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B53E1AA8-F5D4-480E-B305-151DA9657037}" xr6:coauthVersionLast="44" xr6:coauthVersionMax="44" xr10:uidLastSave="{00000000-0000-0000-0000-000000000000}"/>
  <bookViews>
    <workbookView xWindow="3540" yWindow="3540"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N75" i="289" s="1"/>
  <c r="N41" i="289" s="1"/>
  <c r="N43"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N72" i="227" s="1"/>
  <c r="N41"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N83" i="221" s="1"/>
  <c r="N46"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N76" i="144" s="1"/>
  <c r="N41"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N76" i="146" s="1"/>
  <c r="N41"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N76" i="92" s="1"/>
  <c r="N41"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N76" i="26" s="1"/>
  <c r="N42"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96" l="1"/>
  <c r="N41" i="96" s="1"/>
  <c r="N76" i="107"/>
  <c r="N41" i="107" s="1"/>
  <c r="N75" i="133"/>
  <c r="N41" i="133" s="1"/>
  <c r="N76" i="135"/>
  <c r="N41" i="135" s="1"/>
  <c r="N76" i="242"/>
  <c r="N40" i="242" s="1"/>
  <c r="N81" i="282"/>
  <c r="N44" i="282" s="1"/>
  <c r="N43" i="306"/>
  <c r="N81" i="280"/>
  <c r="N44" i="280" s="1"/>
  <c r="N75" i="293"/>
  <c r="N41" i="293" s="1"/>
  <c r="N43" i="293" s="1"/>
  <c r="N77" i="295"/>
  <c r="N41" i="295" s="1"/>
  <c r="N43" i="295" s="1"/>
  <c r="N75" i="325"/>
  <c r="N41" i="325" s="1"/>
  <c r="N77" i="329"/>
  <c r="N41" i="329" s="1"/>
  <c r="N79" i="50"/>
  <c r="N42" i="50" s="1"/>
  <c r="N76" i="82"/>
  <c r="N41" i="82" s="1"/>
  <c r="N76" i="88"/>
  <c r="N41" i="88" s="1"/>
  <c r="N43" i="88" s="1"/>
  <c r="N76" i="94"/>
  <c r="N41" i="94" s="1"/>
  <c r="N43" i="94" s="1"/>
  <c r="N76" i="105"/>
  <c r="N41" i="105" s="1"/>
  <c r="N76" i="108"/>
  <c r="N41" i="108" s="1"/>
  <c r="N77" i="333"/>
  <c r="N41" i="333" s="1"/>
  <c r="N76" i="67"/>
  <c r="N41" i="67" s="1"/>
  <c r="N76" i="68"/>
  <c r="N41" i="68" s="1"/>
  <c r="N75" i="75"/>
  <c r="N41" i="75" s="1"/>
  <c r="N76" i="80"/>
  <c r="N41" i="80" s="1"/>
  <c r="N43" i="80" s="1"/>
  <c r="N76" i="84"/>
  <c r="N41" i="84" s="1"/>
  <c r="N43" i="84" s="1"/>
  <c r="N76" i="86"/>
  <c r="N41" i="86" s="1"/>
  <c r="N76" i="90"/>
  <c r="N41" i="90" s="1"/>
  <c r="N76" i="102"/>
  <c r="N41" i="102" s="1"/>
  <c r="N80" i="164"/>
  <c r="N46" i="164" s="1"/>
  <c r="N83" i="165"/>
  <c r="N49" i="165" s="1"/>
  <c r="N81" i="170"/>
  <c r="N47" i="170" s="1"/>
  <c r="N81" i="176"/>
  <c r="N47" i="176" s="1"/>
  <c r="N49" i="176" s="1"/>
  <c r="N81" i="171"/>
  <c r="N47" i="171" s="1"/>
  <c r="N49" i="171" s="1"/>
  <c r="N81" i="178"/>
  <c r="N47" i="178" s="1"/>
  <c r="N80" i="179"/>
  <c r="N46" i="179" s="1"/>
  <c r="N80" i="180"/>
  <c r="N46" i="180" s="1"/>
  <c r="N80" i="177"/>
  <c r="N46" i="177" s="1"/>
  <c r="N80" i="181"/>
  <c r="N46" i="181" s="1"/>
  <c r="N77" i="337"/>
  <c r="N41" i="337" s="1"/>
  <c r="N77" i="193"/>
  <c r="N43" i="193" s="1"/>
  <c r="N45" i="193" s="1"/>
  <c r="N87" i="246"/>
  <c r="N45" i="246" s="1"/>
  <c r="N47" i="246" s="1"/>
  <c r="N77" i="250"/>
  <c r="N41" i="250" s="1"/>
  <c r="N91" i="260"/>
  <c r="N47" i="260" s="1"/>
  <c r="N78" i="232"/>
  <c r="N41" i="232" s="1"/>
  <c r="N76" i="234"/>
  <c r="N40" i="234" s="1"/>
  <c r="N81" i="244"/>
  <c r="N45" i="244" s="1"/>
  <c r="N77" i="254"/>
  <c r="N41" i="254" s="1"/>
  <c r="N81" i="266"/>
  <c r="N41" i="266" s="1"/>
  <c r="N43" i="266" s="1"/>
  <c r="N78" i="272"/>
  <c r="N41" i="272" s="1"/>
  <c r="N43" i="272" s="1"/>
  <c r="N75" i="290"/>
  <c r="N41" i="290" s="1"/>
  <c r="N43" i="290" s="1"/>
  <c r="N77" i="294"/>
  <c r="N41" i="294" s="1"/>
  <c r="N75" i="299"/>
  <c r="N41" i="299" s="1"/>
  <c r="N43" i="299" s="1"/>
  <c r="N77" i="321"/>
  <c r="N77" i="347"/>
  <c r="N41" i="347" s="1"/>
  <c r="N43" i="347" s="1"/>
  <c r="N77" i="364"/>
  <c r="N41" i="364" s="1"/>
  <c r="N61" i="221"/>
  <c r="N53" i="325"/>
  <c r="N76" i="24"/>
  <c r="N42" i="24" s="1"/>
  <c r="N43" i="50"/>
  <c r="N76" i="61"/>
  <c r="N42" i="61" s="1"/>
  <c r="N76" i="64"/>
  <c r="N41" i="64" s="1"/>
  <c r="N43" i="64" s="1"/>
  <c r="N75" i="72"/>
  <c r="N41" i="72" s="1"/>
  <c r="N75" i="74"/>
  <c r="N41" i="74" s="1"/>
  <c r="N76" i="79"/>
  <c r="N41" i="79" s="1"/>
  <c r="N43" i="79" s="1"/>
  <c r="N76" i="81"/>
  <c r="N41" i="81" s="1"/>
  <c r="N76" i="83"/>
  <c r="N41" i="83" s="1"/>
  <c r="N76" i="85"/>
  <c r="N41" i="85" s="1"/>
  <c r="N76" i="87"/>
  <c r="N41" i="87" s="1"/>
  <c r="N76" i="89"/>
  <c r="N41" i="89" s="1"/>
  <c r="N76" i="91"/>
  <c r="N41" i="91" s="1"/>
  <c r="N76" i="100"/>
  <c r="N41" i="100" s="1"/>
  <c r="N76" i="106"/>
  <c r="N41" i="106" s="1"/>
  <c r="N43" i="106" s="1"/>
  <c r="N80" i="160"/>
  <c r="N46" i="160" s="1"/>
  <c r="N48" i="160" s="1"/>
  <c r="N77" i="342"/>
  <c r="N41" i="342" s="1"/>
  <c r="N43" i="22"/>
  <c r="N76" i="25"/>
  <c r="N42" i="25" s="1"/>
  <c r="N43" i="31"/>
  <c r="N76" i="63"/>
  <c r="N41" i="63" s="1"/>
  <c r="N43" i="63" s="1"/>
  <c r="N76" i="95"/>
  <c r="N41" i="95" s="1"/>
  <c r="N76" i="97"/>
  <c r="N41" i="97" s="1"/>
  <c r="N43" i="97" s="1"/>
  <c r="N76" i="99"/>
  <c r="N41" i="99" s="1"/>
  <c r="N43" i="99" s="1"/>
  <c r="N76" i="103"/>
  <c r="N41" i="103" s="1"/>
  <c r="N81" i="154"/>
  <c r="N47" i="154" s="1"/>
  <c r="N73" i="229"/>
  <c r="N40" i="229" s="1"/>
  <c r="N77" i="258"/>
  <c r="N41"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80" i="183"/>
  <c r="N46" i="183" s="1"/>
  <c r="N48" i="183" s="1"/>
  <c r="N80" i="184"/>
  <c r="N46" i="184" s="1"/>
  <c r="N48" i="184" s="1"/>
  <c r="N81" i="185"/>
  <c r="N47" i="185" s="1"/>
  <c r="N81" i="186"/>
  <c r="N47" i="186" s="1"/>
  <c r="N80" i="188"/>
  <c r="N46" i="188" s="1"/>
  <c r="N81" i="187"/>
  <c r="N47" i="187" s="1"/>
  <c r="N76" i="231"/>
  <c r="N40" i="231" s="1"/>
  <c r="N77" i="233"/>
  <c r="N41" i="233" s="1"/>
  <c r="N76" i="243"/>
  <c r="N40" i="243" s="1"/>
  <c r="N42" i="243" s="1"/>
  <c r="N77" i="259"/>
  <c r="N41" i="259" s="1"/>
  <c r="N81" i="267"/>
  <c r="N41" i="267" s="1"/>
  <c r="N43" i="267" s="1"/>
  <c r="N83" i="279"/>
  <c r="N46" i="279" s="1"/>
  <c r="N75" i="283"/>
  <c r="N41" i="283" s="1"/>
  <c r="N75" i="292"/>
  <c r="N41" i="292" s="1"/>
  <c r="N43" i="292" s="1"/>
  <c r="N75" i="302"/>
  <c r="N41" i="302" s="1"/>
  <c r="N43" i="302" s="1"/>
  <c r="N77" i="308"/>
  <c r="N41" i="308" s="1"/>
  <c r="N77" i="323"/>
  <c r="N77" i="328"/>
  <c r="N41" i="328" s="1"/>
  <c r="N43" i="328" s="1"/>
  <c r="N77" i="362"/>
  <c r="N41" i="362" s="1"/>
  <c r="N76" i="19"/>
  <c r="N42" i="19" s="1"/>
  <c r="N76" i="56"/>
  <c r="N42" i="56" s="1"/>
  <c r="N43" i="56" s="1"/>
  <c r="N43" i="29"/>
  <c r="N43" i="236"/>
  <c r="N43" i="238"/>
  <c r="N43" i="27"/>
  <c r="N43" i="30"/>
  <c r="N43" i="235"/>
  <c r="L84" i="11"/>
  <c r="L57" i="227"/>
  <c r="L61" i="150"/>
  <c r="L64" i="188"/>
  <c r="N64" i="188" s="1"/>
  <c r="L58" i="75"/>
  <c r="N58" i="75" s="1"/>
  <c r="N64" i="75" s="1"/>
  <c r="L65" i="155"/>
  <c r="N65" i="155" s="1"/>
  <c r="L65" i="186"/>
  <c r="N65" i="186" s="1"/>
  <c r="L65" i="187"/>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4" i="67" s="1"/>
  <c r="I70" i="67"/>
  <c r="I71" i="67"/>
  <c r="N43" i="68"/>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127"/>
  <c r="N77" i="127" s="1"/>
  <c r="N43" i="129"/>
  <c r="N78" i="129" s="1"/>
  <c r="N43" i="208"/>
  <c r="N78" i="208" s="1"/>
  <c r="L83" i="208" s="1"/>
  <c r="N43" i="128"/>
  <c r="N78" i="128" s="1"/>
  <c r="L84" i="128" s="1"/>
  <c r="N43" i="130"/>
  <c r="N78" i="130" s="1"/>
  <c r="N43" i="131"/>
  <c r="N78" i="131" s="1"/>
  <c r="L84" i="131" s="1"/>
  <c r="N43" i="132"/>
  <c r="N78" i="132" s="1"/>
  <c r="N55" i="50"/>
  <c r="N81" i="50" s="1"/>
  <c r="L87" i="50" s="1"/>
  <c r="I70" i="80"/>
  <c r="I71" i="80"/>
  <c r="I70" i="84"/>
  <c r="I71" i="84"/>
  <c r="N43" i="86"/>
  <c r="I70" i="86"/>
  <c r="I71" i="86"/>
  <c r="I70" i="90"/>
  <c r="I71" i="90"/>
  <c r="N43" i="92"/>
  <c r="N43" i="96"/>
  <c r="I70" i="96"/>
  <c r="I71" i="96"/>
  <c r="N43" i="100"/>
  <c r="N43" i="102"/>
  <c r="I70" i="106"/>
  <c r="I71" i="106"/>
  <c r="I70" i="107"/>
  <c r="I71" i="107"/>
  <c r="I70" i="108"/>
  <c r="I71" i="108"/>
  <c r="N43" i="134"/>
  <c r="N43" i="136"/>
  <c r="I69" i="149"/>
  <c r="I70" i="149"/>
  <c r="I70" i="148"/>
  <c r="I71" i="148"/>
  <c r="I69" i="145"/>
  <c r="I70" i="145"/>
  <c r="I69" i="144"/>
  <c r="I70" i="144"/>
  <c r="N61" i="150"/>
  <c r="N49" i="154"/>
  <c r="I75" i="154"/>
  <c r="I76" i="154"/>
  <c r="I77" i="154"/>
  <c r="N77" i="157"/>
  <c r="N81" i="157" s="1"/>
  <c r="N47" i="157" s="1"/>
  <c r="N49" i="157" s="1"/>
  <c r="I77" i="157"/>
  <c r="N49" i="170"/>
  <c r="N48" i="179"/>
  <c r="N48" i="177"/>
  <c r="N75" i="182"/>
  <c r="I75" i="182"/>
  <c r="N76" i="182"/>
  <c r="I76" i="182"/>
  <c r="N77" i="182"/>
  <c r="I77" i="182"/>
  <c r="N48" i="164"/>
  <c r="I74" i="164"/>
  <c r="I75" i="164"/>
  <c r="I76" i="164"/>
  <c r="N65" i="170"/>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5"/>
  <c r="N43" i="90"/>
  <c r="N43" i="91"/>
  <c r="N43" i="95"/>
  <c r="N43" i="98"/>
  <c r="N43" i="101"/>
  <c r="N43" i="103"/>
  <c r="N43" i="107"/>
  <c r="N43" i="108"/>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8" i="180"/>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81" i="248"/>
  <c r="N43" i="248" s="1"/>
  <c r="N45" i="248" s="1"/>
  <c r="N43" i="254"/>
  <c r="I75" i="186"/>
  <c r="I76" i="186"/>
  <c r="I77" i="186"/>
  <c r="N65" i="187"/>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2"/>
  <c r="N81" i="268"/>
  <c r="N41" i="268" s="1"/>
  <c r="N43" i="268" s="1"/>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5" i="249"/>
  <c r="I76" i="249"/>
  <c r="I80" i="246"/>
  <c r="I81" i="246"/>
  <c r="I83" i="246"/>
  <c r="I84" i="246"/>
  <c r="N54" i="106"/>
  <c r="N54" i="34"/>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3"/>
  <c r="N78" i="56"/>
  <c r="L85" i="56" s="1"/>
  <c r="I70" i="38"/>
  <c r="N43" i="38"/>
  <c r="L84" i="28"/>
  <c r="L83" i="28"/>
  <c r="L85" i="28"/>
  <c r="I70" i="15"/>
  <c r="L83" i="7"/>
  <c r="N76" i="12"/>
  <c r="N42" i="12" s="1"/>
  <c r="N43" i="12" s="1"/>
  <c r="I70" i="12"/>
  <c r="N79" i="306" l="1"/>
  <c r="L86" i="306" s="1"/>
  <c r="L83" i="289"/>
  <c r="L82" i="289"/>
  <c r="L86" i="323"/>
  <c r="L84" i="78"/>
  <c r="N79" i="328"/>
  <c r="L84" i="328" s="1"/>
  <c r="L82" i="74"/>
  <c r="N78" i="31"/>
  <c r="L83" i="31" s="1"/>
  <c r="L83" i="51"/>
  <c r="L85" i="51"/>
  <c r="N79" i="333"/>
  <c r="L84" i="333" s="1"/>
  <c r="L83" i="67"/>
  <c r="L85" i="67"/>
  <c r="N78" i="25"/>
  <c r="L85" i="25" s="1"/>
  <c r="L83" i="47"/>
  <c r="N78" i="43"/>
  <c r="L85" i="43" s="1"/>
  <c r="L84" i="65"/>
  <c r="L83" i="65"/>
  <c r="L86" i="253"/>
  <c r="L84" i="253"/>
  <c r="N80" i="275"/>
  <c r="L85" i="275" s="1"/>
  <c r="L83" i="78"/>
  <c r="L86" i="356"/>
  <c r="L84" i="226"/>
  <c r="N78" i="39"/>
  <c r="L85" i="39" s="1"/>
  <c r="L84" i="208"/>
  <c r="N93" i="260"/>
  <c r="L100" i="260" s="1"/>
  <c r="N78" i="42"/>
  <c r="L85" i="42" s="1"/>
  <c r="N78" i="34"/>
  <c r="L83" i="34" s="1"/>
  <c r="L83" i="74"/>
  <c r="N79" i="364"/>
  <c r="L86" i="364" s="1"/>
  <c r="N78" i="21"/>
  <c r="L84" i="21" s="1"/>
  <c r="L85" i="46"/>
  <c r="L83" i="46"/>
  <c r="N78" i="38"/>
  <c r="L85" i="38" s="1"/>
  <c r="L85" i="63"/>
  <c r="N86" i="63" s="1"/>
  <c r="N88" i="63" s="1"/>
  <c r="D54" i="5" s="1"/>
  <c r="L82" i="72"/>
  <c r="N79" i="363"/>
  <c r="L86"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L59" i="106"/>
  <c r="N59" i="106" s="1"/>
  <c r="N6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L64" i="177"/>
  <c r="N64" i="177" s="1"/>
  <c r="L64" i="180"/>
  <c r="N64" i="180" s="1"/>
  <c r="L65" i="171"/>
  <c r="N65" i="171" s="1"/>
  <c r="N70" i="171" s="1"/>
  <c r="N83" i="171" s="1"/>
  <c r="L90"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L85" i="360"/>
  <c r="N79" i="336"/>
  <c r="L86" i="336" s="1"/>
  <c r="L85" i="347"/>
  <c r="L88" i="219"/>
  <c r="L89" i="219"/>
  <c r="L87" i="219"/>
  <c r="L85" i="7"/>
  <c r="N86" i="7" s="1"/>
  <c r="N88" i="7" s="1"/>
  <c r="D3" i="5" s="1"/>
  <c r="L84" i="46"/>
  <c r="L86" i="50"/>
  <c r="L84" i="339"/>
  <c r="N83" i="282"/>
  <c r="L88" i="282" s="1"/>
  <c r="N79" i="256"/>
  <c r="L84" i="256" s="1"/>
  <c r="N78" i="35"/>
  <c r="N77" i="284"/>
  <c r="L84" i="284" s="1"/>
  <c r="L88" i="218"/>
  <c r="L85" i="253"/>
  <c r="N78" i="33"/>
  <c r="L83" i="33" s="1"/>
  <c r="L84" i="64"/>
  <c r="N78" i="53"/>
  <c r="L85" i="53" s="1"/>
  <c r="N78" i="107"/>
  <c r="L85" i="107" s="1"/>
  <c r="L84" i="348"/>
  <c r="L86" i="328"/>
  <c r="N78" i="213"/>
  <c r="L83" i="213" s="1"/>
  <c r="N80" i="272"/>
  <c r="L85" i="272" s="1"/>
  <c r="L85" i="32"/>
  <c r="L84" i="32"/>
  <c r="N78" i="88"/>
  <c r="L85" i="88" s="1"/>
  <c r="N74" i="227"/>
  <c r="L79" i="227" s="1"/>
  <c r="N69" i="188"/>
  <c r="N82" i="188" s="1"/>
  <c r="L87" i="188" s="1"/>
  <c r="N70" i="182"/>
  <c r="N70" i="154"/>
  <c r="N83" i="154" s="1"/>
  <c r="L88" i="154" s="1"/>
  <c r="N67" i="150"/>
  <c r="N79" i="261"/>
  <c r="L84" i="261" s="1"/>
  <c r="L82" i="305"/>
  <c r="L83" i="305"/>
  <c r="L87" i="281"/>
  <c r="N78" i="243"/>
  <c r="L83" i="243" s="1"/>
  <c r="N82" i="217"/>
  <c r="L89" i="217" s="1"/>
  <c r="L85" i="128"/>
  <c r="L84" i="306"/>
  <c r="N70" i="168"/>
  <c r="N79" i="332"/>
  <c r="L85"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L85" i="47"/>
  <c r="L83" i="72"/>
  <c r="L86" i="360"/>
  <c r="L86" i="348"/>
  <c r="L85" i="131"/>
  <c r="N78" i="79"/>
  <c r="L83" i="79" s="1"/>
  <c r="N78" i="68"/>
  <c r="L84" i="130"/>
  <c r="L85" i="208"/>
  <c r="N79" i="342"/>
  <c r="L85" i="342" s="1"/>
  <c r="L99" i="260"/>
  <c r="N78" i="40"/>
  <c r="L84" i="40" s="1"/>
  <c r="L87" i="277"/>
  <c r="L86" i="277"/>
  <c r="L85" i="250"/>
  <c r="L84" i="250"/>
  <c r="N78" i="101"/>
  <c r="N69" i="181"/>
  <c r="N82" i="181" s="1"/>
  <c r="L89" i="181" s="1"/>
  <c r="N85" i="207"/>
  <c r="L92" i="207" s="1"/>
  <c r="N78" i="45"/>
  <c r="L85" i="45" s="1"/>
  <c r="N78" i="36"/>
  <c r="N80" i="274"/>
  <c r="L86" i="274" s="1"/>
  <c r="N79" i="259"/>
  <c r="L84" i="259" s="1"/>
  <c r="N78" i="144"/>
  <c r="L85" i="144" s="1"/>
  <c r="N77" i="283"/>
  <c r="N85" i="279"/>
  <c r="N83" i="244"/>
  <c r="L90"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4" i="37"/>
  <c r="L84" i="43"/>
  <c r="L88" i="50"/>
  <c r="L84" i="57"/>
  <c r="L86" i="347"/>
  <c r="L85" i="371"/>
  <c r="L86" i="343"/>
  <c r="L86" i="321"/>
  <c r="L85" i="328"/>
  <c r="L84" i="323"/>
  <c r="N87" i="323" s="1"/>
  <c r="N89" i="323" s="1"/>
  <c r="D279" i="5" s="1"/>
  <c r="L86" i="250"/>
  <c r="L85" i="224"/>
  <c r="L84" i="132"/>
  <c r="L83" i="131"/>
  <c r="L83" i="127"/>
  <c r="L83" i="129"/>
  <c r="L84" i="129"/>
  <c r="L85" i="129"/>
  <c r="L84" i="52"/>
  <c r="L85" i="52"/>
  <c r="L83" i="52"/>
  <c r="L85" i="306"/>
  <c r="N79" i="337"/>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63"/>
  <c r="L85" i="354"/>
  <c r="L86" i="354"/>
  <c r="L84" i="354"/>
  <c r="N85" i="289"/>
  <c r="N87" i="289" s="1"/>
  <c r="D245" i="5" s="1"/>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L84" i="38"/>
  <c r="L83" i="38"/>
  <c r="N86" i="28"/>
  <c r="N88" i="28" s="1"/>
  <c r="D20" i="5" s="1"/>
  <c r="L85" i="18"/>
  <c r="L83" i="18"/>
  <c r="L85" i="15"/>
  <c r="L83" i="15"/>
  <c r="N78" i="12"/>
  <c r="L85" i="12" s="1"/>
  <c r="N69" i="177" l="1"/>
  <c r="N82" i="177" s="1"/>
  <c r="L89" i="177" s="1"/>
  <c r="N70" i="267"/>
  <c r="N83" i="267" s="1"/>
  <c r="L88" i="267" s="1"/>
  <c r="N69" i="180"/>
  <c r="N82" i="180" s="1"/>
  <c r="N86" i="121"/>
  <c r="N88" i="121" s="1"/>
  <c r="D111" i="5" s="1"/>
  <c r="N70" i="268"/>
  <c r="N83" i="268" s="1"/>
  <c r="L90" i="268" s="1"/>
  <c r="N72" i="165"/>
  <c r="N85" i="165" s="1"/>
  <c r="L91" i="165" s="1"/>
  <c r="N86" i="67"/>
  <c r="N88" i="67" s="1"/>
  <c r="D58" i="5" s="1"/>
  <c r="L85" i="31"/>
  <c r="N86" i="31" s="1"/>
  <c r="N88" i="31" s="1"/>
  <c r="D23" i="5" s="1"/>
  <c r="L83" i="19"/>
  <c r="N87" i="371"/>
  <c r="N89" i="371" s="1"/>
  <c r="D293" i="5" s="1"/>
  <c r="L85" i="21"/>
  <c r="N86" i="65"/>
  <c r="N88" i="65" s="1"/>
  <c r="D56" i="5" s="1"/>
  <c r="N70" i="266"/>
  <c r="N83" i="266" s="1"/>
  <c r="L88" i="266" s="1"/>
  <c r="N69" i="179"/>
  <c r="N82" i="179" s="1"/>
  <c r="L89" i="179" s="1"/>
  <c r="N79" i="315"/>
  <c r="L84" i="315" s="1"/>
  <c r="N86" i="58"/>
  <c r="N88" i="58" s="1"/>
  <c r="D49" i="5" s="1"/>
  <c r="N87" i="356"/>
  <c r="N89" i="356" s="1"/>
  <c r="D308" i="5" s="1"/>
  <c r="N85" i="74"/>
  <c r="N87" i="74" s="1"/>
  <c r="D65" i="5" s="1"/>
  <c r="L90" i="282"/>
  <c r="N87" i="340"/>
  <c r="N89" i="340" s="1"/>
  <c r="D294" i="5" s="1"/>
  <c r="N87" i="327"/>
  <c r="N89" i="327" s="1"/>
  <c r="D281" i="5" s="1"/>
  <c r="N85" i="78"/>
  <c r="N87" i="78" s="1"/>
  <c r="D69" i="5" s="1"/>
  <c r="L83" i="302"/>
  <c r="L83" i="75"/>
  <c r="L84" i="346"/>
  <c r="L82" i="75"/>
  <c r="L84" i="19"/>
  <c r="N87" i="343"/>
  <c r="N89" i="343" s="1"/>
  <c r="D296" i="5" s="1"/>
  <c r="N87" i="321"/>
  <c r="N89" i="321" s="1"/>
  <c r="D277" i="5" s="1"/>
  <c r="N87" i="328"/>
  <c r="N89" i="328" s="1"/>
  <c r="D282" i="5" s="1"/>
  <c r="N87" i="339"/>
  <c r="N89" i="339" s="1"/>
  <c r="D292" i="5" s="1"/>
  <c r="N69" i="172"/>
  <c r="N82" i="172" s="1"/>
  <c r="L88" i="172" s="1"/>
  <c r="N70" i="157"/>
  <c r="N83" i="157" s="1"/>
  <c r="L90" i="157" s="1"/>
  <c r="L83" i="25"/>
  <c r="L84" i="25"/>
  <c r="N79" i="314"/>
  <c r="L84" i="314" s="1"/>
  <c r="N86" i="124"/>
  <c r="N88" i="124" s="1"/>
  <c r="D113" i="5" s="1"/>
  <c r="L85" i="34"/>
  <c r="L85" i="254"/>
  <c r="L84" i="363"/>
  <c r="N87" i="363" s="1"/>
  <c r="N89" i="363" s="1"/>
  <c r="D313" i="5" s="1"/>
  <c r="L86" i="254"/>
  <c r="L85" i="364"/>
  <c r="L98" i="260"/>
  <c r="N101" i="260" s="1"/>
  <c r="N103" i="260" s="1"/>
  <c r="D219" i="5" s="1"/>
  <c r="L84" i="31"/>
  <c r="L83" i="43"/>
  <c r="N86" i="43" s="1"/>
  <c r="N88" i="43" s="1"/>
  <c r="D34" i="5" s="1"/>
  <c r="L85" i="27"/>
  <c r="L84" i="364"/>
  <c r="L83" i="30"/>
  <c r="N87" i="253"/>
  <c r="N89" i="253" s="1"/>
  <c r="D213" i="5" s="1"/>
  <c r="L84" i="27"/>
  <c r="L84" i="42"/>
  <c r="N86" i="47"/>
  <c r="N88" i="47" s="1"/>
  <c r="D39" i="5" s="1"/>
  <c r="L84" i="30"/>
  <c r="L84" i="24"/>
  <c r="L83" i="24"/>
  <c r="L83" i="39"/>
  <c r="L86" i="333"/>
  <c r="N87" i="333" s="1"/>
  <c r="N89" i="333" s="1"/>
  <c r="D287" i="5" s="1"/>
  <c r="N86" i="46"/>
  <c r="N88" i="46" s="1"/>
  <c r="D38" i="5" s="1"/>
  <c r="N90" i="218"/>
  <c r="N92" i="218" s="1"/>
  <c r="D180" i="5" s="1"/>
  <c r="L84" i="102"/>
  <c r="N86" i="208"/>
  <c r="N88" i="208" s="1"/>
  <c r="D119" i="5" s="1"/>
  <c r="L83" i="284"/>
  <c r="L85" i="142"/>
  <c r="L83" i="21"/>
  <c r="L87" i="274"/>
  <c r="L83" i="147"/>
  <c r="L85" i="147"/>
  <c r="N69" i="164"/>
  <c r="N82" i="164" s="1"/>
  <c r="L87" i="164" s="1"/>
  <c r="N79" i="239"/>
  <c r="L85" i="239" s="1"/>
  <c r="L84" i="26"/>
  <c r="L85" i="135"/>
  <c r="L83" i="135"/>
  <c r="L85" i="213"/>
  <c r="L84" i="147"/>
  <c r="N90" i="219"/>
  <c r="N92" i="219" s="1"/>
  <c r="D181" i="5" s="1"/>
  <c r="N85" i="303"/>
  <c r="N87" i="303" s="1"/>
  <c r="D259" i="5" s="1"/>
  <c r="L86" i="256"/>
  <c r="N86" i="224"/>
  <c r="N88" i="224" s="1"/>
  <c r="D185" i="5" s="1"/>
  <c r="L84" i="34"/>
  <c r="L84" i="39"/>
  <c r="N86" i="123"/>
  <c r="N88" i="123" s="1"/>
  <c r="D114" i="5" s="1"/>
  <c r="L85" i="69"/>
  <c r="L86" i="251"/>
  <c r="L85" i="336"/>
  <c r="L86" i="365"/>
  <c r="L84" i="365"/>
  <c r="N86" i="131"/>
  <c r="N88" i="131" s="1"/>
  <c r="D122" i="5" s="1"/>
  <c r="L83" i="59"/>
  <c r="N85" i="72"/>
  <c r="N87" i="72" s="1"/>
  <c r="D63" i="5" s="1"/>
  <c r="L84" i="251"/>
  <c r="L82" i="286"/>
  <c r="N89" i="50"/>
  <c r="N91" i="50" s="1"/>
  <c r="D42" i="5" s="1"/>
  <c r="N64" i="297"/>
  <c r="N77" i="297" s="1"/>
  <c r="L82" i="297" s="1"/>
  <c r="N66" i="294"/>
  <c r="N79" i="294" s="1"/>
  <c r="L84" i="294" s="1"/>
  <c r="L82" i="284"/>
  <c r="N79" i="318"/>
  <c r="L86" i="318" s="1"/>
  <c r="N79" i="311"/>
  <c r="L84" i="311" s="1"/>
  <c r="N79" i="319"/>
  <c r="L84" i="319" s="1"/>
  <c r="N77" i="285"/>
  <c r="L82" i="285" s="1"/>
  <c r="L84" i="298"/>
  <c r="N86" i="226"/>
  <c r="N88" i="226" s="1"/>
  <c r="D187" i="5" s="1"/>
  <c r="L89" i="282"/>
  <c r="L83" i="42"/>
  <c r="L85" i="240"/>
  <c r="L85" i="138"/>
  <c r="L83" i="105"/>
  <c r="L83" i="92"/>
  <c r="L86" i="240"/>
  <c r="L84" i="342"/>
  <c r="L84" i="92"/>
  <c r="L86" i="332"/>
  <c r="L84" i="332"/>
  <c r="N86" i="132"/>
  <c r="N88" i="132" s="1"/>
  <c r="D123" i="5" s="1"/>
  <c r="L82" i="298"/>
  <c r="L85" i="41"/>
  <c r="L84" i="103"/>
  <c r="N70" i="176"/>
  <c r="N83" i="176" s="1"/>
  <c r="L88" i="176" s="1"/>
  <c r="N70" i="178"/>
  <c r="N83" i="178" s="1"/>
  <c r="L89" i="178" s="1"/>
  <c r="L87" i="275"/>
  <c r="L86" i="275"/>
  <c r="L87" i="232"/>
  <c r="L85" i="232"/>
  <c r="L86" i="232"/>
  <c r="L84" i="215"/>
  <c r="L83" i="215"/>
  <c r="L85" i="215"/>
  <c r="L85" i="100"/>
  <c r="L84" i="100"/>
  <c r="L84" i="142"/>
  <c r="L86" i="241"/>
  <c r="L86" i="262"/>
  <c r="L85" i="241"/>
  <c r="L82" i="302"/>
  <c r="N79" i="316"/>
  <c r="L86" i="316" s="1"/>
  <c r="N83" i="155"/>
  <c r="L88" i="155" s="1"/>
  <c r="N79" i="313"/>
  <c r="L85" i="313" s="1"/>
  <c r="N79" i="317"/>
  <c r="L84" i="317" s="1"/>
  <c r="L92" i="221"/>
  <c r="L91" i="221"/>
  <c r="L83" i="26"/>
  <c r="L85" i="105"/>
  <c r="L83" i="286"/>
  <c r="L83" i="102"/>
  <c r="N86" i="130"/>
  <c r="N88" i="130" s="1"/>
  <c r="D121" i="5" s="1"/>
  <c r="L85" i="262"/>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9" i="267"/>
  <c r="L83" i="301"/>
  <c r="L84" i="301"/>
  <c r="L85" i="9"/>
  <c r="L83" i="9"/>
  <c r="N85" i="127"/>
  <c r="N87" i="127" s="1"/>
  <c r="D117" i="5" s="1"/>
  <c r="L88" i="188"/>
  <c r="L89" i="188"/>
  <c r="L89" i="185"/>
  <c r="L87" i="183"/>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38"/>
  <c r="N88" i="38" s="1"/>
  <c r="D29" i="5" s="1"/>
  <c r="N86" i="15"/>
  <c r="N88" i="15" s="1"/>
  <c r="D7" i="5" s="1"/>
  <c r="L83" i="12"/>
  <c r="L84" i="12"/>
  <c r="L86" i="315" l="1"/>
  <c r="L85" i="315"/>
  <c r="N86" i="19"/>
  <c r="N88" i="19" s="1"/>
  <c r="D11" i="5" s="1"/>
  <c r="N86" i="21"/>
  <c r="N88" i="21" s="1"/>
  <c r="D13" i="5" s="1"/>
  <c r="N86" i="24"/>
  <c r="N88" i="24" s="1"/>
  <c r="D16" i="5" s="1"/>
  <c r="N91" i="282"/>
  <c r="N93" i="282" s="1"/>
  <c r="D239" i="5" s="1"/>
  <c r="L89" i="266"/>
  <c r="L90" i="266"/>
  <c r="L87" i="179"/>
  <c r="L90" i="178"/>
  <c r="N86" i="25"/>
  <c r="N88" i="25" s="1"/>
  <c r="D17" i="5" s="1"/>
  <c r="N85" i="75"/>
  <c r="N87" i="75" s="1"/>
  <c r="D66" i="5" s="1"/>
  <c r="N85" i="302"/>
  <c r="N87" i="302" s="1"/>
  <c r="N86" i="105"/>
  <c r="N88" i="105" s="1"/>
  <c r="D95" i="5" s="1"/>
  <c r="L87" i="189"/>
  <c r="L88" i="178"/>
  <c r="N86" i="142"/>
  <c r="N88" i="142" s="1"/>
  <c r="D134" i="5" s="1"/>
  <c r="L89" i="157"/>
  <c r="N87" i="254"/>
  <c r="N89" i="254" s="1"/>
  <c r="D214" i="5" s="1"/>
  <c r="L88" i="157"/>
  <c r="N87" i="346"/>
  <c r="N89" i="346" s="1"/>
  <c r="D299" i="5" s="1"/>
  <c r="L88" i="164"/>
  <c r="L85" i="314"/>
  <c r="L86" i="314"/>
  <c r="N86" i="34"/>
  <c r="N88" i="34" s="1"/>
  <c r="D26" i="5" s="1"/>
  <c r="N87" i="364"/>
  <c r="N89" i="364" s="1"/>
  <c r="D314" i="5" s="1"/>
  <c r="L86" i="319"/>
  <c r="L85" i="319"/>
  <c r="N86" i="69"/>
  <c r="N88" i="69" s="1"/>
  <c r="D60" i="5" s="1"/>
  <c r="N87" i="342"/>
  <c r="N89" i="342" s="1"/>
  <c r="D295" i="5" s="1"/>
  <c r="L85" i="317"/>
  <c r="L86" i="317"/>
  <c r="N87" i="317" s="1"/>
  <c r="N89" i="317" s="1"/>
  <c r="D273" i="5" s="1"/>
  <c r="L89" i="155"/>
  <c r="N85" i="284"/>
  <c r="N87" i="284" s="1"/>
  <c r="D241" i="5" s="1"/>
  <c r="N86" i="27"/>
  <c r="N88" i="27" s="1"/>
  <c r="D19" i="5" s="1"/>
  <c r="N86" i="138"/>
  <c r="N88" i="138" s="1"/>
  <c r="D129" i="5" s="1"/>
  <c r="N87" i="365"/>
  <c r="N89" i="365" s="1"/>
  <c r="D315" i="5" s="1"/>
  <c r="L84" i="316"/>
  <c r="N86" i="147"/>
  <c r="N88" i="147" s="1"/>
  <c r="D137" i="5" s="1"/>
  <c r="N86" i="42"/>
  <c r="N88" i="42" s="1"/>
  <c r="D33" i="5" s="1"/>
  <c r="N90" i="217"/>
  <c r="N92" i="217" s="1"/>
  <c r="D179" i="5" s="1"/>
  <c r="L89" i="176"/>
  <c r="L85" i="294"/>
  <c r="L86" i="294"/>
  <c r="L90" i="176"/>
  <c r="N86" i="26"/>
  <c r="N88" i="26" s="1"/>
  <c r="D18" i="5" s="1"/>
  <c r="N86" i="215"/>
  <c r="N88" i="215" s="1"/>
  <c r="D177" i="5" s="1"/>
  <c r="N87" i="240"/>
  <c r="N89" i="240" s="1"/>
  <c r="D200" i="5" s="1"/>
  <c r="N86" i="30"/>
  <c r="N88" i="30" s="1"/>
  <c r="D22" i="5" s="1"/>
  <c r="L86" i="313"/>
  <c r="N91" i="249"/>
  <c r="N93" i="249" s="1"/>
  <c r="D209" i="5" s="1"/>
  <c r="L86" i="239"/>
  <c r="L84" i="239"/>
  <c r="L86" i="311"/>
  <c r="L85" i="311"/>
  <c r="N86" i="213"/>
  <c r="N88" i="213" s="1"/>
  <c r="D175" i="5" s="1"/>
  <c r="N87" i="251"/>
  <c r="N89" i="251" s="1"/>
  <c r="D211" i="5" s="1"/>
  <c r="L83" i="297"/>
  <c r="N86" i="96"/>
  <c r="N88" i="96" s="1"/>
  <c r="D86" i="5" s="1"/>
  <c r="N87" i="256"/>
  <c r="N89" i="256" s="1"/>
  <c r="D215" i="5" s="1"/>
  <c r="L89" i="164"/>
  <c r="N85" i="286"/>
  <c r="N87" i="286" s="1"/>
  <c r="D243" i="5" s="1"/>
  <c r="N87" i="336"/>
  <c r="N89" i="336" s="1"/>
  <c r="D290" i="5" s="1"/>
  <c r="N86" i="102"/>
  <c r="N88" i="102" s="1"/>
  <c r="D92" i="5" s="1"/>
  <c r="N86" i="59"/>
  <c r="N88" i="59" s="1"/>
  <c r="D50" i="5" s="1"/>
  <c r="N86" i="39"/>
  <c r="N88" i="39" s="1"/>
  <c r="D30" i="5" s="1"/>
  <c r="N86" i="135"/>
  <c r="N88" i="135" s="1"/>
  <c r="D126" i="5" s="1"/>
  <c r="N88" i="274"/>
  <c r="N90" i="274" s="1"/>
  <c r="D232" i="5" s="1"/>
  <c r="N86" i="33"/>
  <c r="N88" i="33" s="1"/>
  <c r="D25" i="5" s="1"/>
  <c r="L89" i="189"/>
  <c r="N86" i="140"/>
  <c r="N88" i="140" s="1"/>
  <c r="D132" i="5" s="1"/>
  <c r="L84" i="285"/>
  <c r="L84" i="297"/>
  <c r="N86" i="53"/>
  <c r="N88" i="53" s="1"/>
  <c r="D45" i="5" s="1"/>
  <c r="N86" i="29"/>
  <c r="N88" i="29" s="1"/>
  <c r="D21" i="5" s="1"/>
  <c r="N86" i="103"/>
  <c r="N88" i="103" s="1"/>
  <c r="D93" i="5" s="1"/>
  <c r="N93" i="221"/>
  <c r="N95" i="221" s="1"/>
  <c r="D184" i="5" s="1"/>
  <c r="N87" i="235"/>
  <c r="N89" i="235" s="1"/>
  <c r="D195" i="5" s="1"/>
  <c r="N87" i="332"/>
  <c r="N89" i="332" s="1"/>
  <c r="D286" i="5" s="1"/>
  <c r="N86" i="92"/>
  <c r="N88" i="92" s="1"/>
  <c r="D83" i="5" s="1"/>
  <c r="N86" i="41"/>
  <c r="N88" i="41" s="1"/>
  <c r="D32" i="5" s="1"/>
  <c r="L90" i="155"/>
  <c r="N86" i="80"/>
  <c r="N88" i="80" s="1"/>
  <c r="D71" i="5" s="1"/>
  <c r="N87" i="262"/>
  <c r="N89" i="262" s="1"/>
  <c r="D221" i="5" s="1"/>
  <c r="N85" i="298"/>
  <c r="N87" i="298" s="1"/>
  <c r="D254" i="5" s="1"/>
  <c r="L84" i="318"/>
  <c r="L85" i="318"/>
  <c r="L83" i="285"/>
  <c r="N85" i="285" s="1"/>
  <c r="N87" i="285" s="1"/>
  <c r="D242" i="5" s="1"/>
  <c r="N87" i="295"/>
  <c r="N89" i="295" s="1"/>
  <c r="D251" i="5" s="1"/>
  <c r="L85" i="316"/>
  <c r="N86" i="231"/>
  <c r="N88" i="231" s="1"/>
  <c r="D191" i="5" s="1"/>
  <c r="N87" i="241"/>
  <c r="N89" i="241" s="1"/>
  <c r="D201" i="5" s="1"/>
  <c r="N86" i="99"/>
  <c r="N88" i="99" s="1"/>
  <c r="D89" i="5" s="1"/>
  <c r="N87" i="264"/>
  <c r="N89" i="264" s="1"/>
  <c r="D223" i="5" s="1"/>
  <c r="N91" i="268"/>
  <c r="N93" i="268" s="1"/>
  <c r="D227" i="5" s="1"/>
  <c r="N86" i="149"/>
  <c r="N88" i="149" s="1"/>
  <c r="D135" i="5" s="1"/>
  <c r="N88" i="232"/>
  <c r="N90" i="232" s="1"/>
  <c r="D192" i="5" s="1"/>
  <c r="N86" i="9"/>
  <c r="N88" i="9" s="1"/>
  <c r="D4" i="5" s="1"/>
  <c r="N86" i="214"/>
  <c r="N88" i="214" s="1"/>
  <c r="D176" i="5" s="1"/>
  <c r="N88" i="275"/>
  <c r="N90" i="275" s="1"/>
  <c r="D233" i="5" s="1"/>
  <c r="N87" i="238"/>
  <c r="N89" i="238" s="1"/>
  <c r="D198" i="5" s="1"/>
  <c r="N85" i="325"/>
  <c r="N87" i="325" s="1"/>
  <c r="D280" i="5" s="1"/>
  <c r="N86" i="100"/>
  <c r="N88" i="100" s="1"/>
  <c r="D90" i="5" s="1"/>
  <c r="N82" i="227"/>
  <c r="N84" i="227" s="1"/>
  <c r="D188" i="5" s="1"/>
  <c r="L84" i="313"/>
  <c r="N86" i="88"/>
  <c r="N88" i="88" s="1"/>
  <c r="D79"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9" l="1"/>
  <c r="N89" i="319" s="1"/>
  <c r="D275" i="5" s="1"/>
  <c r="N91" i="157"/>
  <c r="N93" i="157" s="1"/>
  <c r="D145" i="5" s="1"/>
  <c r="N91" i="178"/>
  <c r="N93" i="178" s="1"/>
  <c r="D157" i="5" s="1"/>
  <c r="N87" i="294"/>
  <c r="N89" i="294" s="1"/>
  <c r="D250" i="5" s="1"/>
  <c r="N90" i="189"/>
  <c r="N92" i="189" s="1"/>
  <c r="D169" i="5" s="1"/>
  <c r="N90" i="164"/>
  <c r="N92" i="164" s="1"/>
  <c r="D149" i="5" s="1"/>
  <c r="N87" i="316"/>
  <c r="N89" i="316" s="1"/>
  <c r="D272" i="5" s="1"/>
  <c r="N87" i="311"/>
  <c r="N89" i="311" s="1"/>
  <c r="D267" i="5" s="1"/>
  <c r="N87" i="239"/>
  <c r="N89" i="239" s="1"/>
  <c r="D199" i="5" s="1"/>
  <c r="N91" i="155"/>
  <c r="N93" i="155" s="1"/>
  <c r="D144" i="5" s="1"/>
  <c r="N91" i="176"/>
  <c r="N93" i="176" s="1"/>
  <c r="D155" i="5" s="1"/>
  <c r="N87" i="313"/>
  <c r="N89" i="313" s="1"/>
  <c r="D269" i="5" s="1"/>
  <c r="N87" i="318"/>
  <c r="N89" i="318" s="1"/>
  <c r="D274" i="5" s="1"/>
  <c r="N85" i="297"/>
  <c r="N87" i="297" s="1"/>
  <c r="D253" i="5" s="1"/>
  <c r="N90" i="172"/>
  <c r="N92" i="172" s="1"/>
  <c r="D153" i="5" s="1"/>
  <c r="N86" i="60"/>
  <c r="N88" i="60" s="1"/>
  <c r="D51"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D67" authorId="0" shapeId="0" xr:uid="{00000000-0006-0000-0300-000001000000}">
      <text>
        <r>
          <rPr>
            <b/>
            <sz val="10"/>
            <color indexed="81"/>
            <rFont val="Tahoma"/>
            <family val="2"/>
          </rPr>
          <t>Jorge antonio Mantilla Puerto:</t>
        </r>
        <r>
          <rPr>
            <sz val="10"/>
            <color indexed="81"/>
            <rFont val="Tahoma"/>
            <family val="2"/>
          </rPr>
          <t xml:space="preserve">
Este dato es el mismo de 2017-2, ya que para 2018-1 no enviaron valor para celador
</t>
        </r>
      </text>
    </comment>
  </commentList>
</comments>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<sst xmlns="http://schemas.openxmlformats.org/spreadsheetml/2006/main" count="38555" uniqueCount="2343">
  <si>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</si>
  <si>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</si>
  <si>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</si>
  <si>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</si>
  <si>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</si>
  <si>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</si>
  <si>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</si>
  <si>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</si>
  <si>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</si>
  <si>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</si>
  <si>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</si>
  <si>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</si>
  <si>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</si>
  <si>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</si>
  <si>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</si>
  <si>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</si>
  <si>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</si>
  <si>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</si>
  <si>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</si>
  <si>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</si>
  <si>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</si>
  <si>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</si>
  <si>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</si>
  <si>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</si>
  <si>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</si>
  <si>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</si>
  <si>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</si>
  <si>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</si>
  <si>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</si>
  <si>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</si>
  <si>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</si>
  <si>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</si>
  <si>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</si>
  <si>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</si>
  <si>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</si>
  <si>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</si>
  <si>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</si>
  <si>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</si>
  <si>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</si>
  <si>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</si>
  <si>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</si>
  <si>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</si>
  <si>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</si>
  <si>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</si>
  <si>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</si>
  <si>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</si>
  <si>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</si>
  <si>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</si>
  <si>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</si>
  <si>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</si>
  <si>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</si>
  <si>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</si>
  <si>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</si>
  <si>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</si>
  <si>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</si>
  <si>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</si>
  <si>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</si>
  <si>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</si>
  <si>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</si>
  <si>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</si>
  <si>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</si>
  <si>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</si>
  <si>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</si>
  <si>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</si>
  <si>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</si>
  <si>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</si>
  <si>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</si>
  <si>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</si>
  <si>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</si>
  <si>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</si>
  <si>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</si>
  <si>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</si>
  <si>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</si>
  <si>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</si>
  <si>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</si>
  <si>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</si>
  <si>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</si>
  <si>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</si>
  <si>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</si>
  <si>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</si>
  <si>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</si>
  <si>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</si>
  <si>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</si>
  <si>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</si>
  <si>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</si>
  <si>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</si>
  <si>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</si>
  <si>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</si>
  <si>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</si>
  <si>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</si>
  <si>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</si>
  <si>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</si>
  <si>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</si>
  <si>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</si>
  <si>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</si>
  <si>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</si>
  <si>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</si>
  <si>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</si>
  <si>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</si>
  <si>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</si>
  <si>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</si>
  <si>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</si>
  <si>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</si>
  <si>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</si>
  <si>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</si>
  <si>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</si>
  <si>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</si>
  <si>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</si>
  <si>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</si>
  <si>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</si>
  <si>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</si>
  <si>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</si>
  <si>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</si>
  <si>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</si>
  <si>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</si>
  <si>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</si>
  <si>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</si>
  <si>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</si>
  <si>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</si>
  <si>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</si>
  <si>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</si>
  <si>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</si>
  <si>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</si>
  <si>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</si>
  <si>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</si>
  <si>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</si>
  <si>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</si>
  <si>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</si>
  <si>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</si>
  <si>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</si>
  <si>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</si>
  <si>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</si>
  <si>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</si>
  <si>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</si>
  <si>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</si>
  <si>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</si>
  <si>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</si>
  <si>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</si>
  <si>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</si>
  <si>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</si>
  <si>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</si>
  <si>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</si>
  <si>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</si>
  <si>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</si>
  <si>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</si>
  <si>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</si>
  <si>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</si>
  <si>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</si>
  <si>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</si>
  <si>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</si>
  <si>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</si>
  <si>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</si>
  <si>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</si>
  <si>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</si>
  <si>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</si>
  <si>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</si>
  <si>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</si>
  <si>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</si>
  <si>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</si>
  <si>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</si>
  <si>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</si>
  <si>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</si>
  <si>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</si>
  <si>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</si>
  <si>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</si>
  <si>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</si>
  <si>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</si>
  <si>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</si>
  <si>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</si>
  <si>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</si>
  <si>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</si>
  <si>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</si>
  <si>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</si>
  <si>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</si>
  <si>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</si>
  <si>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</si>
  <si>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</si>
  <si>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</si>
  <si>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</si>
  <si>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</si>
  <si>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</si>
  <si>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</si>
  <si>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</si>
  <si>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</si>
  <si>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</si>
  <si>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</si>
  <si>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</si>
  <si>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</si>
  <si>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</si>
  <si>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</si>
  <si>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</si>
  <si>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</si>
  <si>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</si>
  <si>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</si>
  <si>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</si>
  <si>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</si>
  <si>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</si>
  <si>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</si>
  <si>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</si>
  <si>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</si>
  <si>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</si>
  <si>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</si>
  <si>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</si>
  <si>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</si>
  <si>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</si>
  <si>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</si>
  <si>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</si>
  <si>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</si>
  <si>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</si>
  <si>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</si>
  <si>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</si>
  <si>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</si>
  <si>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</si>
  <si>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</si>
  <si>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</si>
  <si>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</si>
  <si>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</si>
  <si>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</si>
  <si>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</si>
  <si>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</si>
  <si>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</si>
  <si>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</si>
  <si>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</si>
  <si>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</si>
  <si>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</si>
  <si>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</si>
  <si>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</si>
  <si>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</si>
  <si>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</si>
  <si>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</si>
  <si>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</si>
  <si>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</si>
  <si>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</si>
  <si>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</si>
  <si>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</si>
  <si>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</si>
  <si>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</si>
  <si>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</si>
  <si>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</si>
  <si>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</si>
  <si>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</si>
  <si>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</si>
  <si>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</si>
  <si>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</si>
  <si>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</si>
  <si>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</si>
  <si>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</si>
  <si>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</si>
  <si>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</si>
  <si>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</si>
  <si>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</si>
  <si>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</si>
  <si>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</si>
  <si>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</si>
  <si>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</si>
  <si>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</si>
  <si>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</si>
  <si>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</si>
  <si>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</si>
  <si>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</si>
  <si>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</si>
  <si>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</si>
  <si>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</si>
  <si>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</si>
  <si>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</si>
  <si>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</si>
  <si>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</si>
  <si>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</si>
  <si>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</si>
  <si>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</si>
  <si>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</si>
  <si>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</si>
  <si>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</si>
  <si>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</si>
  <si>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</si>
  <si>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</si>
  <si>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</si>
  <si>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</si>
  <si>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</si>
  <si>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</si>
  <si>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</si>
  <si>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</si>
  <si>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</si>
  <si>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</si>
  <si>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</si>
  <si>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</si>
  <si>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</si>
  <si>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</si>
  <si>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</si>
  <si>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</si>
  <si>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</si>
  <si>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</si>
  <si>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</si>
  <si>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</si>
  <si>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</si>
  <si>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</si>
  <si>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</si>
  <si>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</si>
  <si>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</si>
  <si>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</si>
  <si>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</si>
  <si>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</si>
  <si>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</si>
  <si>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</si>
  <si>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</si>
  <si>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</si>
  <si>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</si>
  <si>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</si>
  <si>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</si>
  <si>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</si>
  <si>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</si>
  <si>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</si>
  <si>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</si>
  <si>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</si>
  <si>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</si>
  <si>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</si>
  <si>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</si>
  <si>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</si>
  <si>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</si>
  <si>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</si>
  <si>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</si>
  <si>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</si>
  <si>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</si>
  <si>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</si>
  <si>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</si>
  <si>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</si>
  <si>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</si>
  <si>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</si>
  <si>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</si>
  <si>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</si>
  <si>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</si>
  <si>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</si>
  <si>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</si>
  <si>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</si>
  <si>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</si>
  <si>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</si>
  <si>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</si>
  <si>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</si>
  <si>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</si>
  <si>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</si>
  <si>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</si>
  <si>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</si>
  <si>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</si>
  <si>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</si>
  <si>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</si>
  <si>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</si>
  <si>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</si>
  <si>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</si>
  <si>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</si>
  <si>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</si>
  <si>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</si>
  <si>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</si>
  <si>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</si>
  <si>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</si>
  <si>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</si>
  <si>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</si>
  <si>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</si>
  <si>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</si>
  <si>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</si>
  <si>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</si>
  <si>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</si>
  <si>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</si>
  <si>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</si>
  <si>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</si>
  <si>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</si>
  <si>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</si>
  <si>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</si>
  <si>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</si>
  <si>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</si>
  <si>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</si>
  <si>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</si>
  <si>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</si>
  <si>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</si>
  <si>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</si>
  <si>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</si>
  <si>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</si>
  <si>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</si>
  <si>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</si>
  <si>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</si>
  <si>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</si>
  <si>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</si>
  <si>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</si>
  <si>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</si>
  <si>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</si>
  <si>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</si>
  <si>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</si>
  <si>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</si>
  <si>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</si>
  <si>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</si>
  <si>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</si>
  <si>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</si>
  <si>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</si>
  <si>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</si>
  <si>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</si>
  <si>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</si>
  <si>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</si>
  <si>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</si>
  <si>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</si>
  <si>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</si>
  <si>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</si>
  <si>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</si>
  <si>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</si>
  <si>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</si>
  <si>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</si>
  <si>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</si>
  <si>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</si>
  <si>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</si>
  <si>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</si>
  <si>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</si>
  <si>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</si>
  <si>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</si>
  <si>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</si>
  <si>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</si>
  <si>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</si>
  <si>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</si>
  <si>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</si>
  <si>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</si>
  <si>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</si>
  <si>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</si>
  <si>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</si>
  <si>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</si>
  <si>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</si>
  <si>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</si>
  <si>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</si>
  <si>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</si>
  <si>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</si>
  <si>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</si>
  <si>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</si>
  <si>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</si>
  <si>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</si>
  <si>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</si>
  <si>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</si>
  <si>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</si>
  <si>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</si>
  <si>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</si>
  <si>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</si>
  <si>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</si>
  <si>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</si>
  <si>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</si>
  <si>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</si>
  <si>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</si>
  <si>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</si>
  <si>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</si>
  <si>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</si>
  <si>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</si>
  <si>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</si>
  <si>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</si>
  <si>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</si>
  <si>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</si>
  <si>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</si>
  <si>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</si>
  <si>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</si>
  <si>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</si>
  <si>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</si>
  <si>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</si>
  <si>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</si>
  <si>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</si>
  <si>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</si>
  <si>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</si>
  <si>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</si>
  <si>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</si>
  <si>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</si>
  <si>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</si>
  <si>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</si>
  <si>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</si>
  <si>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</si>
  <si>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</si>
  <si>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</si>
  <si>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</si>
  <si>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</si>
  <si>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</si>
  <si>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</si>
  <si>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</si>
  <si>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</si>
  <si>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</si>
  <si>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</si>
  <si>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</si>
  <si>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</si>
  <si>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</si>
  <si>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</si>
  <si>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</si>
  <si>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</si>
  <si>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</si>
  <si>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</si>
  <si>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</si>
  <si>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</si>
  <si>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</si>
  <si>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</si>
  <si>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</si>
  <si>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</si>
  <si>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</si>
  <si>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</si>
  <si>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</si>
  <si>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</si>
  <si>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</si>
  <si>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</si>
  <si>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</si>
  <si>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</si>
  <si>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</si>
  <si>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</si>
  <si>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</si>
  <si>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</si>
  <si>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</si>
  <si>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</si>
  <si>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</si>
  <si>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</si>
  <si>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</si>
  <si>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</si>
  <si>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</si>
  <si>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</si>
  <si>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</si>
  <si>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</si>
  <si>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</si>
  <si>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</si>
  <si>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</si>
  <si>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</si>
  <si>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</si>
  <si>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</si>
  <si>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</si>
  <si>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</si>
  <si>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</si>
  <si>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</si>
  <si>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</si>
  <si>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</si>
  <si>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</si>
  <si>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</si>
  <si>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</si>
  <si>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</si>
  <si>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</si>
  <si>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</si>
  <si>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</si>
  <si>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</si>
  <si>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</si>
  <si>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</si>
  <si>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</si>
  <si>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</si>
  <si>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</si>
  <si>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</si>
  <si>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</si>
  <si>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</si>
  <si>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</si>
  <si>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</si>
  <si>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</si>
  <si>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</si>
  <si>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</si>
  <si>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</si>
  <si>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</si>
  <si>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</si>
  <si>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</si>
  <si>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</si>
  <si>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</si>
  <si>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</si>
  <si>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</si>
  <si>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</si>
  <si>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</si>
  <si>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</si>
  <si>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</si>
  <si>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</si>
  <si>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</si>
  <si>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</si>
  <si>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</si>
  <si>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</si>
  <si>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</si>
  <si>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</si>
  <si>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</si>
  <si>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</si>
  <si>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</si>
  <si>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</si>
  <si>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</si>
  <si>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</si>
  <si>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</si>
  <si>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</si>
  <si>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</si>
  <si>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</si>
  <si>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</si>
  <si>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</si>
  <si>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</si>
  <si>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</si>
  <si>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</si>
  <si>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</si>
  <si>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</si>
  <si>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</si>
  <si>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</si>
  <si>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</si>
  <si>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</si>
  <si>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</si>
  <si>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</si>
  <si>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</si>
  <si>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</si>
  <si>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</si>
  <si>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</si>
  <si>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</si>
  <si>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</si>
  <si>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</si>
  <si>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</si>
  <si>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</si>
  <si>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</si>
  <si>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</si>
  <si>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</si>
  <si>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</si>
  <si>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</si>
  <si>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</si>
  <si>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</si>
  <si>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</si>
  <si>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</si>
  <si>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</si>
  <si>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</si>
  <si>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</si>
  <si>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</si>
  <si>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</si>
  <si>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</si>
  <si>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</si>
  <si>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</si>
  <si>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</si>
  <si>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</si>
  <si>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</si>
  <si>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</si>
  <si>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</si>
  <si>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</si>
  <si>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</si>
  <si>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</si>
  <si>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</si>
  <si>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</si>
  <si>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</si>
  <si>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</si>
  <si>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</si>
  <si>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</si>
  <si>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</si>
  <si>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</si>
  <si>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</si>
  <si>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</si>
  <si>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</si>
  <si>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</si>
  <si>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</si>
  <si>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</si>
  <si>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</si>
  <si>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</si>
  <si>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</si>
  <si>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</si>
  <si>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</si>
  <si>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</si>
  <si>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</si>
  <si>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</si>
  <si>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</si>
  <si>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</si>
  <si>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</si>
  <si>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</si>
  <si>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</si>
  <si>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</si>
  <si>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</si>
  <si>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</si>
  <si>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</si>
  <si>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</si>
  <si>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</si>
  <si>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</si>
  <si>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</si>
  <si>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</si>
  <si>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</si>
  <si>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</si>
  <si>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</si>
  <si>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</si>
  <si>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</si>
  <si>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</si>
  <si>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</si>
  <si>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</si>
  <si>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</si>
  <si>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</si>
  <si>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</si>
  <si>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</si>
  <si>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</si>
  <si>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</si>
  <si>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</si>
  <si>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</si>
  <si>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</si>
  <si>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</si>
  <si>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</si>
  <si>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</si>
  <si>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</si>
  <si>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</si>
  <si>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</si>
  <si>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</si>
  <si>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</si>
  <si>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</si>
  <si>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</si>
  <si>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</si>
  <si>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</si>
  <si>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</si>
  <si>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</si>
  <si>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</si>
  <si>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</si>
  <si>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</si>
  <si>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</si>
  <si>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</si>
  <si>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</si>
  <si>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</si>
  <si>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</si>
  <si>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</si>
  <si>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</si>
  <si>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</si>
  <si>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</si>
  <si>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</si>
  <si>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</si>
  <si>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</si>
  <si>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</si>
  <si>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</si>
  <si>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</si>
  <si>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</si>
  <si>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</si>
  <si>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</si>
  <si>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</si>
  <si>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</si>
  <si>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</si>
  <si>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</si>
  <si>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</si>
  <si>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</si>
  <si>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</si>
  <si>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</si>
  <si>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</si>
  <si>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</si>
  <si>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</si>
  <si>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</si>
  <si>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</si>
  <si>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</si>
  <si>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</si>
  <si>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</si>
  <si>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</si>
  <si>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</si>
  <si>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</si>
  <si>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</si>
  <si>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</si>
  <si>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</si>
  <si>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</si>
  <si>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</si>
  <si>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</si>
  <si>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</si>
  <si>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</si>
  <si>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</si>
  <si>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</si>
  <si>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</si>
  <si>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</si>
  <si>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</si>
  <si>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</si>
  <si>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</si>
  <si>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</si>
  <si>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</si>
  <si>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</si>
  <si>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</si>
  <si>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</si>
  <si>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</si>
  <si>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</si>
  <si>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</si>
  <si>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</si>
  <si>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</si>
  <si>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</si>
  <si>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</si>
  <si>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</si>
  <si>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</si>
  <si>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</si>
  <si>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</si>
  <si>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</si>
  <si>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</si>
  <si>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</si>
  <si>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</si>
  <si>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</si>
  <si>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</si>
  <si>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</si>
  <si>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</si>
  <si>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</si>
  <si>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</si>
  <si>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</si>
  <si>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</si>
  <si>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</si>
  <si>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</si>
  <si>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</si>
  <si>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</si>
  <si>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</si>
  <si>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</si>
  <si>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</si>
  <si>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</si>
  <si>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</si>
  <si>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</si>
  <si>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</si>
  <si>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</si>
  <si>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</si>
  <si>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</si>
  <si>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</si>
  <si>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</si>
  <si>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</si>
  <si>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</si>
  <si>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</si>
  <si>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</si>
  <si>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</si>
  <si>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</si>
  <si>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</si>
  <si>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</si>
  <si>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</si>
  <si>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</si>
  <si>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</si>
  <si>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</si>
  <si>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</si>
  <si>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</si>
  <si>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</si>
  <si>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</si>
  <si>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</si>
  <si>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</si>
  <si>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</si>
  <si>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</si>
  <si>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</si>
  <si>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</si>
  <si>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</si>
  <si>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</si>
  <si>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</si>
  <si>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</si>
  <si>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</si>
  <si>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</si>
  <si>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</si>
  <si>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</si>
  <si>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</si>
  <si>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</si>
  <si>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</si>
  <si>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</si>
  <si>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</si>
  <si>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</si>
  <si>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</si>
  <si>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</si>
  <si>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</si>
  <si>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</si>
  <si>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</si>
  <si>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</si>
  <si>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</si>
  <si>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</si>
  <si>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</si>
  <si>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</si>
  <si>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</si>
  <si>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</si>
  <si>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</si>
  <si>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</si>
  <si>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</si>
  <si>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</si>
  <si>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</si>
  <si>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</si>
  <si>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</si>
  <si>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</si>
  <si>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</si>
  <si>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</si>
  <si>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</si>
  <si>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</si>
  <si>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</si>
  <si>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</si>
  <si>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</si>
  <si>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</si>
  <si>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</si>
  <si>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</si>
  <si>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</si>
  <si>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</si>
  <si>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</si>
  <si>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</si>
  <si>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</si>
  <si>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</si>
  <si>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</si>
  <si>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</si>
  <si>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</si>
  <si>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</si>
  <si>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</si>
  <si>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</si>
  <si>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</si>
  <si>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</si>
  <si>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</si>
  <si>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</si>
  <si>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</si>
  <si>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</si>
  <si>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</si>
  <si>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</si>
  <si>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</si>
  <si>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</si>
  <si>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</si>
  <si>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</si>
  <si>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</si>
  <si>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</si>
  <si>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</si>
  <si>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</si>
  <si>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</si>
  <si>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</si>
  <si>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</si>
  <si>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</si>
  <si>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</si>
  <si>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</si>
  <si>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</si>
  <si>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</si>
  <si>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</si>
  <si>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</si>
  <si>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</si>
  <si>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</si>
  <si>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</si>
  <si>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</si>
  <si>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</si>
  <si>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</si>
  <si>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</si>
  <si>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</si>
  <si>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</si>
  <si>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</si>
  <si>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</si>
  <si>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</si>
  <si>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</si>
  <si>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</si>
  <si>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</si>
  <si>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</si>
  <si>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</si>
  <si>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</si>
  <si>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</si>
  <si>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</si>
  <si>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</si>
  <si>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</si>
  <si>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</si>
  <si>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</si>
  <si>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</si>
  <si>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</si>
  <si>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</si>
  <si>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</si>
  <si>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</si>
  <si>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</si>
  <si>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</si>
  <si>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</si>
  <si>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</si>
  <si>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</si>
  <si>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</si>
  <si>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</si>
  <si>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</si>
  <si>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</si>
  <si>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</si>
  <si>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</si>
  <si>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</si>
  <si>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</si>
  <si>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</si>
  <si>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</si>
  <si>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</si>
  <si>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</si>
  <si>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</si>
  <si>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</si>
  <si>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</si>
  <si>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</si>
  <si>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</si>
  <si>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</si>
  <si>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</si>
  <si>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</si>
  <si>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</si>
  <si>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</si>
  <si>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</si>
  <si>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</si>
  <si>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</si>
  <si>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</si>
  <si>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</si>
  <si>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</si>
  <si>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</si>
  <si>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</si>
  <si>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</si>
  <si>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</si>
  <si>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</si>
  <si>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</si>
  <si>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</si>
  <si>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</si>
  <si>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</si>
  <si>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</si>
  <si>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</si>
  <si>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</si>
  <si>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</si>
  <si>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</si>
  <si>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</si>
  <si>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</si>
  <si>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</si>
  <si>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</si>
  <si>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</si>
  <si>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</si>
  <si>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</si>
  <si>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</si>
  <si>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</si>
  <si>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</si>
  <si>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</si>
  <si>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</si>
  <si>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</si>
  <si>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</si>
  <si>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</si>
  <si>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</si>
  <si>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</si>
  <si>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</si>
  <si>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</si>
  <si>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</si>
  <si>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</si>
  <si>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</si>
  <si>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</si>
  <si>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</si>
  <si>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</si>
  <si>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</si>
  <si>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</si>
  <si>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</si>
  <si>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</si>
  <si>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</si>
  <si>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</si>
  <si>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</si>
  <si>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</si>
  <si>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</si>
  <si>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</si>
  <si>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</si>
  <si>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</si>
  <si>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</si>
  <si>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</si>
  <si>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</si>
  <si>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</si>
  <si>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</si>
  <si>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</si>
  <si>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</si>
  <si>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</si>
  <si>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</si>
  <si>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</si>
  <si>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</si>
  <si>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</si>
  <si>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</si>
  <si>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</si>
  <si>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</si>
  <si>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</si>
  <si>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</si>
  <si>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</si>
  <si>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</si>
  <si>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</si>
  <si>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</si>
  <si>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</si>
  <si>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</si>
  <si>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</si>
  <si>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</si>
  <si>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</si>
  <si>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</si>
  <si>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</si>
  <si>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</si>
  <si>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</si>
  <si>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</si>
  <si>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</si>
  <si>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</si>
  <si>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</si>
  <si>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</si>
  <si>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</si>
  <si>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</si>
  <si>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</si>
  <si>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</si>
  <si>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</si>
  <si>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</si>
  <si>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</si>
  <si>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</si>
  <si>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</si>
  <si>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</si>
  <si>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</si>
  <si>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</si>
  <si>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</si>
  <si>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</si>
  <si>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</si>
  <si>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</si>
  <si>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</si>
  <si>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</si>
  <si>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</si>
  <si>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</si>
  <si>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</si>
  <si>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</si>
  <si>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</si>
  <si>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</si>
  <si>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</si>
  <si>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</si>
  <si>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</si>
  <si>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</si>
  <si>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</si>
  <si>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</si>
  <si>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</si>
  <si>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</si>
  <si>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</si>
  <si>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</si>
  <si>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</si>
  <si>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</si>
  <si>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</si>
  <si>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</si>
  <si>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</si>
  <si>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</si>
  <si>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</si>
  <si>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</si>
  <si>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</si>
  <si>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</si>
  <si>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</si>
  <si>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</si>
  <si>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</si>
  <si>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</si>
  <si>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</si>
  <si>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</si>
  <si>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</si>
  <si>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</si>
  <si>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</si>
  <si>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</si>
  <si>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</si>
  <si>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</si>
  <si>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</si>
  <si>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</si>
  <si>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</si>
  <si>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</si>
  <si>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</si>
  <si>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</si>
  <si>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</si>
  <si>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</si>
  <si>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</si>
  <si>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</si>
  <si>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</si>
  <si>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</si>
  <si>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</si>
  <si>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</si>
  <si>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</si>
  <si>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</si>
  <si>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</si>
  <si>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</si>
  <si>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</si>
  <si>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</si>
  <si>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</si>
  <si>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</si>
  <si>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</si>
  <si>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</si>
  <si>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</si>
  <si>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</si>
  <si>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</si>
  <si>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</si>
  <si>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</si>
  <si>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</si>
  <si>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</si>
  <si>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</si>
  <si>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</si>
  <si>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</si>
  <si>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</si>
  <si>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</si>
  <si>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</si>
  <si>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</si>
  <si>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</si>
  <si>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</si>
  <si>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</si>
  <si>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</si>
  <si>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</si>
  <si>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</si>
  <si>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</si>
  <si>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</si>
  <si>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</si>
  <si>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</si>
  <si>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</si>
  <si>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</si>
  <si>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</si>
  <si>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</si>
  <si>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</si>
  <si>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</si>
  <si>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</si>
  <si>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</si>
  <si>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</si>
  <si>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</si>
  <si>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</si>
  <si>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</si>
  <si>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</si>
  <si>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</si>
  <si>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</si>
  <si>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</si>
  <si>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</si>
  <si>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</si>
  <si>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</si>
  <si>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</si>
  <si>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</si>
  <si>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</si>
  <si>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</si>
  <si>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</si>
  <si>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</si>
  <si>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</si>
  <si>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</si>
  <si>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</si>
  <si>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</si>
  <si>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</si>
  <si>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</si>
  <si>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</si>
  <si>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</si>
  <si>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</si>
  <si>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</si>
  <si>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</si>
  <si>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</si>
  <si>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</si>
  <si>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</si>
  <si>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</si>
  <si>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</si>
  <si>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</si>
  <si>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</si>
  <si>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</si>
  <si>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</si>
  <si>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</si>
  <si>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</si>
  <si>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</si>
  <si>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</si>
  <si>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</si>
  <si>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</si>
  <si>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</si>
  <si>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</si>
  <si>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</si>
  <si>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</si>
  <si>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</si>
  <si>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</si>
  <si>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</si>
  <si>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</si>
  <si>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</si>
  <si>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</si>
  <si>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</si>
  <si>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</si>
  <si>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</si>
  <si>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</si>
  <si>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</si>
  <si>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</si>
  <si>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</si>
  <si>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</si>
  <si>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</si>
  <si>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</si>
  <si>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</si>
  <si>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</si>
  <si>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</si>
  <si>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</si>
  <si>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</si>
  <si>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</si>
  <si>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</si>
  <si>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</si>
  <si>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</si>
  <si>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</si>
  <si>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</si>
  <si>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</si>
  <si>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</si>
  <si>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</si>
  <si>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</si>
  <si>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</si>
  <si>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</si>
  <si>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</si>
  <si>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</si>
  <si>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</si>
  <si>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</si>
  <si>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</si>
  <si>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</si>
  <si>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</si>
  <si>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</si>
  <si>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</si>
  <si>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</si>
  <si>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</si>
  <si>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</si>
  <si>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</si>
  <si>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</si>
  <si>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</si>
  <si>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</si>
  <si>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</si>
  <si>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</si>
  <si>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</si>
  <si>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</si>
  <si>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</si>
  <si>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</si>
  <si>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</si>
  <si>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</si>
  <si>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</si>
  <si>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</si>
  <si>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</si>
  <si>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</si>
  <si>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</si>
  <si>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</si>
  <si>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</si>
  <si>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</si>
  <si>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</si>
  <si>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</si>
  <si>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</si>
  <si>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</si>
  <si>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</si>
  <si>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</si>
  <si>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</si>
  <si>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</si>
  <si>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</si>
  <si>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</si>
  <si>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</si>
  <si>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</si>
  <si>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</si>
  <si>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</si>
  <si>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</si>
  <si>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</si>
  <si>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</si>
  <si>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</si>
  <si>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</si>
  <si>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</si>
  <si>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</si>
  <si>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</si>
  <si>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</si>
  <si>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</si>
  <si>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</si>
  <si>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</si>
  <si>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</si>
  <si>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</si>
  <si>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</si>
  <si>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</si>
  <si>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</si>
  <si>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</si>
  <si>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</si>
  <si>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</si>
  <si>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</si>
  <si>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</si>
  <si>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</si>
  <si>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</si>
  <si>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</si>
  <si>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</si>
  <si>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</si>
  <si>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</si>
  <si>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</si>
  <si>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</si>
  <si>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</si>
  <si>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</si>
  <si>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</si>
  <si>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</si>
  <si>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</si>
  <si>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</si>
  <si>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</si>
  <si>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</si>
  <si>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</si>
  <si>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</si>
  <si>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</si>
  <si>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</si>
  <si>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</si>
  <si>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</si>
  <si>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</si>
  <si>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</si>
  <si>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</si>
  <si>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</si>
  <si>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</si>
  <si>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</si>
  <si>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</si>
  <si>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</si>
  <si>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</si>
  <si>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</si>
  <si>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</si>
  <si>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</si>
  <si>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</si>
  <si>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</si>
  <si>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</si>
  <si>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</si>
  <si>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</si>
  <si>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</si>
  <si>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</si>
  <si>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</si>
  <si>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</si>
  <si>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</si>
  <si>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</si>
  <si>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</si>
  <si>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</si>
  <si>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</si>
  <si>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</si>
  <si>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</si>
  <si>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</si>
  <si>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</si>
  <si>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</si>
  <si>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</si>
  <si>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</si>
  <si>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</si>
  <si>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</si>
  <si>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</si>
  <si>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</si>
  <si>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</si>
  <si>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</si>
  <si>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</si>
  <si>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</si>
  <si>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</si>
  <si>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</si>
  <si>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</si>
  <si>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</si>
  <si>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</si>
  <si>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</si>
  <si>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</si>
  <si>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</si>
  <si>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</si>
  <si>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</si>
  <si>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</si>
  <si>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</si>
  <si>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</si>
  <si>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</si>
  <si>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</si>
  <si>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</si>
  <si>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</si>
  <si>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</si>
  <si>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</si>
  <si>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</si>
  <si>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</si>
  <si>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</si>
  <si>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</si>
  <si>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</si>
  <si>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</si>
  <si>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</si>
  <si>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</si>
  <si>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</si>
  <si>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</si>
  <si>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</si>
  <si>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</si>
  <si>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</si>
  <si>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</si>
  <si>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</si>
  <si>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</si>
  <si>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</si>
  <si>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</si>
  <si>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</si>
  <si>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</si>
  <si>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</si>
  <si>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</si>
  <si>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</si>
  <si>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</si>
  <si>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</si>
  <si>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</si>
  <si>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</si>
  <si>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</si>
  <si>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</si>
  <si>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</si>
  <si>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</si>
  <si>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</si>
  <si>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</si>
  <si>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</si>
  <si>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</si>
  <si>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</si>
  <si>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</si>
  <si>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</si>
  <si>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</si>
  <si>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</si>
  <si>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</si>
  <si>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</si>
  <si>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</si>
  <si>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</si>
  <si>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</si>
  <si>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</si>
  <si>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</si>
  <si>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</si>
  <si>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</si>
  <si>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</si>
  <si>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</si>
  <si>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</si>
  <si>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</si>
  <si>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</si>
  <si>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</si>
  <si>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</si>
  <si>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</si>
  <si>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</si>
  <si>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</si>
  <si>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</si>
  <si>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</si>
  <si>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</si>
  <si>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</si>
  <si>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</si>
  <si>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</si>
  <si>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</si>
  <si>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</si>
  <si>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</si>
  <si>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</si>
  <si>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</si>
  <si>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</si>
  <si>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</si>
  <si>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</si>
  <si>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</si>
  <si>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</si>
  <si>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</si>
  <si>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</si>
  <si>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</si>
  <si>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</si>
  <si>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</si>
  <si>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</si>
  <si>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</si>
  <si>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</si>
  <si>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</si>
  <si>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</si>
  <si>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</si>
  <si>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</si>
  <si>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</si>
  <si>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</si>
  <si>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</si>
  <si>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</si>
  <si>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</si>
  <si>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</si>
  <si>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</si>
  <si>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</si>
  <si>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</si>
  <si>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</si>
  <si>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</si>
  <si>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</si>
  <si>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</si>
  <si>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</si>
  <si>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</si>
  <si>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</si>
  <si>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</si>
  <si>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</si>
  <si>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</si>
  <si>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</si>
  <si>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</si>
  <si>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</si>
  <si>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</si>
  <si>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</si>
  <si>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</si>
  <si>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</si>
  <si>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</si>
  <si>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</si>
  <si>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</si>
  <si>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</si>
  <si>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</si>
  <si>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</si>
  <si>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</si>
  <si>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</si>
  <si>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</si>
  <si>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</si>
  <si>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</si>
  <si>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</si>
  <si>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</si>
  <si>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</si>
  <si>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</si>
  <si>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</si>
  <si>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</si>
  <si>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</si>
  <si>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</si>
  <si>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</si>
  <si>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</si>
  <si>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</si>
  <si>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</si>
  <si>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</si>
  <si>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</si>
  <si>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</si>
  <si>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</si>
  <si>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</si>
  <si>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</si>
  <si>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</si>
  <si>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</si>
  <si>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</si>
  <si>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</si>
  <si>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</si>
  <si>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</si>
  <si>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</si>
  <si>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</si>
  <si>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</si>
  <si>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</si>
  <si>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</si>
  <si>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</si>
  <si>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</si>
  <si>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</si>
  <si>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</si>
  <si>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</si>
  <si>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</si>
  <si>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</si>
  <si>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</si>
  <si>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</si>
  <si>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</si>
  <si>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</si>
  <si>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</si>
  <si>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</si>
  <si>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</si>
  <si>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</si>
  <si>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</si>
  <si>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</si>
  <si>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</si>
  <si>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</si>
  <si>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</si>
  <si>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</si>
  <si>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</si>
  <si>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</si>
  <si>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</si>
  <si>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</si>
  <si>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</si>
  <si>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</si>
  <si>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</si>
  <si>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</si>
  <si>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</si>
  <si>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</si>
  <si>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</si>
  <si>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</si>
  <si>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</si>
  <si>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</si>
  <si>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</si>
  <si>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</si>
  <si>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</si>
  <si>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</si>
  <si>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</si>
  <si>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</si>
  <si>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</si>
  <si>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</si>
  <si>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</si>
  <si>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</si>
  <si>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</si>
  <si>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</si>
  <si>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</si>
  <si>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</si>
  <si>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</si>
  <si>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</si>
  <si>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</si>
  <si>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</si>
  <si>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</si>
  <si>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</si>
  <si>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</si>
  <si>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</si>
  <si>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</si>
  <si>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</si>
  <si>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</si>
  <si>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</si>
  <si>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</si>
  <si>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</si>
  <si>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</si>
  <si>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</si>
  <si>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</si>
  <si>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</si>
  <si>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</si>
  <si>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</si>
  <si>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</si>
  <si>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</si>
  <si>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</si>
  <si>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</si>
  <si>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</si>
  <si>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</si>
  <si>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</si>
  <si>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</si>
  <si>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</si>
  <si>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</si>
  <si>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</si>
  <si>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</si>
  <si>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</si>
  <si>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</si>
  <si>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</si>
  <si>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</si>
  <si>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</si>
  <si>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</si>
  <si>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</si>
  <si>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</si>
  <si>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</si>
  <si>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</si>
  <si>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</si>
  <si>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</si>
  <si>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</si>
  <si>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</si>
  <si>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</si>
  <si>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</si>
  <si>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</si>
  <si>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</si>
  <si>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</si>
  <si>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</si>
  <si>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</si>
  <si>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</si>
  <si>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</si>
  <si>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</si>
  <si>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</si>
  <si>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</si>
  <si>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</si>
  <si>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</si>
  <si>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</si>
  <si>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</si>
  <si>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</si>
  <si>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</si>
  <si>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</si>
  <si>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</si>
  <si>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</si>
  <si>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</si>
  <si>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</si>
  <si>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</si>
  <si>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</si>
  <si>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</si>
  <si>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</si>
  <si>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</si>
  <si>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</si>
  <si>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</si>
  <si>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</si>
  <si>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</si>
  <si>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</si>
  <si>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</si>
  <si>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</si>
  <si>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</si>
  <si>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</si>
  <si>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</si>
  <si>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</si>
  <si>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</si>
  <si>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</si>
  <si>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</si>
  <si>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</si>
  <si>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</si>
  <si>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</si>
  <si>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</si>
  <si>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</si>
  <si>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</si>
  <si>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</si>
  <si>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</si>
  <si>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</si>
  <si>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</si>
  <si>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</si>
  <si>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</si>
  <si>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</si>
  <si>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</si>
  <si>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</si>
  <si>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</si>
  <si>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</si>
  <si>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</si>
  <si>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</si>
  <si>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</si>
  <si>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</si>
  <si>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</si>
  <si>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</si>
  <si>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</si>
  <si>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</si>
  <si>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</si>
  <si>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</si>
  <si>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</si>
  <si>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</si>
  <si>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</si>
  <si>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</si>
  <si>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</si>
  <si>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</si>
  <si>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</si>
  <si>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</si>
  <si>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</si>
  <si>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</si>
  <si>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</si>
  <si>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</si>
  <si>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</si>
  <si>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</si>
  <si>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</si>
  <si>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</si>
  <si>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</si>
  <si>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</si>
  <si>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</si>
  <si>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</si>
  <si>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</si>
  <si>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</si>
  <si>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</si>
  <si>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</si>
  <si>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</si>
  <si>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</si>
  <si>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</si>
  <si>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</si>
  <si>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</si>
  <si>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</si>
  <si>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</si>
  <si>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</si>
  <si>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</si>
  <si>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</si>
  <si>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</si>
  <si>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</si>
  <si>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</si>
  <si>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</si>
  <si>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</si>
  <si>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</si>
  <si>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</si>
  <si>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</si>
  <si>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</si>
  <si>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</si>
  <si>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</si>
  <si>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</si>
  <si>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</si>
  <si>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</si>
  <si>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</si>
  <si>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</si>
  <si>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</si>
  <si>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</si>
  <si>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</si>
  <si>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</si>
  <si>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</si>
  <si>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</si>
  <si>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</si>
  <si>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</si>
  <si>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</si>
  <si>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</si>
  <si>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</si>
  <si>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</si>
  <si>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</si>
  <si>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</si>
  <si>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</si>
  <si>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</si>
  <si>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</si>
  <si>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</si>
  <si>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</si>
  <si>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</si>
  <si>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</si>
  <si>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</si>
  <si>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</si>
  <si>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</si>
  <si>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</si>
  <si>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</si>
  <si>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</si>
  <si>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</si>
  <si>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</si>
  <si>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</si>
  <si>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</si>
  <si>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</si>
  <si>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</si>
  <si>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</si>
  <si>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</si>
  <si>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</si>
  <si>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</si>
  <si>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</si>
  <si>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</si>
  <si>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</si>
  <si>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</si>
  <si>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</si>
  <si>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</si>
  <si>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</si>
  <si>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</si>
  <si>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</si>
  <si>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</si>
  <si>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</si>
  <si>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</si>
  <si>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</si>
  <si>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</si>
  <si>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</si>
  <si>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</si>
  <si>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</si>
  <si>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</si>
  <si>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</si>
  <si>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</si>
  <si>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</si>
  <si>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</si>
  <si>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</si>
  <si>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</si>
  <si>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</si>
  <si>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</si>
  <si>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</si>
  <si>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</si>
  <si>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</si>
  <si>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</si>
  <si>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</si>
  <si>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</si>
  <si>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</si>
  <si>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</si>
  <si>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</si>
  <si>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</si>
  <si>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</si>
  <si>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</si>
  <si>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</si>
  <si>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</si>
  <si>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</si>
  <si>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</si>
  <si>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</si>
  <si>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</si>
  <si>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</si>
  <si>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</si>
  <si>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</si>
  <si>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</si>
  <si>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</si>
  <si>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</si>
  <si>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</si>
  <si>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</si>
  <si>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</si>
  <si>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</si>
  <si>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</si>
  <si>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</si>
  <si>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</si>
  <si>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</si>
  <si>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</si>
  <si>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</si>
  <si>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</si>
  <si>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</si>
  <si>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</si>
  <si>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</si>
  <si>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</si>
  <si>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</si>
  <si>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</si>
  <si>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</si>
  <si>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</si>
  <si>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</si>
  <si>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</si>
  <si>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</si>
  <si>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</si>
  <si>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</si>
  <si>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</si>
  <si>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</si>
  <si>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</si>
  <si>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</si>
  <si>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</si>
  <si>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</si>
  <si>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</si>
  <si>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</si>
  <si>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</si>
  <si>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</si>
  <si>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</si>
  <si>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</si>
  <si>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</si>
  <si>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</si>
  <si>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</si>
  <si>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</si>
  <si>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</si>
  <si>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</si>
  <si>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</si>
  <si>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</si>
  <si>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</si>
  <si>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</si>
  <si>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</si>
  <si>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</si>
  <si>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</si>
  <si>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</si>
  <si>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</si>
  <si>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</si>
  <si>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</si>
  <si>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</si>
  <si>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</si>
  <si>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</si>
  <si>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</si>
  <si>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</si>
  <si>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</si>
  <si>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</si>
  <si>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</si>
  <si>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</si>
  <si>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</si>
  <si>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</si>
  <si>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</si>
  <si>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</si>
  <si>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</si>
  <si>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</si>
  <si>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</si>
  <si>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</si>
  <si>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</si>
  <si>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</si>
  <si>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</si>
  <si>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</si>
  <si>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</si>
  <si>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</si>
  <si>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</si>
  <si>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</si>
  <si>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</si>
  <si>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</si>
  <si>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</si>
  <si>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</si>
  <si>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</si>
  <si>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</si>
  <si>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</si>
  <si>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</si>
  <si>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</si>
  <si>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</si>
  <si>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</si>
  <si>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</si>
  <si>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</si>
  <si>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</si>
  <si>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</si>
  <si>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</si>
  <si>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</si>
  <si>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</si>
  <si>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</si>
  <si>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</si>
  <si>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</si>
  <si>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</si>
  <si>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</si>
  <si>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</si>
  <si>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</si>
  <si>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</si>
  <si>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</si>
  <si>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</si>
  <si>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</si>
  <si>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</si>
  <si>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</si>
  <si>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</si>
  <si>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</si>
  <si>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</si>
  <si>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</si>
  <si>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</si>
  <si>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</si>
  <si>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</si>
  <si>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</si>
  <si>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</si>
  <si>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</si>
  <si>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</si>
  <si>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</si>
  <si>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</si>
  <si>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</si>
  <si>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</si>
  <si>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</si>
  <si>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</si>
  <si>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</si>
  <si>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</si>
  <si>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</si>
  <si>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</si>
  <si>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</si>
  <si>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</si>
  <si>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</si>
  <si>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</si>
  <si>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</si>
  <si>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</si>
  <si>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</si>
  <si>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</si>
  <si>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</si>
  <si>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</si>
  <si>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</si>
  <si>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</si>
  <si>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</si>
  <si>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</si>
  <si>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</si>
  <si>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</si>
  <si>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</si>
  <si>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</si>
  <si>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</si>
  <si>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</si>
  <si>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</si>
  <si>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</si>
  <si>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</si>
  <si>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</si>
  <si>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</si>
  <si>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</si>
  <si>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</si>
  <si>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</si>
  <si>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</si>
  <si>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</si>
  <si>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</si>
  <si>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</si>
  <si>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</si>
  <si>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</si>
  <si>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</si>
  <si>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</si>
  <si>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</si>
  <si>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</si>
  <si>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</si>
  <si>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</si>
  <si>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</si>
  <si>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</si>
  <si>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</si>
  <si>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</si>
  <si>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</si>
  <si>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</si>
  <si>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</si>
  <si>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</si>
  <si>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</si>
  <si>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</si>
  <si>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</si>
  <si>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</si>
  <si>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</si>
  <si>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</si>
  <si>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</si>
  <si>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</si>
  <si>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</si>
  <si>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</si>
  <si>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</si>
  <si>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</si>
  <si>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</si>
  <si>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</si>
  <si>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</si>
  <si>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</si>
  <si>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</si>
  <si>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</si>
  <si>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</si>
  <si>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</si>
  <si>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</si>
  <si>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</si>
  <si>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</si>
  <si>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</si>
  <si>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</si>
  <si>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</si>
  <si>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</si>
  <si>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</si>
  <si>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</si>
  <si>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</si>
  <si>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</si>
  <si>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</si>
  <si>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</si>
  <si>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</si>
  <si>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</si>
  <si>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</si>
  <si>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</si>
  <si>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</si>
  <si>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</si>
  <si>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</si>
  <si>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</si>
  <si>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</si>
  <si>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</si>
  <si>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</si>
  <si>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</si>
  <si>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</si>
  <si>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</si>
  <si>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</si>
  <si>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</si>
  <si>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</si>
  <si>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</si>
  <si>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</si>
  <si>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</si>
  <si>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</si>
  <si>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</si>
  <si>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</si>
  <si>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</si>
  <si>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</si>
  <si>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</si>
  <si>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</si>
  <si>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</si>
  <si>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</si>
  <si>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</si>
  <si>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</si>
  <si>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</si>
  <si>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</si>
  <si>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</si>
  <si>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</si>
  <si>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</si>
  <si>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</si>
  <si>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</si>
  <si>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</si>
  <si>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</si>
  <si>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</si>
  <si>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</si>
  <si>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</si>
  <si>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</si>
  <si>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</si>
  <si>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</si>
  <si>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</si>
  <si>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</si>
  <si>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</si>
  <si>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</si>
  <si>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</si>
  <si>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</si>
  <si>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</si>
  <si>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</si>
  <si>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</si>
  <si>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</si>
  <si>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</si>
  <si>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</si>
  <si>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</si>
  <si>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</si>
  <si>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</si>
  <si>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</si>
  <si>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</si>
  <si>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</si>
  <si>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</si>
  <si>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</si>
  <si>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</si>
  <si>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</si>
  <si>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</si>
  <si>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</si>
  <si>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</si>
  <si>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</si>
  <si>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</si>
  <si>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</si>
  <si>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</si>
  <si>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</si>
  <si>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</si>
  <si>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</si>
  <si>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</si>
  <si>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</si>
  <si>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</si>
  <si>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</si>
  <si>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</si>
  <si>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</si>
  <si>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</si>
  <si>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</si>
  <si>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</si>
  <si>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</si>
  <si>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</si>
  <si>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</si>
  <si>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</si>
  <si>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</si>
  <si>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</si>
  <si>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</si>
  <si>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</si>
  <si>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</si>
  <si>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</si>
  <si>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</si>
  <si>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</si>
  <si>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</si>
  <si>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</si>
  <si>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</si>
  <si>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</si>
  <si>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</si>
  <si>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</si>
  <si>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</si>
  <si>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</si>
  <si>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</si>
  <si>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</si>
  <si>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</si>
  <si>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</si>
  <si>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</si>
  <si>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</si>
  <si>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</si>
  <si>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</si>
  <si>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</si>
  <si>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</si>
  <si>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</si>
  <si>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</si>
  <si>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</si>
  <si>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</si>
  <si>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</si>
  <si>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</si>
  <si>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</si>
  <si>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</si>
  <si>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</si>
  <si>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</si>
  <si>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</si>
  <si>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</si>
  <si>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</si>
  <si>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</si>
  <si>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</si>
  <si>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</si>
  <si>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</si>
  <si>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</si>
  <si>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</si>
  <si>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</si>
  <si>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</si>
  <si>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</si>
  <si>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</si>
  <si>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</si>
  <si>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</si>
  <si>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</si>
  <si>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</si>
  <si>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</si>
  <si>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</si>
  <si>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</si>
  <si>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</si>
  <si>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</si>
  <si>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</si>
  <si>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</si>
  <si>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</si>
  <si>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</si>
  <si>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</si>
  <si>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</si>
  <si>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</si>
  <si>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</si>
  <si>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</si>
  <si>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</si>
  <si>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</si>
  <si>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</si>
  <si>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</si>
  <si>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</si>
  <si>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</si>
  <si>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</si>
  <si>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</si>
  <si>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</si>
  <si>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</si>
  <si>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</si>
  <si>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</si>
  <si>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</si>
  <si>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</si>
  <si>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</si>
  <si>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</si>
  <si>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</si>
  <si>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</si>
  <si>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</si>
  <si>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</si>
  <si>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</si>
  <si>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</si>
  <si>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</si>
  <si>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</si>
  <si>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</si>
  <si>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</si>
  <si>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</si>
  <si>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</si>
  <si>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</si>
  <si>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</si>
  <si>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</si>
  <si>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</si>
  <si>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</si>
  <si>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</si>
  <si>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</si>
  <si>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</si>
  <si>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</si>
  <si>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</si>
  <si>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</si>
  <si>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</si>
  <si>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</si>
  <si>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</si>
  <si>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</si>
  <si>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</si>
  <si>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</si>
  <si>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</si>
  <si>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</si>
  <si>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</si>
  <si>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</si>
  <si>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</si>
  <si>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</si>
  <si>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</si>
  <si>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</si>
  <si>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</si>
  <si>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</si>
  <si>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</si>
  <si>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</si>
  <si>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</si>
  <si>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</si>
  <si>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</si>
  <si>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</si>
  <si>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</si>
  <si>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</si>
  <si>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</si>
  <si>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</si>
  <si>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</si>
  <si>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</si>
  <si>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</si>
  <si>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</si>
  <si>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</si>
  <si>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</si>
  <si>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</si>
  <si>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</si>
  <si>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</si>
  <si>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</si>
  <si>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</si>
  <si>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</si>
  <si>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</si>
  <si>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</si>
  <si>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</si>
  <si>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</si>
  <si>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</si>
  <si>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</si>
  <si>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</si>
  <si>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</si>
  <si>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</si>
  <si>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</si>
  <si>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</si>
  <si>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</si>
  <si>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</si>
  <si>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</si>
  <si>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</si>
  <si>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</si>
  <si>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</si>
  <si>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</si>
  <si>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</si>
  <si>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</si>
  <si>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</si>
  <si>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</si>
  <si>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</si>
  <si>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</si>
  <si>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</si>
  <si>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</si>
  <si>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</si>
  <si>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</si>
  <si>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</si>
  <si>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</si>
  <si>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</si>
  <si>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</si>
  <si>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</si>
  <si>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</si>
  <si>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</si>
  <si>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</si>
  <si>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</si>
  <si>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</si>
  <si>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</si>
  <si>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</si>
  <si>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</si>
  <si>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</si>
  <si>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</si>
  <si>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</si>
  <si>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</si>
  <si>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</si>
  <si>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</si>
  <si>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</si>
  <si>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</si>
  <si>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</si>
  <si>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</si>
  <si>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</si>
  <si>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</si>
  <si>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</si>
  <si>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</si>
  <si>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</si>
  <si>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</si>
  <si>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</si>
  <si>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</si>
  <si>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</si>
  <si>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</si>
  <si>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TRANSPORTE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</si>
</sst>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indexed="81"/>
      <name val="Tahoma"/>
      <family val="2"/>
    </font>
    <font>
      <sz val="10"/>
      <color indexed="81"/>
      <name val="Tahoma"/>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1">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0" fontId="5" fillId="29" borderId="3" xfId="2" applyFont="1" applyFill="1" applyBorder="1" applyAlignment="1" applyProtection="1">
      <alignment wrapText="1"/>
    </xf>
    <xf numFmtId="164" fontId="5" fillId="29" borderId="3" xfId="9"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7" fillId="25" borderId="6" xfId="11" applyFont="1" applyFill="1" applyBorder="1" applyProtection="1"/>
    <xf numFmtId="0" fontId="0" fillId="25" borderId="15" xfId="2" quotePrefix="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CALDAS</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2"/>
      <c r="B1" s="123"/>
      <c r="C1" s="123"/>
      <c r="D1" s="123"/>
      <c r="E1" s="123"/>
      <c r="F1" s="123"/>
      <c r="G1" s="123"/>
      <c r="H1" s="124"/>
      <c r="Z1" s="228"/>
      <c r="AA1" s="228"/>
      <c r="AB1" s="228"/>
      <c r="AC1" s="228"/>
      <c r="AD1" s="228"/>
      <c r="AE1" s="228"/>
      <c r="AF1" s="228"/>
      <c r="AG1" s="228"/>
      <c r="AH1" s="228"/>
      <c r="AI1" s="228"/>
      <c r="AJ1" s="228"/>
      <c r="AK1" s="228"/>
      <c r="AL1" s="228"/>
    </row>
    <row r="2" spans="1:38">
      <c r="A2" s="125"/>
      <c r="B2" s="126"/>
      <c r="C2" s="126"/>
      <c r="D2" s="126"/>
      <c r="E2" s="126"/>
      <c r="F2" s="126"/>
      <c r="G2" s="126"/>
      <c r="H2" s="127"/>
      <c r="Z2" s="228"/>
      <c r="AA2" s="228"/>
      <c r="AB2" s="228"/>
      <c r="AC2" s="228"/>
      <c r="AD2" s="228"/>
      <c r="AE2" s="228"/>
      <c r="AF2" s="228"/>
      <c r="AG2" s="228"/>
      <c r="AH2" s="228"/>
      <c r="AI2" s="228"/>
      <c r="AJ2" s="228"/>
      <c r="AK2" s="228"/>
      <c r="AL2" s="228"/>
    </row>
    <row r="3" spans="1:38">
      <c r="A3" s="125"/>
      <c r="B3" s="126"/>
      <c r="C3" s="126"/>
      <c r="D3" s="126"/>
      <c r="E3" s="126"/>
      <c r="F3" s="126"/>
      <c r="G3" s="126"/>
      <c r="H3" s="127"/>
      <c r="Z3" s="228"/>
      <c r="AA3" s="228"/>
      <c r="AB3" s="228"/>
      <c r="AC3" s="228"/>
      <c r="AD3" s="228"/>
      <c r="AE3" s="228"/>
      <c r="AF3" s="228"/>
      <c r="AG3" s="228"/>
      <c r="AH3" s="228"/>
      <c r="AI3" s="228"/>
      <c r="AJ3" s="228"/>
      <c r="AK3" s="228"/>
      <c r="AL3" s="228"/>
    </row>
    <row r="4" spans="1:38">
      <c r="A4" s="125"/>
      <c r="B4" s="126"/>
      <c r="C4" s="126"/>
      <c r="D4" s="126"/>
      <c r="E4" s="126"/>
      <c r="F4" s="126"/>
      <c r="G4" s="126"/>
      <c r="H4" s="127"/>
      <c r="Z4" s="228"/>
      <c r="AA4" s="228"/>
      <c r="AB4" s="228"/>
      <c r="AC4" s="228"/>
      <c r="AD4" s="228"/>
      <c r="AE4" s="228"/>
      <c r="AF4" s="228"/>
      <c r="AG4" s="228"/>
      <c r="AH4" s="228"/>
      <c r="AI4" s="228"/>
      <c r="AJ4" s="228"/>
      <c r="AK4" s="228"/>
      <c r="AL4" s="228"/>
    </row>
    <row r="5" spans="1:38">
      <c r="A5" s="125"/>
      <c r="B5" s="126"/>
      <c r="C5" s="126"/>
      <c r="D5" s="126"/>
      <c r="E5" s="126"/>
      <c r="F5" s="126"/>
      <c r="G5" s="126"/>
      <c r="H5" s="127"/>
      <c r="Z5" s="228"/>
      <c r="AA5" s="228"/>
      <c r="AB5" s="228"/>
      <c r="AC5" s="228"/>
      <c r="AD5" s="228"/>
      <c r="AE5" s="228"/>
      <c r="AF5" s="228"/>
      <c r="AG5" s="228"/>
      <c r="AH5" s="228"/>
      <c r="AI5" s="228"/>
      <c r="AJ5" s="228"/>
      <c r="AK5" s="228"/>
      <c r="AL5" s="228"/>
    </row>
    <row r="6" spans="1:38">
      <c r="A6" s="125"/>
      <c r="B6" s="126"/>
      <c r="C6" s="126"/>
      <c r="D6" s="126"/>
      <c r="E6" s="126"/>
      <c r="F6" s="126"/>
      <c r="G6" s="126"/>
      <c r="H6" s="127"/>
      <c r="Z6" s="228"/>
      <c r="AA6" s="228"/>
      <c r="AB6" s="228"/>
      <c r="AC6" s="228"/>
      <c r="AD6" s="228"/>
      <c r="AE6" s="228"/>
      <c r="AF6" s="228"/>
      <c r="AG6" s="228"/>
      <c r="AH6" s="228"/>
      <c r="AI6" s="228"/>
      <c r="AJ6" s="228"/>
      <c r="AK6" s="228"/>
      <c r="AL6" s="228"/>
    </row>
    <row r="7" spans="1:38">
      <c r="A7" s="125"/>
      <c r="B7" s="126"/>
      <c r="C7" s="126"/>
      <c r="D7" s="126"/>
      <c r="E7" s="126"/>
      <c r="F7" s="126"/>
      <c r="G7" s="126"/>
      <c r="H7" s="127"/>
      <c r="Z7" s="228"/>
      <c r="AA7" s="228"/>
      <c r="AB7" s="228"/>
      <c r="AC7" s="228"/>
      <c r="AD7" s="228"/>
      <c r="AE7" s="228"/>
      <c r="AF7" s="228"/>
      <c r="AG7" s="228"/>
      <c r="AH7" s="228"/>
      <c r="AI7" s="228"/>
      <c r="AJ7" s="228"/>
      <c r="AK7" s="228"/>
      <c r="AL7" s="228"/>
    </row>
    <row r="8" spans="1:38">
      <c r="A8" s="125"/>
      <c r="B8" s="126"/>
      <c r="C8" s="126"/>
      <c r="D8" s="126"/>
      <c r="E8" s="126"/>
      <c r="F8" s="126"/>
      <c r="G8" s="126"/>
      <c r="H8" s="127"/>
      <c r="I8" s="126"/>
      <c r="J8" s="126"/>
      <c r="K8" s="126"/>
      <c r="L8" s="126"/>
      <c r="M8" s="126"/>
      <c r="N8" s="126"/>
      <c r="O8" s="126"/>
      <c r="P8" s="126"/>
      <c r="Q8" s="126"/>
      <c r="R8" s="126"/>
      <c r="S8" s="126"/>
      <c r="T8" s="126"/>
      <c r="U8" s="126"/>
      <c r="V8" s="126"/>
      <c r="W8" s="126"/>
      <c r="X8" s="126"/>
      <c r="Y8" s="126"/>
      <c r="Z8" s="227"/>
      <c r="AA8" s="228"/>
      <c r="AB8" s="228"/>
      <c r="AC8" s="228"/>
      <c r="AD8" s="228"/>
      <c r="AE8" s="228"/>
      <c r="AF8" s="228"/>
      <c r="AG8" s="228"/>
      <c r="AH8" s="228"/>
      <c r="AI8" s="228"/>
      <c r="AJ8" s="228"/>
      <c r="AK8" s="228"/>
      <c r="AL8" s="228"/>
    </row>
    <row r="9" spans="1:38">
      <c r="A9" s="125"/>
      <c r="B9" s="126"/>
      <c r="C9" s="126"/>
      <c r="D9" s="126"/>
      <c r="E9" s="126"/>
      <c r="F9" s="126"/>
      <c r="G9" s="126"/>
      <c r="H9" s="126"/>
      <c r="I9" s="126"/>
      <c r="J9" s="126"/>
      <c r="K9" s="126"/>
      <c r="L9" s="126"/>
      <c r="M9" s="126"/>
      <c r="N9" s="126"/>
      <c r="O9" s="126"/>
      <c r="P9" s="126"/>
      <c r="Q9" s="126"/>
      <c r="R9" s="126"/>
      <c r="S9" s="126"/>
      <c r="T9" s="126"/>
      <c r="U9" s="126"/>
      <c r="V9" s="126"/>
      <c r="W9" s="126"/>
      <c r="X9" s="126"/>
      <c r="Y9" s="126"/>
      <c r="Z9" s="227"/>
      <c r="AA9" s="228"/>
      <c r="AB9" s="228"/>
      <c r="AC9" s="228"/>
      <c r="AD9" s="228"/>
      <c r="AE9" s="228"/>
      <c r="AF9" s="228"/>
      <c r="AG9" s="228"/>
      <c r="AH9" s="228"/>
      <c r="AI9" s="228"/>
      <c r="AJ9" s="228"/>
      <c r="AK9" s="228"/>
      <c r="AL9" s="228"/>
    </row>
    <row r="10" spans="1:38">
      <c r="A10" s="125"/>
      <c r="B10" s="126"/>
      <c r="C10" s="126"/>
      <c r="D10" s="126"/>
      <c r="E10" s="126"/>
      <c r="F10" s="126"/>
      <c r="G10" s="126"/>
      <c r="H10" s="126"/>
      <c r="I10" s="126"/>
      <c r="J10" s="126"/>
      <c r="K10" s="126"/>
      <c r="L10" s="126"/>
      <c r="M10" s="126"/>
      <c r="N10" s="126"/>
      <c r="O10" s="126"/>
      <c r="P10" s="126"/>
      <c r="Q10" s="126"/>
      <c r="R10" s="126"/>
      <c r="S10" s="126"/>
      <c r="T10" s="126"/>
      <c r="U10" s="126"/>
      <c r="V10" s="126"/>
      <c r="W10" s="126"/>
      <c r="X10" s="126"/>
      <c r="Y10" s="126"/>
      <c r="Z10" s="227"/>
      <c r="AA10" s="228"/>
      <c r="AB10" s="228"/>
      <c r="AC10" s="228"/>
      <c r="AD10" s="228"/>
      <c r="AE10" s="228"/>
      <c r="AF10" s="228"/>
      <c r="AG10" s="228"/>
      <c r="AH10" s="228"/>
      <c r="AI10" s="228"/>
      <c r="AJ10" s="228"/>
      <c r="AK10" s="228"/>
      <c r="AL10" s="228"/>
    </row>
    <row r="11" spans="1:38">
      <c r="A11" s="125"/>
      <c r="B11" s="126"/>
      <c r="C11" s="126"/>
      <c r="D11" s="126"/>
      <c r="E11" s="126"/>
      <c r="F11" s="126"/>
      <c r="G11" s="126"/>
      <c r="H11" s="126"/>
      <c r="I11" s="126"/>
      <c r="J11" s="126"/>
      <c r="K11" s="126"/>
      <c r="L11" s="126"/>
      <c r="M11" s="126"/>
      <c r="N11" s="126"/>
      <c r="O11" s="126"/>
      <c r="P11" s="126"/>
      <c r="Q11" s="126"/>
      <c r="R11" s="126"/>
      <c r="S11" s="126"/>
      <c r="T11" s="126"/>
      <c r="U11" s="126"/>
      <c r="V11" s="126"/>
      <c r="W11" s="126"/>
      <c r="X11" s="126"/>
      <c r="Y11" s="126"/>
      <c r="Z11" s="227"/>
      <c r="AA11" s="228"/>
      <c r="AB11" s="228"/>
      <c r="AC11" s="228"/>
      <c r="AD11" s="228"/>
      <c r="AE11" s="228"/>
      <c r="AF11" s="228"/>
      <c r="AG11" s="228"/>
      <c r="AH11" s="228"/>
      <c r="AI11" s="228"/>
      <c r="AJ11" s="228"/>
      <c r="AK11" s="228"/>
      <c r="AL11" s="228"/>
    </row>
    <row r="12" spans="1:38">
      <c r="A12" s="125"/>
      <c r="B12" s="126"/>
      <c r="C12" s="126"/>
      <c r="D12" s="126"/>
      <c r="E12" s="126"/>
      <c r="F12" s="126"/>
      <c r="G12" s="126"/>
      <c r="H12" s="126"/>
      <c r="I12" s="126"/>
      <c r="J12" s="126"/>
      <c r="K12" s="126"/>
      <c r="L12" s="126"/>
      <c r="M12" s="126"/>
      <c r="N12" s="126"/>
      <c r="O12" s="126"/>
      <c r="P12" s="126"/>
      <c r="Q12" s="126"/>
      <c r="R12" s="126"/>
      <c r="S12" s="126"/>
      <c r="T12" s="126"/>
      <c r="U12" s="126"/>
      <c r="V12" s="126"/>
      <c r="W12" s="126"/>
      <c r="X12" s="126"/>
      <c r="Y12" s="126"/>
      <c r="Z12" s="227"/>
      <c r="AA12" s="228"/>
      <c r="AB12" s="228"/>
      <c r="AC12" s="228"/>
      <c r="AD12" s="228"/>
      <c r="AE12" s="228"/>
      <c r="AF12" s="228"/>
      <c r="AG12" s="228"/>
      <c r="AH12" s="228"/>
      <c r="AI12" s="228"/>
      <c r="AJ12" s="228"/>
      <c r="AK12" s="228"/>
      <c r="AL12" s="228"/>
    </row>
    <row r="13" spans="1:38">
      <c r="A13" s="125"/>
      <c r="B13" s="126"/>
      <c r="C13" s="126"/>
      <c r="D13" s="126"/>
      <c r="E13" s="126"/>
      <c r="F13" s="126"/>
      <c r="G13" s="126"/>
      <c r="H13" s="126"/>
      <c r="I13" s="126"/>
      <c r="J13" s="126"/>
      <c r="K13" s="126"/>
      <c r="L13" s="126"/>
      <c r="M13" s="126"/>
      <c r="N13" s="126"/>
      <c r="O13" s="126"/>
      <c r="P13" s="126"/>
      <c r="Q13" s="126"/>
      <c r="R13" s="126"/>
      <c r="S13" s="126"/>
      <c r="T13" s="126"/>
      <c r="U13" s="126"/>
      <c r="V13" s="126"/>
      <c r="W13" s="126"/>
      <c r="X13" s="126"/>
      <c r="Y13" s="126"/>
      <c r="Z13" s="227"/>
      <c r="AA13" s="228"/>
      <c r="AB13" s="228"/>
      <c r="AC13" s="228"/>
      <c r="AD13" s="228"/>
      <c r="AE13" s="228"/>
      <c r="AF13" s="228"/>
      <c r="AG13" s="228"/>
      <c r="AH13" s="228"/>
      <c r="AI13" s="228"/>
      <c r="AJ13" s="228"/>
      <c r="AK13" s="228"/>
      <c r="AL13" s="228"/>
    </row>
    <row r="14" spans="1:38">
      <c r="A14" s="125"/>
      <c r="B14" s="126"/>
      <c r="C14" s="126"/>
      <c r="D14" s="126"/>
      <c r="E14" s="126"/>
      <c r="F14" s="126"/>
      <c r="G14" s="126"/>
      <c r="H14" s="126"/>
      <c r="I14" s="126"/>
      <c r="J14" s="126"/>
      <c r="K14" s="126"/>
      <c r="L14" s="126"/>
      <c r="M14" s="126"/>
      <c r="N14" s="126"/>
      <c r="O14" s="126"/>
      <c r="P14" s="126"/>
      <c r="Q14" s="126"/>
      <c r="R14" s="126"/>
      <c r="S14" s="126"/>
      <c r="T14" s="126"/>
      <c r="U14" s="126"/>
      <c r="V14" s="126"/>
      <c r="W14" s="126"/>
      <c r="X14" s="126"/>
      <c r="Y14" s="126"/>
      <c r="Z14" s="227"/>
      <c r="AA14" s="228"/>
      <c r="AB14" s="228"/>
      <c r="AC14" s="228"/>
      <c r="AD14" s="228"/>
      <c r="AE14" s="228"/>
      <c r="AF14" s="228"/>
      <c r="AG14" s="228"/>
      <c r="AH14" s="228"/>
      <c r="AI14" s="228"/>
      <c r="AJ14" s="228"/>
      <c r="AK14" s="228"/>
      <c r="AL14" s="228"/>
    </row>
    <row r="15" spans="1:38">
      <c r="A15" s="125"/>
      <c r="B15" s="126"/>
      <c r="C15" s="126"/>
      <c r="D15" s="126"/>
      <c r="E15" s="126"/>
      <c r="F15" s="126"/>
      <c r="G15" s="126"/>
      <c r="H15" s="126"/>
      <c r="I15" s="126"/>
      <c r="J15" s="126"/>
      <c r="K15" s="126"/>
      <c r="L15" s="126"/>
      <c r="M15" s="126"/>
      <c r="N15" s="126"/>
      <c r="O15" s="126"/>
      <c r="P15" s="126"/>
      <c r="Q15" s="126"/>
      <c r="R15" s="126"/>
      <c r="S15" s="126"/>
      <c r="T15" s="126"/>
      <c r="U15" s="126"/>
      <c r="V15" s="126"/>
      <c r="W15" s="126"/>
      <c r="X15" s="126"/>
      <c r="Y15" s="126"/>
      <c r="Z15" s="227"/>
      <c r="AA15" s="228"/>
      <c r="AB15" s="228"/>
      <c r="AC15" s="228"/>
      <c r="AD15" s="228"/>
      <c r="AE15" s="228"/>
      <c r="AF15" s="228"/>
      <c r="AG15" s="228"/>
      <c r="AH15" s="228"/>
      <c r="AI15" s="228"/>
      <c r="AJ15" s="228"/>
      <c r="AK15" s="228"/>
      <c r="AL15" s="228"/>
    </row>
    <row r="16" spans="1:38">
      <c r="A16" s="125"/>
      <c r="B16" s="126"/>
      <c r="C16" s="126"/>
      <c r="D16" s="126"/>
      <c r="E16" s="126"/>
      <c r="F16" s="126"/>
      <c r="G16" s="126"/>
      <c r="H16" s="126"/>
      <c r="I16" s="126"/>
      <c r="J16" s="126"/>
      <c r="K16" s="126"/>
      <c r="L16" s="126"/>
      <c r="M16" s="126"/>
      <c r="N16" s="126"/>
      <c r="O16" s="126"/>
      <c r="P16" s="126"/>
      <c r="Q16" s="126"/>
      <c r="R16" s="126"/>
      <c r="S16" s="126"/>
      <c r="T16" s="126"/>
      <c r="U16" s="126"/>
      <c r="V16" s="126"/>
      <c r="W16" s="126"/>
      <c r="X16" s="126"/>
      <c r="Y16" s="126"/>
      <c r="Z16" s="227"/>
      <c r="AA16" s="228"/>
      <c r="AB16" s="228"/>
      <c r="AC16" s="228"/>
      <c r="AD16" s="228"/>
      <c r="AE16" s="228"/>
      <c r="AF16" s="228"/>
      <c r="AG16" s="228"/>
      <c r="AH16" s="228"/>
      <c r="AI16" s="228"/>
      <c r="AJ16" s="228"/>
      <c r="AK16" s="228"/>
      <c r="AL16" s="228"/>
    </row>
    <row r="17" spans="1:38">
      <c r="A17" s="125"/>
      <c r="B17" s="126"/>
      <c r="C17" s="126"/>
      <c r="D17" s="126"/>
      <c r="E17" s="126"/>
      <c r="F17" s="126"/>
      <c r="G17" s="126"/>
      <c r="H17" s="126"/>
      <c r="I17" s="126"/>
      <c r="J17" s="126"/>
      <c r="K17" s="126"/>
      <c r="L17" s="126"/>
      <c r="M17" s="126"/>
      <c r="N17" s="126"/>
      <c r="O17" s="126"/>
      <c r="P17" s="126"/>
      <c r="Q17" s="126"/>
      <c r="R17" s="126"/>
      <c r="S17" s="126"/>
      <c r="T17" s="126"/>
      <c r="U17" s="126"/>
      <c r="V17" s="126"/>
      <c r="W17" s="126"/>
      <c r="X17" s="126"/>
      <c r="Y17" s="126"/>
      <c r="Z17" s="227"/>
      <c r="AA17" s="228"/>
      <c r="AB17" s="228"/>
      <c r="AC17" s="228"/>
      <c r="AD17" s="228"/>
      <c r="AE17" s="228"/>
      <c r="AF17" s="228"/>
      <c r="AG17" s="228"/>
      <c r="AH17" s="228"/>
      <c r="AI17" s="228"/>
      <c r="AJ17" s="228"/>
      <c r="AK17" s="228"/>
      <c r="AL17" s="228"/>
    </row>
    <row r="18" spans="1:38">
      <c r="A18" s="125"/>
      <c r="B18" s="126"/>
      <c r="C18" s="126"/>
      <c r="D18" s="126"/>
      <c r="E18" s="126"/>
      <c r="F18" s="126"/>
      <c r="G18" s="126"/>
      <c r="H18" s="126"/>
      <c r="I18" s="126"/>
      <c r="J18" s="126"/>
      <c r="K18" s="126"/>
      <c r="L18" s="126"/>
      <c r="M18" s="126"/>
      <c r="N18" s="126"/>
      <c r="O18" s="126"/>
      <c r="P18" s="126"/>
      <c r="Q18" s="126"/>
      <c r="R18" s="126"/>
      <c r="S18" s="126"/>
      <c r="T18" s="126"/>
      <c r="U18" s="126"/>
      <c r="V18" s="126"/>
      <c r="W18" s="126"/>
      <c r="X18" s="126"/>
      <c r="Y18" s="126"/>
      <c r="Z18" s="227"/>
      <c r="AA18" s="228"/>
      <c r="AB18" s="228"/>
      <c r="AC18" s="228"/>
      <c r="AD18" s="228"/>
      <c r="AE18" s="228"/>
      <c r="AF18" s="228"/>
      <c r="AG18" s="228"/>
      <c r="AH18" s="228"/>
      <c r="AI18" s="228"/>
      <c r="AJ18" s="228"/>
      <c r="AK18" s="228"/>
      <c r="AL18" s="228"/>
    </row>
    <row r="19" spans="1:38">
      <c r="A19" s="126"/>
      <c r="B19" s="126"/>
      <c r="C19" s="126"/>
      <c r="D19" s="126"/>
      <c r="E19" s="126"/>
      <c r="F19" s="126"/>
      <c r="G19" s="126"/>
      <c r="H19" s="126"/>
      <c r="I19" s="126"/>
      <c r="J19" s="126"/>
      <c r="K19" s="126"/>
      <c r="L19" s="126"/>
      <c r="M19" s="126"/>
      <c r="N19" s="126"/>
      <c r="O19" s="126"/>
      <c r="P19" s="126"/>
      <c r="Q19" s="126"/>
      <c r="R19" s="126"/>
      <c r="S19" s="126"/>
      <c r="T19" s="126"/>
      <c r="U19" s="126"/>
      <c r="V19" s="126"/>
      <c r="W19" s="126"/>
      <c r="X19" s="126"/>
      <c r="Y19" s="126"/>
      <c r="Z19" s="227"/>
      <c r="AA19" s="228"/>
      <c r="AB19" s="228"/>
      <c r="AC19" s="228"/>
      <c r="AD19" s="228"/>
      <c r="AE19" s="228"/>
      <c r="AF19" s="228"/>
      <c r="AG19" s="228"/>
      <c r="AH19" s="228"/>
      <c r="AI19" s="228"/>
      <c r="AJ19" s="228"/>
      <c r="AK19" s="228"/>
      <c r="AL19" s="228"/>
    </row>
    <row r="20" spans="1:38">
      <c r="A20" s="126"/>
      <c r="B20" s="126"/>
      <c r="C20" s="126"/>
      <c r="D20" s="126"/>
      <c r="E20" s="126"/>
      <c r="F20" s="126"/>
      <c r="G20" s="126"/>
      <c r="H20" s="126"/>
      <c r="I20" s="126"/>
      <c r="J20" s="126"/>
      <c r="K20" s="126"/>
      <c r="L20" s="126"/>
      <c r="M20" s="126"/>
      <c r="N20" s="126"/>
      <c r="O20" s="126"/>
      <c r="P20" s="126"/>
      <c r="Q20" s="126"/>
      <c r="R20" s="126"/>
      <c r="S20" s="126"/>
      <c r="T20" s="126"/>
      <c r="U20" s="126"/>
      <c r="V20" s="126"/>
      <c r="W20" s="126"/>
      <c r="X20" s="126"/>
      <c r="Y20" s="126"/>
      <c r="Z20" s="227"/>
      <c r="AA20" s="228"/>
      <c r="AB20" s="228"/>
      <c r="AC20" s="228"/>
      <c r="AD20" s="228"/>
      <c r="AE20" s="228"/>
      <c r="AF20" s="228"/>
      <c r="AG20" s="228"/>
      <c r="AH20" s="228"/>
      <c r="AI20" s="228"/>
      <c r="AJ20" s="228"/>
      <c r="AK20" s="228"/>
      <c r="AL20" s="228"/>
    </row>
    <row r="21" spans="1:38">
      <c r="A21" s="126"/>
      <c r="B21" s="126"/>
      <c r="C21" s="126"/>
      <c r="D21" s="126"/>
      <c r="E21" s="126"/>
      <c r="F21" s="126"/>
      <c r="G21" s="126"/>
      <c r="H21" s="126"/>
      <c r="I21" s="126"/>
      <c r="J21" s="126"/>
      <c r="K21" s="126"/>
      <c r="L21" s="126"/>
      <c r="M21" s="126"/>
      <c r="N21" s="126"/>
      <c r="O21" s="126"/>
      <c r="P21" s="126"/>
      <c r="Q21" s="126"/>
      <c r="R21" s="126"/>
      <c r="S21" s="126"/>
      <c r="T21" s="126"/>
      <c r="U21" s="126"/>
      <c r="V21" s="126"/>
      <c r="W21" s="126"/>
      <c r="X21" s="126"/>
      <c r="Y21" s="126"/>
      <c r="Z21" s="227"/>
      <c r="AA21" s="228"/>
      <c r="AB21" s="228"/>
      <c r="AC21" s="228"/>
      <c r="AD21" s="228"/>
      <c r="AE21" s="228"/>
      <c r="AF21" s="228"/>
      <c r="AG21" s="228"/>
      <c r="AH21" s="228"/>
      <c r="AI21" s="228"/>
      <c r="AJ21" s="228"/>
      <c r="AK21" s="228"/>
      <c r="AL21" s="228"/>
    </row>
    <row r="22" spans="1:38">
      <c r="A22" s="126"/>
      <c r="B22" s="126"/>
      <c r="C22" s="126"/>
      <c r="D22" s="126"/>
      <c r="E22" s="126"/>
      <c r="F22" s="126"/>
      <c r="G22" s="126"/>
      <c r="H22" s="126"/>
      <c r="I22" s="126"/>
      <c r="J22" s="126"/>
      <c r="K22" s="126"/>
      <c r="L22" s="126"/>
      <c r="M22" s="126"/>
      <c r="N22" s="126"/>
      <c r="O22" s="126"/>
      <c r="P22" s="126"/>
      <c r="Q22" s="126"/>
      <c r="R22" s="126"/>
      <c r="S22" s="126"/>
      <c r="T22" s="126"/>
      <c r="U22" s="126"/>
      <c r="V22" s="126"/>
      <c r="W22" s="126"/>
      <c r="X22" s="126"/>
      <c r="Y22" s="126"/>
      <c r="Z22" s="227"/>
      <c r="AA22" s="228"/>
      <c r="AB22" s="228"/>
      <c r="AC22" s="228"/>
      <c r="AD22" s="228"/>
      <c r="AE22" s="228"/>
      <c r="AF22" s="228"/>
      <c r="AG22" s="228"/>
      <c r="AH22" s="228"/>
      <c r="AI22" s="228"/>
      <c r="AJ22" s="228"/>
      <c r="AK22" s="228"/>
      <c r="AL22" s="228"/>
    </row>
    <row r="23" spans="1:38">
      <c r="A23" s="126"/>
      <c r="B23" s="126"/>
      <c r="C23" s="126"/>
      <c r="D23" s="126"/>
      <c r="E23" s="126"/>
      <c r="F23" s="126"/>
      <c r="G23" s="126"/>
      <c r="H23" s="126"/>
      <c r="I23" s="126"/>
      <c r="J23" s="126"/>
      <c r="K23" s="126"/>
      <c r="L23" s="126"/>
      <c r="M23" s="126"/>
      <c r="N23" s="126"/>
      <c r="O23" s="126"/>
      <c r="P23" s="126"/>
      <c r="Q23" s="126"/>
      <c r="R23" s="126"/>
      <c r="S23" s="126"/>
      <c r="T23" s="126"/>
      <c r="U23" s="126"/>
      <c r="V23" s="126"/>
      <c r="W23" s="126"/>
      <c r="X23" s="126"/>
      <c r="Y23" s="126"/>
      <c r="Z23" s="227"/>
      <c r="AA23" s="228"/>
      <c r="AB23" s="228"/>
      <c r="AC23" s="228"/>
      <c r="AD23" s="228"/>
      <c r="AE23" s="228"/>
      <c r="AF23" s="228"/>
      <c r="AG23" s="228"/>
      <c r="AH23" s="228"/>
      <c r="AI23" s="228"/>
      <c r="AJ23" s="228"/>
      <c r="AK23" s="228"/>
      <c r="AL23" s="228"/>
    </row>
    <row r="24" spans="1:38">
      <c r="A24" s="126"/>
      <c r="B24" s="126"/>
      <c r="C24" s="126"/>
      <c r="D24" s="126"/>
      <c r="E24" s="126"/>
      <c r="F24" s="126"/>
      <c r="G24" s="126"/>
      <c r="H24" s="126"/>
      <c r="I24" s="126"/>
      <c r="J24" s="126"/>
      <c r="K24" s="126"/>
      <c r="L24" s="126"/>
      <c r="M24" s="126"/>
      <c r="N24" s="126"/>
      <c r="O24" s="126"/>
      <c r="P24" s="126"/>
      <c r="Q24" s="126"/>
      <c r="R24" s="126"/>
      <c r="S24" s="126"/>
      <c r="T24" s="126"/>
      <c r="U24" s="126"/>
      <c r="V24" s="126"/>
      <c r="W24" s="126"/>
      <c r="X24" s="126"/>
      <c r="Y24" s="126"/>
      <c r="Z24" s="227"/>
      <c r="AA24" s="228"/>
      <c r="AB24" s="228"/>
      <c r="AC24" s="228"/>
      <c r="AD24" s="228"/>
      <c r="AE24" s="228"/>
      <c r="AF24" s="228"/>
      <c r="AG24" s="228"/>
      <c r="AH24" s="228"/>
      <c r="AI24" s="228"/>
      <c r="AJ24" s="228"/>
      <c r="AK24" s="228"/>
      <c r="AL24" s="228"/>
    </row>
    <row r="25" spans="1:38">
      <c r="A25" s="126"/>
      <c r="B25" s="126"/>
      <c r="C25" s="126"/>
      <c r="D25" s="126"/>
      <c r="E25" s="126"/>
      <c r="F25" s="126"/>
      <c r="G25" s="126"/>
      <c r="H25" s="126"/>
      <c r="I25" s="126"/>
      <c r="J25" s="126"/>
      <c r="K25" s="126"/>
      <c r="L25" s="126"/>
      <c r="M25" s="126"/>
      <c r="N25" s="126"/>
      <c r="O25" s="126"/>
      <c r="P25" s="126"/>
      <c r="Q25" s="126"/>
      <c r="R25" s="126"/>
      <c r="S25" s="126"/>
      <c r="T25" s="126"/>
      <c r="U25" s="126"/>
      <c r="V25" s="126"/>
      <c r="W25" s="126"/>
      <c r="X25" s="126"/>
      <c r="Y25" s="126"/>
      <c r="Z25" s="227"/>
      <c r="AA25" s="228"/>
      <c r="AB25" s="228"/>
      <c r="AC25" s="228"/>
      <c r="AD25" s="228"/>
      <c r="AE25" s="228"/>
      <c r="AF25" s="228"/>
      <c r="AG25" s="228"/>
      <c r="AH25" s="228"/>
      <c r="AI25" s="228"/>
      <c r="AJ25" s="228"/>
      <c r="AK25" s="228"/>
      <c r="AL25" s="228"/>
    </row>
    <row r="26" spans="1:38">
      <c r="A26" s="126"/>
      <c r="B26" s="126"/>
      <c r="C26" s="126"/>
      <c r="D26" s="126"/>
      <c r="E26" s="126"/>
      <c r="F26" s="126"/>
      <c r="G26" s="126"/>
      <c r="H26" s="126"/>
      <c r="I26" s="126"/>
      <c r="J26" s="126"/>
      <c r="K26" s="126"/>
      <c r="L26" s="126"/>
      <c r="M26" s="126"/>
      <c r="N26" s="126"/>
      <c r="O26" s="126"/>
      <c r="P26" s="126"/>
      <c r="Q26" s="126"/>
      <c r="R26" s="126"/>
      <c r="S26" s="126"/>
      <c r="T26" s="126"/>
      <c r="U26" s="126"/>
      <c r="V26" s="126"/>
      <c r="W26" s="126"/>
      <c r="X26" s="126"/>
      <c r="Y26" s="126"/>
      <c r="Z26" s="227"/>
      <c r="AA26" s="228"/>
      <c r="AB26" s="228"/>
      <c r="AC26" s="228"/>
      <c r="AD26" s="228"/>
      <c r="AE26" s="228"/>
      <c r="AF26" s="228"/>
      <c r="AG26" s="228"/>
      <c r="AH26" s="228"/>
      <c r="AI26" s="228"/>
      <c r="AJ26" s="228"/>
      <c r="AK26" s="228"/>
      <c r="AL26" s="228"/>
    </row>
    <row r="27" spans="1:38">
      <c r="A27" s="126"/>
      <c r="B27" s="126"/>
      <c r="C27" s="126"/>
      <c r="D27" s="126"/>
      <c r="E27" s="126"/>
      <c r="F27" s="126"/>
      <c r="G27" s="126"/>
      <c r="H27" s="126"/>
      <c r="I27" s="126"/>
      <c r="J27" s="126"/>
      <c r="K27" s="126"/>
      <c r="L27" s="126"/>
      <c r="M27" s="126"/>
      <c r="N27" s="126"/>
      <c r="O27" s="126"/>
      <c r="P27" s="126"/>
      <c r="Q27" s="126"/>
      <c r="R27" s="126"/>
      <c r="S27" s="126"/>
      <c r="T27" s="126"/>
      <c r="U27" s="126"/>
      <c r="V27" s="126"/>
      <c r="W27" s="126"/>
      <c r="X27" s="126"/>
      <c r="Y27" s="126"/>
      <c r="Z27" s="227"/>
      <c r="AA27" s="228"/>
      <c r="AB27" s="228"/>
      <c r="AC27" s="228"/>
      <c r="AD27" s="228"/>
      <c r="AE27" s="228"/>
      <c r="AF27" s="228"/>
      <c r="AG27" s="228"/>
      <c r="AH27" s="228"/>
      <c r="AI27" s="228"/>
      <c r="AJ27" s="228"/>
      <c r="AK27" s="228"/>
      <c r="AL27" s="228"/>
    </row>
    <row r="28" spans="1:38">
      <c r="A28" s="126"/>
      <c r="B28" s="126"/>
      <c r="C28" s="126"/>
      <c r="D28" s="126"/>
      <c r="E28" s="126"/>
      <c r="F28" s="126"/>
      <c r="G28" s="126"/>
      <c r="H28" s="126"/>
      <c r="I28" s="126"/>
      <c r="J28" s="126"/>
      <c r="K28" s="126"/>
      <c r="L28" s="126"/>
      <c r="M28" s="126"/>
      <c r="N28" s="126"/>
      <c r="O28" s="126"/>
      <c r="P28" s="126"/>
      <c r="Q28" s="126"/>
      <c r="R28" s="126"/>
      <c r="S28" s="126"/>
      <c r="T28" s="126"/>
      <c r="U28" s="126"/>
      <c r="V28" s="126"/>
      <c r="W28" s="126"/>
      <c r="X28" s="126"/>
      <c r="Y28" s="126"/>
      <c r="Z28" s="227"/>
      <c r="AA28" s="228"/>
      <c r="AB28" s="228"/>
      <c r="AC28" s="228"/>
      <c r="AD28" s="228"/>
      <c r="AE28" s="228"/>
      <c r="AF28" s="228"/>
      <c r="AG28" s="228"/>
      <c r="AH28" s="228"/>
      <c r="AI28" s="228"/>
      <c r="AJ28" s="228"/>
      <c r="AK28" s="228"/>
      <c r="AL28" s="228"/>
    </row>
    <row r="29" spans="1:38">
      <c r="A29" s="126"/>
      <c r="B29" s="126"/>
      <c r="C29" s="126"/>
      <c r="D29" s="126"/>
      <c r="E29" s="126"/>
      <c r="F29" s="126"/>
      <c r="G29" s="126"/>
      <c r="H29" s="126"/>
      <c r="I29" s="126"/>
      <c r="J29" s="126"/>
      <c r="K29" s="126"/>
      <c r="L29" s="126"/>
      <c r="M29" s="126"/>
      <c r="N29" s="126"/>
      <c r="O29" s="126"/>
      <c r="P29" s="126"/>
      <c r="Q29" s="126"/>
      <c r="R29" s="126"/>
      <c r="S29" s="126"/>
      <c r="T29" s="126"/>
      <c r="U29" s="126"/>
      <c r="V29" s="126"/>
      <c r="W29" s="126"/>
      <c r="X29" s="126"/>
      <c r="Y29" s="126"/>
      <c r="Z29" s="227"/>
      <c r="AA29" s="228"/>
      <c r="AB29" s="228"/>
      <c r="AC29" s="228"/>
      <c r="AD29" s="228"/>
      <c r="AE29" s="228"/>
      <c r="AF29" s="228"/>
      <c r="AG29" s="228"/>
      <c r="AH29" s="228"/>
      <c r="AI29" s="228"/>
      <c r="AJ29" s="228"/>
      <c r="AK29" s="228"/>
      <c r="AL29" s="228"/>
    </row>
    <row r="30" spans="1:38">
      <c r="A30" s="126"/>
      <c r="B30" s="126"/>
      <c r="C30" s="126"/>
      <c r="D30" s="126"/>
      <c r="E30" s="126"/>
      <c r="F30" s="126"/>
      <c r="G30" s="126"/>
      <c r="H30" s="126"/>
      <c r="I30" s="126"/>
      <c r="J30" s="126"/>
      <c r="K30" s="126"/>
      <c r="L30" s="126"/>
      <c r="M30" s="126"/>
      <c r="N30" s="126"/>
      <c r="O30" s="126"/>
      <c r="P30" s="126"/>
      <c r="Q30" s="126"/>
      <c r="R30" s="126"/>
      <c r="S30" s="126"/>
      <c r="T30" s="126"/>
      <c r="U30" s="126"/>
      <c r="V30" s="126"/>
      <c r="W30" s="126"/>
      <c r="X30" s="126"/>
      <c r="Y30" s="126"/>
      <c r="Z30" s="227"/>
      <c r="AA30" s="228"/>
      <c r="AB30" s="228"/>
      <c r="AC30" s="228"/>
      <c r="AD30" s="228"/>
      <c r="AE30" s="228"/>
      <c r="AF30" s="228"/>
      <c r="AG30" s="228"/>
      <c r="AH30" s="228"/>
      <c r="AI30" s="228"/>
      <c r="AJ30" s="228"/>
      <c r="AK30" s="228"/>
      <c r="AL30" s="228"/>
    </row>
    <row r="31" spans="1:38">
      <c r="A31" s="126"/>
      <c r="B31" s="126"/>
      <c r="C31" s="126"/>
      <c r="D31" s="126"/>
      <c r="E31" s="126"/>
      <c r="F31" s="126"/>
      <c r="G31" s="126"/>
      <c r="H31" s="126"/>
      <c r="I31" s="126"/>
      <c r="J31" s="126"/>
      <c r="K31" s="126"/>
      <c r="L31" s="126"/>
      <c r="M31" s="126"/>
      <c r="N31" s="126"/>
      <c r="O31" s="126"/>
      <c r="P31" s="126"/>
      <c r="Q31" s="126"/>
      <c r="R31" s="126"/>
      <c r="S31" s="126"/>
      <c r="T31" s="126"/>
      <c r="U31" s="126"/>
      <c r="V31" s="126"/>
      <c r="W31" s="126"/>
      <c r="X31" s="126"/>
      <c r="Y31" s="126"/>
      <c r="Z31" s="227"/>
      <c r="AA31" s="228"/>
      <c r="AB31" s="228"/>
      <c r="AC31" s="228"/>
      <c r="AD31" s="228"/>
      <c r="AE31" s="228"/>
      <c r="AF31" s="228"/>
      <c r="AG31" s="228"/>
      <c r="AH31" s="228"/>
      <c r="AI31" s="228"/>
      <c r="AJ31" s="228"/>
      <c r="AK31" s="228"/>
      <c r="AL31" s="228"/>
    </row>
    <row r="32" spans="1:38">
      <c r="A32" s="656"/>
      <c r="B32" s="656"/>
      <c r="C32" s="656"/>
      <c r="D32" s="656"/>
      <c r="E32" s="656"/>
      <c r="F32" s="656"/>
      <c r="G32" s="656"/>
      <c r="H32" s="656"/>
      <c r="I32" s="126"/>
      <c r="J32" s="126"/>
      <c r="K32" s="126"/>
      <c r="L32" s="126"/>
      <c r="M32" s="126"/>
      <c r="N32" s="126"/>
      <c r="O32" s="126"/>
      <c r="P32" s="126"/>
      <c r="Q32" s="126"/>
      <c r="R32" s="126"/>
      <c r="S32" s="126"/>
      <c r="T32" s="126"/>
      <c r="U32" s="126"/>
      <c r="V32" s="126"/>
      <c r="W32" s="126"/>
      <c r="X32" s="126"/>
      <c r="Y32" s="126"/>
      <c r="Z32" s="227"/>
      <c r="AA32" s="228"/>
      <c r="AB32" s="228"/>
      <c r="AC32" s="228"/>
      <c r="AD32" s="228"/>
      <c r="AE32" s="228"/>
      <c r="AF32" s="228"/>
      <c r="AG32" s="228"/>
      <c r="AH32" s="228"/>
      <c r="AI32" s="228"/>
      <c r="AJ32" s="228"/>
      <c r="AK32" s="228"/>
      <c r="AL32" s="228"/>
    </row>
    <row r="33" spans="1:38">
      <c r="A33" s="656"/>
      <c r="B33" s="656"/>
      <c r="C33" s="656"/>
      <c r="D33" s="656"/>
      <c r="E33" s="656"/>
      <c r="F33" s="656"/>
      <c r="G33" s="656"/>
      <c r="H33" s="656"/>
      <c r="I33" s="126"/>
      <c r="J33" s="126"/>
      <c r="K33" s="126"/>
      <c r="L33" s="126"/>
      <c r="M33" s="126"/>
      <c r="N33" s="126"/>
      <c r="O33" s="126"/>
      <c r="P33" s="126"/>
      <c r="Q33" s="126"/>
      <c r="R33" s="126"/>
      <c r="S33" s="126"/>
      <c r="T33" s="126"/>
      <c r="U33" s="126"/>
      <c r="V33" s="126"/>
      <c r="W33" s="126"/>
      <c r="X33" s="126"/>
      <c r="Y33" s="126"/>
      <c r="Z33" s="227"/>
      <c r="AA33" s="228"/>
      <c r="AB33" s="228"/>
      <c r="AC33" s="228"/>
      <c r="AD33" s="228"/>
      <c r="AE33" s="228"/>
      <c r="AF33" s="228"/>
      <c r="AG33" s="228"/>
      <c r="AH33" s="228"/>
      <c r="AI33" s="228"/>
      <c r="AJ33" s="228"/>
      <c r="AK33" s="228"/>
      <c r="AL33" s="228"/>
    </row>
    <row r="34" spans="1:38">
      <c r="A34" s="656"/>
      <c r="B34" s="656"/>
      <c r="C34" s="656"/>
      <c r="D34" s="656"/>
      <c r="E34" s="656"/>
      <c r="F34" s="656"/>
      <c r="G34" s="656"/>
      <c r="H34" s="656"/>
      <c r="I34" s="126"/>
      <c r="J34" s="126"/>
      <c r="K34" s="126"/>
      <c r="L34" s="126"/>
      <c r="M34" s="126"/>
      <c r="N34" s="126"/>
      <c r="O34" s="126"/>
      <c r="P34" s="126"/>
      <c r="Q34" s="126"/>
      <c r="R34" s="126"/>
      <c r="S34" s="126"/>
      <c r="T34" s="126"/>
      <c r="U34" s="126"/>
      <c r="V34" s="126"/>
      <c r="W34" s="126"/>
      <c r="X34" s="126"/>
      <c r="Y34" s="126"/>
      <c r="Z34" s="227"/>
      <c r="AA34" s="228"/>
      <c r="AB34" s="228"/>
      <c r="AC34" s="228"/>
      <c r="AD34" s="228"/>
      <c r="AE34" s="228"/>
      <c r="AF34" s="228"/>
      <c r="AG34" s="228"/>
      <c r="AH34" s="228"/>
      <c r="AI34" s="228"/>
      <c r="AJ34" s="228"/>
      <c r="AK34" s="228"/>
      <c r="AL34" s="228"/>
    </row>
    <row r="35" spans="1:38">
      <c r="A35" s="656"/>
      <c r="B35" s="656"/>
      <c r="C35" s="656"/>
      <c r="D35" s="656"/>
      <c r="E35" s="656"/>
      <c r="F35" s="656"/>
      <c r="G35" s="656"/>
      <c r="H35" s="656"/>
      <c r="I35" s="126"/>
      <c r="J35" s="126"/>
      <c r="K35" s="126"/>
      <c r="L35" s="126"/>
      <c r="M35" s="126"/>
      <c r="N35" s="126"/>
      <c r="O35" s="126"/>
      <c r="P35" s="126"/>
      <c r="Q35" s="126"/>
      <c r="R35" s="126"/>
      <c r="S35" s="126"/>
      <c r="T35" s="126"/>
      <c r="U35" s="126"/>
      <c r="V35" s="126"/>
      <c r="W35" s="126"/>
      <c r="X35" s="126"/>
      <c r="Y35" s="126"/>
      <c r="Z35" s="227"/>
      <c r="AA35" s="228"/>
      <c r="AB35" s="228"/>
      <c r="AC35" s="228"/>
      <c r="AD35" s="228"/>
      <c r="AE35" s="228"/>
      <c r="AF35" s="228"/>
      <c r="AG35" s="228"/>
      <c r="AH35" s="228"/>
      <c r="AI35" s="228"/>
      <c r="AJ35" s="228"/>
      <c r="AK35" s="228"/>
      <c r="AL35" s="228"/>
    </row>
    <row r="36" spans="1:38">
      <c r="A36" s="656"/>
      <c r="B36" s="656"/>
      <c r="C36" s="656"/>
      <c r="D36" s="656"/>
      <c r="E36" s="656"/>
      <c r="F36" s="656"/>
      <c r="G36" s="656"/>
      <c r="H36" s="656"/>
      <c r="I36" s="126"/>
      <c r="J36" s="126"/>
      <c r="K36" s="126"/>
      <c r="L36" s="126"/>
      <c r="M36" s="126"/>
      <c r="N36" s="126"/>
      <c r="O36" s="126"/>
      <c r="P36" s="126"/>
      <c r="Q36" s="126"/>
      <c r="R36" s="126"/>
      <c r="S36" s="126"/>
      <c r="T36" s="126"/>
      <c r="U36" s="126"/>
      <c r="V36" s="126"/>
      <c r="W36" s="126"/>
      <c r="X36" s="126"/>
      <c r="Y36" s="126"/>
      <c r="Z36" s="227"/>
      <c r="AA36" s="228"/>
      <c r="AB36" s="228"/>
      <c r="AC36" s="228"/>
      <c r="AD36" s="228"/>
      <c r="AE36" s="228"/>
      <c r="AF36" s="228"/>
      <c r="AG36" s="228"/>
      <c r="AH36" s="228"/>
      <c r="AI36" s="228"/>
      <c r="AJ36" s="228"/>
      <c r="AK36" s="228"/>
      <c r="AL36" s="228"/>
    </row>
    <row r="37" spans="1:38">
      <c r="A37" s="656"/>
      <c r="B37" s="656"/>
      <c r="C37" s="656"/>
      <c r="D37" s="656"/>
      <c r="E37" s="656"/>
      <c r="F37" s="656"/>
      <c r="G37" s="656"/>
      <c r="H37" s="656"/>
      <c r="I37" s="126"/>
      <c r="J37" s="126"/>
      <c r="K37" s="126"/>
      <c r="L37" s="126"/>
      <c r="M37" s="126"/>
      <c r="N37" s="126"/>
      <c r="O37" s="126"/>
      <c r="P37" s="126"/>
      <c r="Q37" s="126"/>
      <c r="R37" s="126"/>
      <c r="S37" s="126"/>
      <c r="T37" s="126"/>
      <c r="U37" s="126"/>
      <c r="V37" s="126"/>
      <c r="W37" s="126"/>
      <c r="X37" s="126"/>
      <c r="Y37" s="126"/>
      <c r="Z37" s="227"/>
      <c r="AA37" s="228"/>
      <c r="AB37" s="228"/>
      <c r="AC37" s="228"/>
      <c r="AD37" s="228"/>
      <c r="AE37" s="228"/>
      <c r="AF37" s="228"/>
      <c r="AG37" s="228"/>
      <c r="AH37" s="228"/>
      <c r="AI37" s="228"/>
      <c r="AJ37" s="228"/>
      <c r="AK37" s="228"/>
      <c r="AL37" s="228"/>
    </row>
    <row r="38" spans="1:38">
      <c r="A38" s="656"/>
      <c r="B38" s="656"/>
      <c r="C38" s="656"/>
      <c r="D38" s="656"/>
      <c r="E38" s="656"/>
      <c r="F38" s="656"/>
      <c r="G38" s="656"/>
      <c r="H38" s="656"/>
      <c r="I38" s="126"/>
      <c r="J38" s="126"/>
      <c r="K38" s="126"/>
      <c r="L38" s="126"/>
      <c r="M38" s="126"/>
      <c r="N38" s="126"/>
      <c r="O38" s="126"/>
      <c r="P38" s="126"/>
      <c r="Q38" s="126"/>
      <c r="R38" s="126"/>
      <c r="S38" s="126"/>
      <c r="T38" s="126"/>
      <c r="U38" s="126"/>
      <c r="V38" s="126"/>
      <c r="W38" s="126"/>
      <c r="X38" s="126"/>
      <c r="Y38" s="126"/>
      <c r="Z38" s="227"/>
      <c r="AA38" s="228"/>
      <c r="AB38" s="228"/>
      <c r="AC38" s="228"/>
      <c r="AD38" s="228"/>
      <c r="AE38" s="228"/>
      <c r="AF38" s="228"/>
      <c r="AG38" s="228"/>
      <c r="AH38" s="228"/>
      <c r="AI38" s="228"/>
      <c r="AJ38" s="228"/>
      <c r="AK38" s="228"/>
      <c r="AL38" s="228"/>
    </row>
    <row r="39" spans="1:38">
      <c r="A39" s="125"/>
      <c r="B39" s="126"/>
      <c r="C39" s="126"/>
      <c r="D39" s="126"/>
      <c r="E39" s="126"/>
      <c r="F39" s="126"/>
      <c r="G39" s="126"/>
      <c r="H39" s="126"/>
      <c r="I39" s="126"/>
      <c r="J39" s="126"/>
      <c r="K39" s="126"/>
      <c r="L39" s="126"/>
      <c r="M39" s="126"/>
      <c r="N39" s="126"/>
      <c r="O39" s="126"/>
      <c r="P39" s="126"/>
      <c r="Q39" s="126"/>
      <c r="R39" s="126"/>
      <c r="S39" s="126"/>
      <c r="T39" s="126"/>
      <c r="U39" s="126"/>
      <c r="V39" s="126"/>
      <c r="W39" s="126"/>
      <c r="X39" s="126"/>
      <c r="Y39" s="126"/>
      <c r="Z39" s="227"/>
      <c r="AA39" s="228"/>
      <c r="AB39" s="228"/>
      <c r="AC39" s="228"/>
      <c r="AD39" s="228"/>
      <c r="AE39" s="228"/>
      <c r="AF39" s="228"/>
      <c r="AG39" s="228"/>
      <c r="AH39" s="228"/>
      <c r="AI39" s="228"/>
      <c r="AJ39" s="228"/>
      <c r="AK39" s="228"/>
      <c r="AL39" s="228"/>
    </row>
    <row r="40" spans="1:38">
      <c r="A40" s="125"/>
      <c r="B40" s="126"/>
      <c r="C40" s="126"/>
      <c r="D40" s="126"/>
      <c r="E40" s="126"/>
      <c r="F40" s="126"/>
      <c r="G40" s="126"/>
      <c r="H40" s="126"/>
      <c r="I40" s="126"/>
      <c r="J40" s="126"/>
      <c r="K40" s="126"/>
      <c r="L40" s="126"/>
      <c r="M40" s="126"/>
      <c r="N40" s="126"/>
      <c r="O40" s="126"/>
      <c r="P40" s="126"/>
      <c r="Q40" s="126"/>
      <c r="R40" s="126"/>
      <c r="S40" s="126"/>
      <c r="T40" s="126"/>
      <c r="U40" s="126"/>
      <c r="V40" s="126"/>
      <c r="W40" s="126"/>
      <c r="X40" s="126"/>
      <c r="Y40" s="126"/>
      <c r="Z40" s="227"/>
      <c r="AA40" s="228"/>
      <c r="AB40" s="228"/>
      <c r="AC40" s="228"/>
      <c r="AD40" s="228"/>
      <c r="AE40" s="228"/>
      <c r="AF40" s="228"/>
      <c r="AG40" s="228"/>
      <c r="AH40" s="228"/>
      <c r="AI40" s="228"/>
      <c r="AJ40" s="228"/>
      <c r="AK40" s="228"/>
      <c r="AL40" s="228"/>
    </row>
    <row r="41" spans="1:38">
      <c r="A41" s="125"/>
      <c r="B41" s="126"/>
      <c r="C41" s="126"/>
      <c r="D41" s="126"/>
      <c r="E41" s="126"/>
      <c r="F41" s="126"/>
      <c r="G41" s="126"/>
      <c r="H41" s="126"/>
      <c r="I41" s="126"/>
      <c r="J41" s="126"/>
      <c r="K41" s="126"/>
      <c r="L41" s="126"/>
      <c r="M41" s="126"/>
      <c r="N41" s="126"/>
      <c r="O41" s="126"/>
      <c r="P41" s="126"/>
      <c r="Q41" s="126"/>
      <c r="R41" s="126"/>
      <c r="S41" s="126"/>
      <c r="T41" s="126"/>
      <c r="U41" s="126"/>
      <c r="V41" s="126"/>
      <c r="W41" s="126"/>
      <c r="X41" s="126"/>
      <c r="Y41" s="126"/>
      <c r="Z41" s="227"/>
      <c r="AA41" s="228"/>
      <c r="AB41" s="228"/>
      <c r="AC41" s="228"/>
      <c r="AD41" s="228"/>
      <c r="AE41" s="228"/>
      <c r="AF41" s="228"/>
      <c r="AG41" s="228"/>
      <c r="AH41" s="228"/>
      <c r="AI41" s="228"/>
      <c r="AJ41" s="228"/>
      <c r="AK41" s="228"/>
      <c r="AL41" s="228"/>
    </row>
    <row r="42" spans="1:38">
      <c r="A42" s="125"/>
      <c r="B42" s="126"/>
      <c r="C42" s="126"/>
      <c r="D42" s="126"/>
      <c r="E42" s="126"/>
      <c r="F42" s="126"/>
      <c r="G42" s="126"/>
      <c r="H42" s="126"/>
      <c r="I42" s="126"/>
      <c r="J42" s="126"/>
      <c r="K42" s="126"/>
      <c r="L42" s="126"/>
      <c r="M42" s="126"/>
      <c r="N42" s="126"/>
      <c r="O42" s="126"/>
      <c r="P42" s="126"/>
      <c r="Q42" s="126"/>
      <c r="R42" s="126"/>
      <c r="S42" s="126"/>
      <c r="T42" s="126"/>
      <c r="U42" s="126"/>
      <c r="V42" s="126"/>
      <c r="W42" s="126"/>
      <c r="X42" s="126"/>
      <c r="Y42" s="126"/>
      <c r="Z42" s="227"/>
      <c r="AA42" s="228"/>
      <c r="AB42" s="228"/>
      <c r="AC42" s="228"/>
      <c r="AD42" s="228"/>
      <c r="AE42" s="228"/>
      <c r="AF42" s="228"/>
      <c r="AG42" s="228"/>
      <c r="AH42" s="228"/>
      <c r="AI42" s="228"/>
      <c r="AJ42" s="228"/>
      <c r="AK42" s="228"/>
      <c r="AL42" s="228"/>
    </row>
    <row r="43" spans="1:38">
      <c r="A43" s="125"/>
      <c r="B43" s="126"/>
      <c r="C43" s="126"/>
      <c r="D43" s="126"/>
      <c r="E43" s="126"/>
      <c r="F43" s="126"/>
      <c r="G43" s="126"/>
      <c r="H43" s="126"/>
      <c r="I43" s="126"/>
      <c r="J43" s="126"/>
      <c r="K43" s="126"/>
      <c r="L43" s="126"/>
      <c r="M43" s="126"/>
      <c r="N43" s="126"/>
      <c r="O43" s="126"/>
      <c r="P43" s="126"/>
      <c r="Q43" s="126"/>
      <c r="R43" s="126"/>
      <c r="S43" s="126"/>
      <c r="T43" s="126"/>
      <c r="U43" s="126"/>
      <c r="V43" s="126"/>
      <c r="W43" s="126"/>
      <c r="X43" s="126"/>
      <c r="Y43" s="126"/>
      <c r="Z43" s="227"/>
      <c r="AA43" s="228"/>
      <c r="AB43" s="228"/>
      <c r="AC43" s="228"/>
      <c r="AD43" s="228"/>
      <c r="AE43" s="228"/>
      <c r="AF43" s="228"/>
      <c r="AG43" s="228"/>
      <c r="AH43" s="228"/>
      <c r="AI43" s="228"/>
      <c r="AJ43" s="228"/>
      <c r="AK43" s="228"/>
      <c r="AL43" s="228"/>
    </row>
    <row r="44" spans="1:38">
      <c r="A44" s="125"/>
      <c r="B44" s="126"/>
      <c r="C44" s="126"/>
      <c r="D44" s="126"/>
      <c r="E44" s="126"/>
      <c r="F44" s="126"/>
      <c r="G44" s="126"/>
      <c r="H44" s="126"/>
      <c r="I44" s="126"/>
      <c r="J44" s="126"/>
      <c r="K44" s="126"/>
      <c r="L44" s="126"/>
      <c r="M44" s="126"/>
      <c r="N44" s="126"/>
      <c r="O44" s="126"/>
      <c r="P44" s="126"/>
      <c r="Q44" s="126"/>
      <c r="R44" s="126"/>
      <c r="S44" s="126"/>
      <c r="T44" s="126"/>
      <c r="U44" s="126"/>
      <c r="V44" s="126"/>
      <c r="W44" s="126"/>
      <c r="X44" s="126"/>
      <c r="Y44" s="126"/>
      <c r="Z44" s="227"/>
      <c r="AA44" s="228"/>
      <c r="AB44" s="228"/>
      <c r="AC44" s="228"/>
      <c r="AD44" s="228"/>
      <c r="AE44" s="228"/>
      <c r="AF44" s="228"/>
      <c r="AG44" s="228"/>
      <c r="AH44" s="228"/>
      <c r="AI44" s="228"/>
      <c r="AJ44" s="228"/>
      <c r="AK44" s="228"/>
      <c r="AL44" s="228"/>
    </row>
    <row r="45" spans="1:38">
      <c r="A45" s="125"/>
      <c r="B45" s="126"/>
      <c r="C45" s="126"/>
      <c r="D45" s="126"/>
      <c r="E45" s="126"/>
      <c r="F45" s="126"/>
      <c r="G45" s="126"/>
      <c r="H45" s="126"/>
      <c r="I45" s="126"/>
      <c r="J45" s="126"/>
      <c r="K45" s="126"/>
      <c r="L45" s="126"/>
      <c r="M45" s="126"/>
      <c r="N45" s="126"/>
      <c r="O45" s="126"/>
      <c r="P45" s="126"/>
      <c r="Q45" s="126"/>
      <c r="R45" s="126"/>
      <c r="S45" s="126"/>
      <c r="T45" s="126"/>
      <c r="U45" s="126"/>
      <c r="V45" s="126"/>
      <c r="W45" s="126"/>
      <c r="X45" s="126"/>
      <c r="Y45" s="126"/>
      <c r="Z45" s="227"/>
      <c r="AA45" s="228"/>
      <c r="AB45" s="228"/>
      <c r="AC45" s="228"/>
      <c r="AD45" s="228"/>
      <c r="AE45" s="228"/>
      <c r="AF45" s="228"/>
      <c r="AG45" s="228"/>
      <c r="AH45" s="228"/>
      <c r="AI45" s="228"/>
      <c r="AJ45" s="228"/>
      <c r="AK45" s="228"/>
      <c r="AL45" s="228"/>
    </row>
    <row r="46" spans="1:38">
      <c r="A46" s="125"/>
      <c r="B46" s="126"/>
      <c r="C46" s="126"/>
      <c r="D46" s="126"/>
      <c r="E46" s="126"/>
      <c r="F46" s="126"/>
      <c r="G46" s="126"/>
      <c r="H46" s="126"/>
      <c r="I46" s="126"/>
      <c r="J46" s="126"/>
      <c r="K46" s="126"/>
      <c r="L46" s="126"/>
      <c r="M46" s="126"/>
      <c r="N46" s="126"/>
      <c r="O46" s="126"/>
      <c r="P46" s="126"/>
      <c r="Q46" s="126"/>
      <c r="R46" s="126"/>
      <c r="S46" s="126"/>
      <c r="T46" s="126"/>
      <c r="U46" s="126"/>
      <c r="V46" s="126"/>
      <c r="W46" s="126"/>
      <c r="X46" s="126"/>
      <c r="Y46" s="126"/>
      <c r="Z46" s="227"/>
      <c r="AA46" s="228"/>
      <c r="AB46" s="228"/>
      <c r="AC46" s="228"/>
      <c r="AD46" s="228"/>
      <c r="AE46" s="228"/>
      <c r="AF46" s="228"/>
      <c r="AG46" s="228"/>
      <c r="AH46" s="228"/>
      <c r="AI46" s="228"/>
      <c r="AJ46" s="228"/>
      <c r="AK46" s="228"/>
      <c r="AL46" s="228"/>
    </row>
    <row r="47" spans="1:38" ht="15.75" thickBot="1">
      <c r="A47" s="128"/>
      <c r="B47" s="129"/>
      <c r="C47" s="129"/>
      <c r="D47" s="129"/>
      <c r="E47" s="129"/>
      <c r="F47" s="129"/>
      <c r="G47" s="129"/>
      <c r="H47" s="126"/>
      <c r="I47" s="126"/>
      <c r="J47" s="126"/>
      <c r="K47" s="126"/>
      <c r="L47" s="126"/>
      <c r="M47" s="126"/>
      <c r="N47" s="126"/>
      <c r="O47" s="126"/>
      <c r="P47" s="126"/>
      <c r="Q47" s="126"/>
      <c r="R47" s="126"/>
      <c r="S47" s="126"/>
      <c r="T47" s="126"/>
      <c r="U47" s="129"/>
      <c r="V47" s="129"/>
      <c r="W47" s="129"/>
      <c r="X47" s="129"/>
      <c r="Y47" s="129"/>
      <c r="Z47" s="227"/>
      <c r="AA47" s="228"/>
      <c r="AB47" s="228"/>
      <c r="AC47" s="228"/>
      <c r="AD47" s="228"/>
      <c r="AE47" s="228"/>
      <c r="AF47" s="228"/>
      <c r="AG47" s="228"/>
      <c r="AH47" s="228"/>
      <c r="AI47" s="228"/>
      <c r="AJ47" s="228"/>
      <c r="AK47" s="228"/>
      <c r="AL47" s="228"/>
    </row>
    <row r="48" spans="1:38" ht="15.75" thickTop="1">
      <c r="A48" s="165"/>
      <c r="B48" s="165"/>
      <c r="C48" s="165"/>
      <c r="D48" s="165"/>
      <c r="E48" s="165"/>
      <c r="F48" s="165"/>
      <c r="G48" s="165"/>
      <c r="H48" s="165"/>
      <c r="I48" s="165"/>
      <c r="J48" s="165"/>
      <c r="K48" s="126"/>
      <c r="L48" s="126"/>
      <c r="M48" s="126"/>
      <c r="N48" s="126"/>
      <c r="O48" s="126"/>
      <c r="P48" s="126"/>
      <c r="Q48" s="126"/>
      <c r="R48" s="126"/>
      <c r="S48" s="126"/>
      <c r="T48" s="126"/>
      <c r="U48" s="165"/>
      <c r="V48" s="165"/>
      <c r="W48" s="126"/>
      <c r="X48" s="126"/>
      <c r="Y48" s="165"/>
      <c r="Z48" s="227"/>
      <c r="AA48" s="228"/>
      <c r="AB48" s="228"/>
      <c r="AC48" s="228"/>
      <c r="AD48" s="228"/>
      <c r="AE48" s="228"/>
      <c r="AF48" s="228"/>
      <c r="AG48" s="228"/>
      <c r="AH48" s="228"/>
      <c r="AI48" s="228"/>
      <c r="AJ48" s="228"/>
      <c r="AK48" s="228"/>
      <c r="AL48" s="228"/>
    </row>
    <row r="49" spans="1:38">
      <c r="A49" s="165"/>
      <c r="B49" s="165"/>
      <c r="C49" s="165"/>
      <c r="D49" s="165"/>
      <c r="E49" s="165"/>
      <c r="F49" s="165"/>
      <c r="G49" s="165"/>
      <c r="H49" s="165"/>
      <c r="I49" s="165"/>
      <c r="J49" s="165"/>
      <c r="K49" s="126"/>
      <c r="L49" s="126"/>
      <c r="M49" s="126"/>
      <c r="N49" s="126"/>
      <c r="O49" s="126"/>
      <c r="P49" s="126"/>
      <c r="Q49" s="126"/>
      <c r="R49" s="126"/>
      <c r="S49" s="126"/>
      <c r="T49" s="126"/>
      <c r="U49" s="165"/>
      <c r="V49" s="165"/>
      <c r="W49" s="126"/>
      <c r="X49" s="165"/>
      <c r="Y49" s="165"/>
      <c r="Z49" s="227"/>
      <c r="AA49" s="228"/>
      <c r="AB49" s="228"/>
      <c r="AC49" s="228"/>
      <c r="AD49" s="228"/>
      <c r="AE49" s="228"/>
      <c r="AF49" s="228"/>
      <c r="AG49" s="228"/>
      <c r="AH49" s="228"/>
      <c r="AI49" s="228"/>
      <c r="AJ49" s="228"/>
      <c r="AK49" s="228"/>
      <c r="AL49" s="228"/>
    </row>
    <row r="50" spans="1:38">
      <c r="A50" s="165"/>
      <c r="B50" s="165"/>
      <c r="C50" s="165"/>
      <c r="D50" s="165"/>
      <c r="E50" s="165"/>
      <c r="F50" s="165"/>
      <c r="G50" s="165"/>
      <c r="H50" s="165"/>
      <c r="I50" s="165"/>
      <c r="J50" s="165"/>
      <c r="K50" s="126"/>
      <c r="L50" s="126"/>
      <c r="M50" s="126"/>
      <c r="N50" s="126"/>
      <c r="O50" s="126"/>
      <c r="P50" s="126"/>
      <c r="Q50" s="126"/>
      <c r="R50" s="126"/>
      <c r="S50" s="126"/>
      <c r="T50" s="126"/>
      <c r="U50" s="165"/>
      <c r="V50" s="165"/>
      <c r="W50" s="126"/>
      <c r="X50" s="165"/>
      <c r="Y50" s="165"/>
      <c r="Z50" s="227"/>
      <c r="AA50" s="228"/>
      <c r="AB50" s="228"/>
      <c r="AC50" s="228"/>
      <c r="AD50" s="228"/>
      <c r="AE50" s="228"/>
      <c r="AF50" s="228"/>
      <c r="AG50" s="228"/>
      <c r="AH50" s="228"/>
      <c r="AI50" s="228"/>
      <c r="AJ50" s="228"/>
      <c r="AK50" s="228"/>
      <c r="AL50" s="228"/>
    </row>
    <row r="51" spans="1:38">
      <c r="A51" s="165"/>
      <c r="B51" s="165"/>
      <c r="C51" s="165"/>
      <c r="D51" s="165"/>
      <c r="E51" s="165"/>
      <c r="F51" s="165"/>
      <c r="G51" s="165"/>
      <c r="H51" s="165"/>
      <c r="I51" s="165"/>
      <c r="J51" s="165"/>
      <c r="K51" s="126"/>
      <c r="L51" s="126"/>
      <c r="M51" s="126"/>
      <c r="N51" s="126"/>
      <c r="O51" s="126"/>
      <c r="P51" s="126"/>
      <c r="Q51" s="126"/>
      <c r="R51" s="126"/>
      <c r="S51" s="126"/>
      <c r="T51" s="126"/>
      <c r="U51" s="165"/>
      <c r="V51" s="165"/>
      <c r="W51" s="126"/>
      <c r="X51" s="165"/>
      <c r="Y51" s="165"/>
      <c r="Z51" s="227"/>
      <c r="AA51" s="228"/>
      <c r="AB51" s="228"/>
      <c r="AC51" s="228"/>
      <c r="AD51" s="228"/>
      <c r="AE51" s="228"/>
      <c r="AF51" s="228"/>
      <c r="AG51" s="228"/>
      <c r="AH51" s="228"/>
      <c r="AI51" s="228"/>
      <c r="AJ51" s="228"/>
      <c r="AK51" s="228"/>
      <c r="AL51" s="228"/>
    </row>
    <row r="52" spans="1:38">
      <c r="V52" s="165"/>
      <c r="W52" s="126"/>
      <c r="X52" s="165"/>
      <c r="Y52" s="165"/>
      <c r="Z52" s="227"/>
      <c r="AA52" s="228"/>
      <c r="AB52" s="228"/>
      <c r="AC52" s="228"/>
      <c r="AD52" s="228"/>
      <c r="AE52" s="228"/>
      <c r="AF52" s="228"/>
      <c r="AG52" s="228"/>
      <c r="AH52" s="228"/>
      <c r="AI52" s="228"/>
      <c r="AJ52" s="228"/>
      <c r="AK52" s="228"/>
      <c r="AL52" s="228"/>
    </row>
    <row r="53" spans="1:38">
      <c r="V53" s="165"/>
      <c r="W53" s="126"/>
      <c r="X53" s="165"/>
      <c r="Y53" s="165"/>
      <c r="Z53" s="227"/>
      <c r="AA53" s="228"/>
      <c r="AB53" s="228"/>
      <c r="AC53" s="228"/>
      <c r="AD53" s="228"/>
      <c r="AE53" s="228"/>
      <c r="AF53" s="228"/>
      <c r="AG53" s="228"/>
      <c r="AH53" s="228"/>
      <c r="AI53" s="228"/>
      <c r="AJ53" s="228"/>
      <c r="AK53" s="228"/>
      <c r="AL53" s="228"/>
    </row>
    <row r="54" spans="1:38">
      <c r="V54" s="165"/>
      <c r="W54" s="126"/>
      <c r="X54" s="165"/>
      <c r="Y54" s="165"/>
      <c r="Z54" s="227"/>
      <c r="AA54" s="228"/>
      <c r="AB54" s="228"/>
      <c r="AC54" s="228"/>
      <c r="AD54" s="228"/>
      <c r="AE54" s="228"/>
      <c r="AF54" s="228"/>
      <c r="AG54" s="228"/>
      <c r="AH54" s="228"/>
      <c r="AI54" s="228"/>
      <c r="AJ54" s="228"/>
      <c r="AK54" s="228"/>
      <c r="AL54" s="228"/>
    </row>
    <row r="55" spans="1:38">
      <c r="Z55" s="228"/>
      <c r="AA55" s="228"/>
      <c r="AB55" s="228"/>
      <c r="AC55" s="228"/>
      <c r="AD55" s="228"/>
      <c r="AE55" s="228"/>
      <c r="AF55" s="228"/>
      <c r="AG55" s="228"/>
      <c r="AH55" s="228"/>
      <c r="AI55" s="228"/>
      <c r="AJ55" s="228"/>
      <c r="AK55" s="228"/>
      <c r="AL55" s="228"/>
    </row>
    <row r="56" spans="1:38">
      <c r="Z56" s="228"/>
      <c r="AA56" s="228"/>
      <c r="AB56" s="228"/>
      <c r="AC56" s="228"/>
      <c r="AD56" s="228"/>
      <c r="AE56" s="228"/>
      <c r="AF56" s="228"/>
      <c r="AG56" s="228"/>
      <c r="AH56" s="228"/>
      <c r="AI56" s="228"/>
      <c r="AJ56" s="228"/>
      <c r="AK56" s="228"/>
      <c r="AL56" s="228"/>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15" activePane="bottomRight" state="frozen"/>
      <selection activeCell="D20" sqref="D20"/>
      <selection pane="topRight" activeCell="D20" sqref="D20"/>
      <selection pane="bottomLeft" activeCell="D20" sqref="D20"/>
      <selection pane="bottomRight" activeCell="E315" sqref="E315"/>
    </sheetView>
  </sheetViews>
  <sheetFormatPr baseColWidth="10" defaultRowHeight="52.5"/>
  <cols>
    <col min="1" max="1" width="16.7109375" style="116" customWidth="1"/>
    <col min="2" max="2" width="108.28515625" style="115" customWidth="1"/>
    <col min="3" max="3" width="15.42578125" style="146" customWidth="1"/>
    <col min="4" max="4" width="23.5703125" style="186" customWidth="1"/>
    <col min="5" max="5" width="30" style="209" customWidth="1"/>
    <col min="6" max="7" width="11.42578125" customWidth="1"/>
    <col min="8" max="8" width="1.28515625" customWidth="1"/>
    <col min="10" max="10" width="34.42578125" customWidth="1"/>
  </cols>
  <sheetData>
    <row r="1" spans="1:10" ht="96" customHeight="1" thickTop="1" thickBot="1">
      <c r="A1" s="657" t="s">
        <v>1932</v>
      </c>
      <c r="B1" s="658"/>
      <c r="C1" s="658"/>
      <c r="D1" s="659"/>
    </row>
    <row r="2" spans="1:10" ht="56.25" customHeight="1" thickTop="1" thickBot="1">
      <c r="A2" s="196" t="s">
        <v>1027</v>
      </c>
      <c r="B2" s="197" t="s">
        <v>1520</v>
      </c>
      <c r="C2" s="197" t="s">
        <v>1066</v>
      </c>
      <c r="D2" s="226" t="s">
        <v>1930</v>
      </c>
    </row>
    <row r="3" spans="1:10" ht="54" thickTop="1" thickBot="1">
      <c r="A3" s="133" t="s">
        <v>1067</v>
      </c>
      <c r="B3" s="134" t="s">
        <v>1304</v>
      </c>
      <c r="C3" s="135" t="str">
        <f>'200.1'!L31</f>
        <v>Ha</v>
      </c>
      <c r="D3" s="182">
        <f>VLOOKUP('200.1'!A88,'200.1'!A36:N107,14,FALSE)</f>
        <v>3186018.5413676193</v>
      </c>
      <c r="G3" t="s">
        <v>1064</v>
      </c>
      <c r="J3" s="1"/>
    </row>
    <row r="4" spans="1:10" ht="54" thickTop="1" thickBot="1">
      <c r="A4" s="136" t="s">
        <v>1069</v>
      </c>
      <c r="B4" s="137" t="s">
        <v>1253</v>
      </c>
      <c r="C4" s="135" t="s">
        <v>1068</v>
      </c>
      <c r="D4" s="182">
        <f>VLOOKUP('200.2'!A88,'200.2'!A37:N108,14,FALSE)</f>
        <v>182834.26724455383</v>
      </c>
      <c r="J4" s="1"/>
    </row>
    <row r="5" spans="1:10" ht="54" thickTop="1" thickBot="1">
      <c r="A5" s="136" t="s">
        <v>1070</v>
      </c>
      <c r="B5" s="137" t="s">
        <v>1254</v>
      </c>
      <c r="C5" s="138" t="s">
        <v>1071</v>
      </c>
      <c r="D5" s="182">
        <f>VLOOKUP('201.1'!A88,'201.1'!A38:N109,14,FALSE)</f>
        <v>176393.30743534729</v>
      </c>
    </row>
    <row r="6" spans="1:10" ht="54" thickTop="1" thickBot="1">
      <c r="A6" s="136" t="s">
        <v>1072</v>
      </c>
      <c r="B6" s="137" t="s">
        <v>1255</v>
      </c>
      <c r="C6" s="138" t="s">
        <v>1071</v>
      </c>
      <c r="D6" s="182">
        <f>VLOOKUP('201.2'!A88,'201.2'!A39:N110,14,FALSE)</f>
        <v>137840.37216864244</v>
      </c>
    </row>
    <row r="7" spans="1:10" ht="70.5" customHeight="1" thickTop="1" thickBot="1">
      <c r="A7" s="136" t="s">
        <v>1073</v>
      </c>
      <c r="B7" s="137" t="s">
        <v>1256</v>
      </c>
      <c r="C7" s="138" t="s">
        <v>1071</v>
      </c>
      <c r="D7" s="182">
        <f>VLOOKUP('201.3'!A88,'201.3'!A40:N111,14,FALSE)</f>
        <v>44279.530674164853</v>
      </c>
    </row>
    <row r="8" spans="1:10" ht="54" thickTop="1" thickBot="1">
      <c r="A8" s="136" t="s">
        <v>1074</v>
      </c>
      <c r="B8" s="137" t="s">
        <v>1257</v>
      </c>
      <c r="C8" s="138" t="s">
        <v>1071</v>
      </c>
      <c r="D8" s="183">
        <f>VLOOKUP('201.4'!A88,'201.4'!A41:N112,14,FALSE)</f>
        <v>63790.989178933887</v>
      </c>
    </row>
    <row r="9" spans="1:10" ht="54" thickTop="1" thickBot="1">
      <c r="A9" s="136" t="s">
        <v>1075</v>
      </c>
      <c r="B9" s="137" t="s">
        <v>1254</v>
      </c>
      <c r="C9" s="138" t="s">
        <v>1928</v>
      </c>
      <c r="D9" s="183">
        <f>VLOOKUP('201.5'!A88,'201.5'!A42:N113,14,FALSE)</f>
        <v>176393.30743534729</v>
      </c>
    </row>
    <row r="10" spans="1:10" ht="54" thickTop="1" thickBot="1">
      <c r="A10" s="136" t="s">
        <v>1076</v>
      </c>
      <c r="B10" s="137" t="s">
        <v>1255</v>
      </c>
      <c r="C10" s="138" t="s">
        <v>1928</v>
      </c>
      <c r="D10" s="183">
        <f>VLOOKUP('201.6'!A88,'201.6'!A43:N114,14,FALSE)</f>
        <v>137840.37216864244</v>
      </c>
    </row>
    <row r="11" spans="1:10" ht="54" thickTop="1" thickBot="1">
      <c r="A11" s="136" t="s">
        <v>1077</v>
      </c>
      <c r="B11" s="137" t="s">
        <v>1255</v>
      </c>
      <c r="C11" s="138" t="s">
        <v>388</v>
      </c>
      <c r="D11" s="183">
        <f>VLOOKUP('201.7'!A88,'201.7'!A44:N115,14,FALSE)</f>
        <v>134996.18252614039</v>
      </c>
    </row>
    <row r="12" spans="1:10" ht="54" thickTop="1" thickBot="1">
      <c r="A12" s="136" t="s">
        <v>1078</v>
      </c>
      <c r="B12" s="137" t="s">
        <v>1258</v>
      </c>
      <c r="C12" s="138" t="s">
        <v>233</v>
      </c>
      <c r="D12" s="183">
        <f>VLOOKUP('201.8'!A88,'201.8'!A45:N116,14,FALSE)</f>
        <v>18616.914526566285</v>
      </c>
    </row>
    <row r="13" spans="1:10" ht="54" thickTop="1" thickBot="1">
      <c r="A13" s="136" t="s">
        <v>1079</v>
      </c>
      <c r="B13" s="137" t="s">
        <v>1259</v>
      </c>
      <c r="C13" s="138" t="s">
        <v>233</v>
      </c>
      <c r="D13" s="183">
        <f>VLOOKUP('201.9'!A88,'201.9'!A46:N117,14,FALSE)</f>
        <v>18332.592343668533</v>
      </c>
    </row>
    <row r="14" spans="1:10" ht="54" thickTop="1" thickBot="1">
      <c r="A14" s="136" t="s">
        <v>1080</v>
      </c>
      <c r="B14" s="137" t="s">
        <v>1260</v>
      </c>
      <c r="C14" s="138" t="s">
        <v>144</v>
      </c>
      <c r="D14" s="183">
        <f>VLOOKUP('201.10'!A88,'201.10'!A47:N118,14,FALSE)</f>
        <v>7000.1211722581802</v>
      </c>
    </row>
    <row r="15" spans="1:10" ht="54" thickTop="1" thickBot="1">
      <c r="A15" s="136" t="s">
        <v>1081</v>
      </c>
      <c r="B15" s="137" t="s">
        <v>1261</v>
      </c>
      <c r="C15" s="138" t="s">
        <v>1082</v>
      </c>
      <c r="D15" s="183">
        <f>VLOOKUP('201.11'!A88,'201.11'!A48:N119,14,FALSE)</f>
        <v>3574.527071419674</v>
      </c>
    </row>
    <row r="16" spans="1:10" ht="54" thickTop="1" thickBot="1">
      <c r="A16" s="136" t="s">
        <v>1083</v>
      </c>
      <c r="B16" s="137" t="s">
        <v>1262</v>
      </c>
      <c r="C16" s="138" t="s">
        <v>1928</v>
      </c>
      <c r="D16" s="183">
        <f>VLOOKUP('201.12'!A88,'201.12'!A49:N120,14,FALSE)</f>
        <v>86757.964300878317</v>
      </c>
    </row>
    <row r="17" spans="1:4" ht="64.5" thickTop="1" thickBot="1">
      <c r="A17" s="139" t="s">
        <v>1084</v>
      </c>
      <c r="B17" s="140" t="s">
        <v>1263</v>
      </c>
      <c r="C17" s="138" t="s">
        <v>1928</v>
      </c>
      <c r="D17" s="183">
        <f>VLOOKUP('201.13'!A88,'201.13'!A50:N121,14,FALSE)</f>
        <v>136284.5930820099</v>
      </c>
    </row>
    <row r="18" spans="1:4" ht="54" thickTop="1" thickBot="1">
      <c r="A18" s="136" t="s">
        <v>1085</v>
      </c>
      <c r="B18" s="137" t="s">
        <v>1264</v>
      </c>
      <c r="C18" s="138" t="s">
        <v>144</v>
      </c>
      <c r="D18" s="183">
        <f>VLOOKUP('201.14'!A88,'201.14'!A51:N122,14,FALSE)</f>
        <v>58273.019325407222</v>
      </c>
    </row>
    <row r="19" spans="1:4" ht="54" thickTop="1" thickBot="1">
      <c r="A19" s="136" t="s">
        <v>1086</v>
      </c>
      <c r="B19" s="137" t="s">
        <v>1265</v>
      </c>
      <c r="C19" s="138" t="s">
        <v>144</v>
      </c>
      <c r="D19" s="183">
        <f>VLOOKUP('201.15'!A88,'201.15'!A52:N123,14,FALSE)</f>
        <v>72199.824325113543</v>
      </c>
    </row>
    <row r="20" spans="1:4" ht="54" thickTop="1" thickBot="1">
      <c r="A20" s="136" t="s">
        <v>1087</v>
      </c>
      <c r="B20" s="137" t="s">
        <v>1266</v>
      </c>
      <c r="C20" s="138" t="s">
        <v>144</v>
      </c>
      <c r="D20" s="183">
        <f>VLOOKUP('201.16'!A88,'201.16'!A53:N124,14,FALSE)</f>
        <v>1947.3627585259464</v>
      </c>
    </row>
    <row r="21" spans="1:4" ht="54" thickTop="1" thickBot="1">
      <c r="A21" s="136" t="s">
        <v>1088</v>
      </c>
      <c r="B21" s="137" t="s">
        <v>1267</v>
      </c>
      <c r="C21" s="138" t="s">
        <v>1928</v>
      </c>
      <c r="D21" s="183">
        <f>VLOOKUP('201.17'!A88,'201.17'!A54:N125,14,FALSE)</f>
        <v>94730.563984966473</v>
      </c>
    </row>
    <row r="22" spans="1:4" ht="54" thickTop="1" thickBot="1">
      <c r="A22" s="136" t="s">
        <v>1089</v>
      </c>
      <c r="B22" s="137" t="s">
        <v>1268</v>
      </c>
      <c r="C22" s="138" t="s">
        <v>1928</v>
      </c>
      <c r="D22" s="183">
        <f>VLOOKUP('201.18'!A88,'201.18'!A55:N126,14,FALSE)</f>
        <v>94730.563984966473</v>
      </c>
    </row>
    <row r="23" spans="1:4" ht="54" thickTop="1" thickBot="1">
      <c r="A23" s="136" t="s">
        <v>1090</v>
      </c>
      <c r="B23" s="137" t="s">
        <v>1269</v>
      </c>
      <c r="C23" s="138" t="s">
        <v>144</v>
      </c>
      <c r="D23" s="183">
        <f>VLOOKUP('201.19'!A88,'201.19'!A56:N127,14,FALSE)</f>
        <v>4539.8614332206389</v>
      </c>
    </row>
    <row r="24" spans="1:4" ht="54" thickTop="1" thickBot="1">
      <c r="A24" s="136" t="s">
        <v>1091</v>
      </c>
      <c r="B24" s="137" t="s">
        <v>1270</v>
      </c>
      <c r="C24" s="138" t="s">
        <v>144</v>
      </c>
      <c r="D24" s="183">
        <f>VLOOKUP('201.20'!A88,'201.20'!A57:N128,14,FALSE)</f>
        <v>961.15165286590968</v>
      </c>
    </row>
    <row r="25" spans="1:4" ht="54" thickTop="1" thickBot="1">
      <c r="A25" s="136" t="s">
        <v>1092</v>
      </c>
      <c r="B25" s="137" t="s">
        <v>1271</v>
      </c>
      <c r="C25" s="138" t="s">
        <v>144</v>
      </c>
      <c r="D25" s="183">
        <f>VLOOKUP('201.21'!A88,'201.21'!A58:N129,14,FALSE)</f>
        <v>5247.6205505123307</v>
      </c>
    </row>
    <row r="26" spans="1:4" ht="54" thickTop="1" thickBot="1">
      <c r="A26" s="136" t="s">
        <v>1508</v>
      </c>
      <c r="B26" s="137" t="s">
        <v>1496</v>
      </c>
      <c r="C26" s="138" t="s">
        <v>1928</v>
      </c>
      <c r="D26" s="183">
        <f>VLOOKUP('203.1'!A88,'203.1'!A59:N130,14,FALSE)</f>
        <v>1329369.8807367452</v>
      </c>
    </row>
    <row r="27" spans="1:4" ht="54" thickTop="1" thickBot="1">
      <c r="A27" s="136" t="s">
        <v>1509</v>
      </c>
      <c r="B27" s="137" t="s">
        <v>1500</v>
      </c>
      <c r="C27" s="138" t="s">
        <v>1928</v>
      </c>
      <c r="D27" s="183">
        <f>VLOOKUP('203.2'!A88,'203.2'!A60:N131,14,FALSE)</f>
        <v>1615843.6292217136</v>
      </c>
    </row>
    <row r="28" spans="1:4" ht="54" thickTop="1" thickBot="1">
      <c r="A28" s="136" t="s">
        <v>1510</v>
      </c>
      <c r="B28" s="137" t="s">
        <v>1501</v>
      </c>
      <c r="C28" s="138" t="s">
        <v>1928</v>
      </c>
      <c r="D28" s="183">
        <f>VLOOKUP('203.3'!A88,'203.3'!A61:N132,14,FALSE)</f>
        <v>1820467.7352824048</v>
      </c>
    </row>
    <row r="29" spans="1:4" ht="54" thickTop="1" thickBot="1">
      <c r="A29" s="136" t="s">
        <v>1511</v>
      </c>
      <c r="B29" s="137" t="s">
        <v>1502</v>
      </c>
      <c r="C29" s="138" t="s">
        <v>1928</v>
      </c>
      <c r="D29" s="183">
        <f>VLOOKUP('203.4'!A88,'203.4'!A62:N133,14,FALSE)</f>
        <v>826648.40928813</v>
      </c>
    </row>
    <row r="30" spans="1:4" ht="54" thickTop="1" thickBot="1">
      <c r="A30" s="136" t="s">
        <v>1512</v>
      </c>
      <c r="B30" s="137" t="s">
        <v>1503</v>
      </c>
      <c r="C30" s="138" t="s">
        <v>1928</v>
      </c>
      <c r="D30" s="183">
        <f>VLOOKUP('203.5'!A88,'203.5'!A63:N134,14,FALSE)</f>
        <v>961404.79582605953</v>
      </c>
    </row>
    <row r="31" spans="1:4" ht="54" thickTop="1" thickBot="1">
      <c r="A31" s="136" t="s">
        <v>1513</v>
      </c>
      <c r="B31" s="137" t="s">
        <v>1504</v>
      </c>
      <c r="C31" s="138" t="s">
        <v>1928</v>
      </c>
      <c r="D31" s="183">
        <f>VLOOKUP('203.6'!A88,'203.6'!A64:N135,14,FALSE)</f>
        <v>1047158.8599865602</v>
      </c>
    </row>
    <row r="32" spans="1:4" ht="54" thickTop="1" thickBot="1">
      <c r="A32" s="136" t="s">
        <v>1514</v>
      </c>
      <c r="B32" s="137" t="s">
        <v>1505</v>
      </c>
      <c r="C32" s="138" t="s">
        <v>1928</v>
      </c>
      <c r="D32" s="183">
        <f>VLOOKUP('203.7'!A88,'203.7'!A65:N136,14,FALSE)</f>
        <v>255357.52788558725</v>
      </c>
    </row>
    <row r="33" spans="1:4" ht="54" thickTop="1" thickBot="1">
      <c r="A33" s="136" t="s">
        <v>1515</v>
      </c>
      <c r="B33" s="137" t="s">
        <v>1954</v>
      </c>
      <c r="C33" s="138" t="s">
        <v>1928</v>
      </c>
      <c r="D33" s="183">
        <f>VLOOKUP('203.8'!A88,'203.8'!A66:N137,14,FALSE)</f>
        <v>374371.85795300984</v>
      </c>
    </row>
    <row r="34" spans="1:4" ht="54" thickTop="1" thickBot="1">
      <c r="A34" s="136" t="s">
        <v>1516</v>
      </c>
      <c r="B34" s="137" t="s">
        <v>1507</v>
      </c>
      <c r="C34" s="138" t="s">
        <v>1928</v>
      </c>
      <c r="D34" s="183">
        <f>VLOOKUP('203.9'!A88,'203.9'!A67:N138,14,FALSE)</f>
        <v>398122.64247917366</v>
      </c>
    </row>
    <row r="35" spans="1:4" ht="54" thickTop="1" thickBot="1">
      <c r="A35" s="136" t="s">
        <v>1517</v>
      </c>
      <c r="B35" s="137" t="s">
        <v>1497</v>
      </c>
      <c r="C35" s="138" t="s">
        <v>1928</v>
      </c>
      <c r="D35" s="183">
        <f>VLOOKUP('203.10'!A88,'203.10'!A68:N139,14,FALSE)</f>
        <v>196045.66842932877</v>
      </c>
    </row>
    <row r="36" spans="1:4" ht="54" thickTop="1" thickBot="1">
      <c r="A36" s="136" t="s">
        <v>1518</v>
      </c>
      <c r="B36" s="137" t="s">
        <v>1498</v>
      </c>
      <c r="C36" s="138" t="s">
        <v>1928</v>
      </c>
      <c r="D36" s="183">
        <f>VLOOKUP('203.11'!A88,'203.11'!A69:N140,14,FALSE)</f>
        <v>277209.55761870352</v>
      </c>
    </row>
    <row r="37" spans="1:4" ht="54" thickTop="1" thickBot="1">
      <c r="A37" s="136" t="s">
        <v>1519</v>
      </c>
      <c r="B37" s="223" t="s">
        <v>1499</v>
      </c>
      <c r="C37" s="138" t="s">
        <v>1928</v>
      </c>
      <c r="D37" s="183">
        <f>VLOOKUP('203.12'!A88,'203.12'!A70:N141,14,FALSE)</f>
        <v>289547.62750242493</v>
      </c>
    </row>
    <row r="38" spans="1:4" ht="54" thickTop="1" thickBot="1">
      <c r="A38" s="136" t="s">
        <v>1093</v>
      </c>
      <c r="B38" s="137" t="s">
        <v>1272</v>
      </c>
      <c r="C38" s="138" t="s">
        <v>388</v>
      </c>
      <c r="D38" s="183">
        <f>VLOOKUP('210.1.1'!A88,'210.1.1'!A71:N142,14,FALSE)</f>
        <v>10935.446986497736</v>
      </c>
    </row>
    <row r="39" spans="1:4" ht="54" thickTop="1" thickBot="1">
      <c r="A39" s="136" t="s">
        <v>1094</v>
      </c>
      <c r="B39" s="137" t="s">
        <v>1273</v>
      </c>
      <c r="C39" s="138" t="s">
        <v>388</v>
      </c>
      <c r="D39" s="183">
        <f>VLOOKUP('210.1.2'!A88,'210.1.2'!A72:N143,14,FALSE)</f>
        <v>2739.744127468206</v>
      </c>
    </row>
    <row r="40" spans="1:4" ht="54" thickTop="1" thickBot="1">
      <c r="A40" s="136" t="s">
        <v>1095</v>
      </c>
      <c r="B40" s="137" t="s">
        <v>1274</v>
      </c>
      <c r="C40" s="138" t="s">
        <v>388</v>
      </c>
      <c r="D40" s="183">
        <f>VLOOKUP('210.2.1'!A90,'210.2.1'!A73:N144,14,FALSE)</f>
        <v>577881593.00590813</v>
      </c>
    </row>
    <row r="41" spans="1:4" ht="54" thickTop="1" thickBot="1">
      <c r="A41" s="136" t="s">
        <v>1096</v>
      </c>
      <c r="B41" s="137" t="s">
        <v>1275</v>
      </c>
      <c r="C41" s="138" t="s">
        <v>388</v>
      </c>
      <c r="D41" s="183">
        <f>VLOOKUP('210.2.2'!A88,'210.2.2'!A74:N145,14,FALSE)</f>
        <v>10935.446986497736</v>
      </c>
    </row>
    <row r="42" spans="1:4" ht="54" thickTop="1" thickBot="1">
      <c r="A42" s="136" t="s">
        <v>1097</v>
      </c>
      <c r="B42" s="137" t="s">
        <v>1276</v>
      </c>
      <c r="C42" s="138" t="s">
        <v>388</v>
      </c>
      <c r="D42" s="183">
        <f>VLOOKUP('210.2.3'!A91,'210.2.3'!A91:N146,14,FALSE)</f>
        <v>577873397.30304921</v>
      </c>
    </row>
    <row r="43" spans="1:4" ht="54" thickTop="1" thickBot="1">
      <c r="A43" s="136" t="s">
        <v>1098</v>
      </c>
      <c r="B43" s="137" t="s">
        <v>1277</v>
      </c>
      <c r="C43" s="138" t="s">
        <v>388</v>
      </c>
      <c r="D43" s="183">
        <f>VLOOKUP('210.2.4'!A88,'210.2.4'!A88:N147,14,FALSE)</f>
        <v>2739.744127468206</v>
      </c>
    </row>
    <row r="44" spans="1:4" ht="54" thickTop="1" thickBot="1">
      <c r="A44" s="136" t="s">
        <v>1099</v>
      </c>
      <c r="B44" s="137" t="s">
        <v>1278</v>
      </c>
      <c r="C44" s="138" t="s">
        <v>388</v>
      </c>
      <c r="D44" s="183">
        <f>VLOOKUP('211.1'!A88,'211.1'!A88:N148,14,FALSE)</f>
        <v>11002.473584662428</v>
      </c>
    </row>
    <row r="45" spans="1:4" ht="54" thickTop="1" thickBot="1">
      <c r="A45" s="136" t="s">
        <v>1100</v>
      </c>
      <c r="B45" s="137" t="s">
        <v>1279</v>
      </c>
      <c r="C45" s="138" t="s">
        <v>388</v>
      </c>
      <c r="D45" s="183">
        <f>VLOOKUP('220.1'!A88,'220.1'!A88:N149,14,FALSE)</f>
        <v>12348.896495646663</v>
      </c>
    </row>
    <row r="46" spans="1:4" ht="54" thickTop="1" thickBot="1">
      <c r="A46" s="136" t="s">
        <v>1101</v>
      </c>
      <c r="B46" s="137" t="s">
        <v>1280</v>
      </c>
      <c r="C46" s="138" t="s">
        <v>388</v>
      </c>
      <c r="D46" s="183">
        <f>VLOOKUP('221.1'!A88,'221.1'!A88:N150,14,FALSE)</f>
        <v>9449.3138134706296</v>
      </c>
    </row>
    <row r="47" spans="1:4" ht="54" thickTop="1" thickBot="1">
      <c r="A47" s="136" t="s">
        <v>1102</v>
      </c>
      <c r="B47" s="137" t="s">
        <v>1281</v>
      </c>
      <c r="C47" s="138" t="s">
        <v>388</v>
      </c>
      <c r="D47" s="183">
        <f>VLOOKUP('221.2'!A88,'221.2'!A88:N151,14,FALSE)</f>
        <v>5302.0565634493432</v>
      </c>
    </row>
    <row r="48" spans="1:4" ht="64.5" thickTop="1" thickBot="1">
      <c r="A48" s="136" t="s">
        <v>1524</v>
      </c>
      <c r="B48" s="137" t="s">
        <v>1521</v>
      </c>
      <c r="C48" s="138" t="s">
        <v>233</v>
      </c>
      <c r="D48" s="183">
        <f>VLOOKUP('223.1'!A88,'223.1'!A88:N152,14,FALSE)</f>
        <v>9259.4916277628599</v>
      </c>
    </row>
    <row r="49" spans="1:4" ht="54" thickTop="1" thickBot="1">
      <c r="A49" s="136" t="s">
        <v>1525</v>
      </c>
      <c r="B49" s="137" t="s">
        <v>1522</v>
      </c>
      <c r="C49" s="138" t="s">
        <v>233</v>
      </c>
      <c r="D49" s="183">
        <f>VLOOKUP('223.2'!A88,'223.2'!A88:N153,14,FALSE)</f>
        <v>8596.3144608188431</v>
      </c>
    </row>
    <row r="50" spans="1:4" ht="54" thickTop="1" thickBot="1">
      <c r="A50" s="136" t="s">
        <v>1526</v>
      </c>
      <c r="B50" s="137" t="s">
        <v>1523</v>
      </c>
      <c r="C50" s="138" t="s">
        <v>388</v>
      </c>
      <c r="D50" s="183">
        <f>VLOOKUP('223.3.1'!A88,'223.3.1'!A88:N154,14,FALSE)</f>
        <v>52143</v>
      </c>
    </row>
    <row r="51" spans="1:4" ht="64.5" thickTop="1" thickBot="1">
      <c r="A51" s="136" t="s">
        <v>1527</v>
      </c>
      <c r="B51" s="137" t="s">
        <v>1529</v>
      </c>
      <c r="C51" s="138" t="s">
        <v>388</v>
      </c>
      <c r="D51" s="183">
        <f>VLOOKUP('223.3.2'!A88,'223.3.2'!A88:N155,14,FALSE)</f>
        <v>110799.82413167684</v>
      </c>
    </row>
    <row r="52" spans="1:4" ht="54" thickTop="1" thickBot="1">
      <c r="A52" s="136" t="s">
        <v>1528</v>
      </c>
      <c r="B52" s="137" t="s">
        <v>1530</v>
      </c>
      <c r="C52" s="138" t="s">
        <v>388</v>
      </c>
      <c r="D52" s="183">
        <f>VLOOKUP('223.3.3'!A88,'223.3.3'!A88:N156,14,FALSE)</f>
        <v>99485.50820657787</v>
      </c>
    </row>
    <row r="53" spans="1:4" ht="54" thickTop="1" thickBot="1">
      <c r="A53" s="142" t="s">
        <v>1103</v>
      </c>
      <c r="B53" s="143" t="s">
        <v>2061</v>
      </c>
      <c r="C53" s="138" t="s">
        <v>233</v>
      </c>
      <c r="D53" s="183">
        <f>VLOOKUP('230.1'!A88,'230.1'!A88:N157,14,FALSE)</f>
        <v>2664.0680964800185</v>
      </c>
    </row>
    <row r="54" spans="1:4" ht="54" thickTop="1" thickBot="1">
      <c r="A54" s="142" t="s">
        <v>1104</v>
      </c>
      <c r="B54" s="143" t="s">
        <v>1282</v>
      </c>
      <c r="C54" s="138" t="s">
        <v>233</v>
      </c>
      <c r="D54" s="183">
        <f>VLOOKUP('231.1'!A88,'231.1'!A88:N159,14,FALSE)</f>
        <v>13482.95985808612</v>
      </c>
    </row>
    <row r="55" spans="1:4" ht="54" thickTop="1" thickBot="1">
      <c r="A55" s="142" t="s">
        <v>1105</v>
      </c>
      <c r="B55" s="143" t="s">
        <v>1531</v>
      </c>
      <c r="C55" s="138" t="s">
        <v>233</v>
      </c>
      <c r="D55" s="183">
        <f>VLOOKUP('232.1'!A88,'232.1'!A88:N160,14,FALSE)</f>
        <v>7529.1729617424371</v>
      </c>
    </row>
    <row r="56" spans="1:4" ht="54" thickTop="1" thickBot="1">
      <c r="A56" s="142" t="s">
        <v>1532</v>
      </c>
      <c r="B56" s="143" t="s">
        <v>1955</v>
      </c>
      <c r="C56" s="138" t="s">
        <v>233</v>
      </c>
      <c r="D56" s="183">
        <f>VLOOKUP('233.1'!A88,'233.1'!A88:N161,14,FALSE)</f>
        <v>14638.839733440647</v>
      </c>
    </row>
    <row r="57" spans="1:4" ht="54" thickTop="1" thickBot="1">
      <c r="A57" s="142" t="s">
        <v>1534</v>
      </c>
      <c r="B57" s="143" t="s">
        <v>1535</v>
      </c>
      <c r="C57" s="138" t="s">
        <v>233</v>
      </c>
      <c r="D57" s="183">
        <f>VLOOKUP('233.10'!A88,'233.10'!A88:N162,14,FALSE)</f>
        <v>25877.572732970657</v>
      </c>
    </row>
    <row r="58" spans="1:4" ht="54" thickTop="1" thickBot="1">
      <c r="A58" s="142" t="s">
        <v>1106</v>
      </c>
      <c r="B58" s="143" t="s">
        <v>1536</v>
      </c>
      <c r="C58" s="138" t="s">
        <v>233</v>
      </c>
      <c r="D58" s="183">
        <f>VLOOKUP('234.1'!A88,'234.1'!A88:N163,14,FALSE)</f>
        <v>974.90457417859602</v>
      </c>
    </row>
    <row r="59" spans="1:4" ht="54" thickTop="1" thickBot="1">
      <c r="A59" s="142" t="s">
        <v>1539</v>
      </c>
      <c r="B59" s="143" t="s">
        <v>1540</v>
      </c>
      <c r="C59" s="138" t="s">
        <v>388</v>
      </c>
      <c r="D59" s="183">
        <f>VLOOKUP('235.1'!A88,'235.1'!A88:N164,14,FALSE)</f>
        <v>63746.818497342392</v>
      </c>
    </row>
    <row r="60" spans="1:4" ht="54" thickTop="1" thickBot="1">
      <c r="A60" s="144" t="s">
        <v>1541</v>
      </c>
      <c r="B60" s="143" t="s">
        <v>1542</v>
      </c>
      <c r="C60" s="138" t="s">
        <v>388</v>
      </c>
      <c r="D60" s="183">
        <f>VLOOKUP('235.10'!A88,'235.10'!A88:N165,14,FALSE)</f>
        <v>13986.018159850693</v>
      </c>
    </row>
    <row r="61" spans="1:4" ht="54" thickTop="1" thickBot="1">
      <c r="A61" s="144" t="s">
        <v>1543</v>
      </c>
      <c r="B61" s="143" t="s">
        <v>1544</v>
      </c>
      <c r="C61" s="138" t="s">
        <v>377</v>
      </c>
      <c r="D61" s="183">
        <f>VLOOKUP('235.11'!A88,'235.11'!A88:N166,14,FALSE)</f>
        <v>622.01000421864637</v>
      </c>
    </row>
    <row r="62" spans="1:4" ht="54" thickTop="1" thickBot="1">
      <c r="A62" s="144" t="s">
        <v>1545</v>
      </c>
      <c r="B62" s="143" t="s">
        <v>1956</v>
      </c>
      <c r="C62" s="138" t="s">
        <v>388</v>
      </c>
      <c r="D62" s="183">
        <f>VLOOKUP('236.1'!A88,'236.1'!A88:N167,14,FALSE)</f>
        <v>116946.0181598507</v>
      </c>
    </row>
    <row r="63" spans="1:4" ht="54" thickTop="1" thickBot="1">
      <c r="A63" s="144" t="s">
        <v>1548</v>
      </c>
      <c r="B63" s="143" t="s">
        <v>1957</v>
      </c>
      <c r="C63" s="138" t="s">
        <v>388</v>
      </c>
      <c r="D63" s="183">
        <f>VLOOKUP('236.10'!A87,'236.10'!A87:N168,14,FALSE)</f>
        <v>13986.018159850693</v>
      </c>
    </row>
    <row r="64" spans="1:4" ht="54" thickTop="1" thickBot="1">
      <c r="A64" s="144" t="s">
        <v>1549</v>
      </c>
      <c r="B64" s="145" t="s">
        <v>1550</v>
      </c>
      <c r="C64" s="179" t="s">
        <v>377</v>
      </c>
      <c r="D64" s="183">
        <f>VLOOKUP('236.11'!A88,'236.11'!A88:N169,14,FALSE)</f>
        <v>1287</v>
      </c>
    </row>
    <row r="65" spans="1:4" ht="54" thickTop="1" thickBot="1">
      <c r="A65" s="142" t="s">
        <v>1107</v>
      </c>
      <c r="B65" s="143" t="s">
        <v>1283</v>
      </c>
      <c r="C65" s="138" t="s">
        <v>233</v>
      </c>
      <c r="D65" s="183">
        <f>VLOOKUP('310.1'!A87,'310.1'!A87:N170,14,FALSE)</f>
        <v>903.90493141367722</v>
      </c>
    </row>
    <row r="66" spans="1:4" ht="54" thickTop="1" thickBot="1">
      <c r="A66" s="142" t="s">
        <v>1108</v>
      </c>
      <c r="B66" s="143" t="s">
        <v>1284</v>
      </c>
      <c r="C66" s="138" t="s">
        <v>388</v>
      </c>
      <c r="D66" s="183">
        <f>VLOOKUP('311.1'!A87,'311.1'!A87:N171,14,FALSE)</f>
        <v>50015.8971301196</v>
      </c>
    </row>
    <row r="67" spans="1:4" ht="54" thickTop="1" thickBot="1">
      <c r="A67" s="142" t="s">
        <v>1109</v>
      </c>
      <c r="B67" s="143" t="s">
        <v>1285</v>
      </c>
      <c r="C67" s="138" t="s">
        <v>1082</v>
      </c>
      <c r="D67" s="183">
        <f>VLOOKUP('312.1'!A88,'312.1'!A88:N172,14,FALSE)</f>
        <v>7990.6042563602114</v>
      </c>
    </row>
    <row r="68" spans="1:4" ht="54" thickTop="1" thickBot="1">
      <c r="A68" s="142" t="s">
        <v>1110</v>
      </c>
      <c r="B68" s="143" t="s">
        <v>1286</v>
      </c>
      <c r="C68" s="138" t="s">
        <v>1082</v>
      </c>
      <c r="D68" s="183">
        <f>VLOOKUP('312.2'!A88,'312.2'!A88:N173,14,FALSE)</f>
        <v>6895.388568075874</v>
      </c>
    </row>
    <row r="69" spans="1:4" ht="54" thickTop="1" thickBot="1">
      <c r="A69" s="142" t="s">
        <v>1111</v>
      </c>
      <c r="B69" s="143" t="s">
        <v>1287</v>
      </c>
      <c r="C69" s="138" t="s">
        <v>1547</v>
      </c>
      <c r="D69" s="183">
        <f>VLOOKUP('312.3'!A87,'312.3'!A87:N174,14,FALSE)</f>
        <v>2539.8147602773379</v>
      </c>
    </row>
    <row r="70" spans="1:4" ht="54" thickTop="1" thickBot="1">
      <c r="A70" s="142" t="s">
        <v>1112</v>
      </c>
      <c r="B70" s="143" t="s">
        <v>1288</v>
      </c>
      <c r="C70" s="138" t="s">
        <v>388</v>
      </c>
      <c r="D70" s="184">
        <f>VLOOKUP('312.4'!A88,'312.4'!A88:N175,14,FALSE)</f>
        <v>50008.520756034268</v>
      </c>
    </row>
    <row r="71" spans="1:4" ht="54" thickTop="1" thickBot="1">
      <c r="A71" s="142" t="s">
        <v>1113</v>
      </c>
      <c r="B71" s="143" t="s">
        <v>1552</v>
      </c>
      <c r="C71" s="138" t="s">
        <v>388</v>
      </c>
      <c r="D71" s="184">
        <f>VLOOKUP('320.1'!A88,'320.1'!A88:N176,14,FALSE)</f>
        <v>107425.0348081534</v>
      </c>
    </row>
    <row r="72" spans="1:4" ht="54" thickTop="1" thickBot="1">
      <c r="A72" s="142" t="s">
        <v>1114</v>
      </c>
      <c r="B72" s="143" t="s">
        <v>1553</v>
      </c>
      <c r="C72" s="138" t="s">
        <v>388</v>
      </c>
      <c r="D72" s="184">
        <f>VLOOKUP('320.2'!A88,'320.2'!A88:N177,14,FALSE)</f>
        <v>90443.041073195331</v>
      </c>
    </row>
    <row r="73" spans="1:4" ht="54" thickTop="1" thickBot="1">
      <c r="A73" s="142" t="s">
        <v>1556</v>
      </c>
      <c r="B73" s="143" t="s">
        <v>1557</v>
      </c>
      <c r="C73" s="138" t="s">
        <v>388</v>
      </c>
      <c r="D73" s="184">
        <f>VLOOKUP('320.3'!A88,'320.3'!A88:N178,14,FALSE)</f>
        <v>111887.32030196494</v>
      </c>
    </row>
    <row r="74" spans="1:4" ht="54" thickTop="1" thickBot="1">
      <c r="A74" s="142" t="s">
        <v>1558</v>
      </c>
      <c r="B74" s="143" t="s">
        <v>1559</v>
      </c>
      <c r="C74" s="138" t="s">
        <v>388</v>
      </c>
      <c r="D74" s="184">
        <f>VLOOKUP('320.4'!A88,'320.4'!A88:N179,14,FALSE)</f>
        <v>121910.16461866992</v>
      </c>
    </row>
    <row r="75" spans="1:4" ht="54" thickTop="1" thickBot="1">
      <c r="A75" s="142" t="s">
        <v>1560</v>
      </c>
      <c r="B75" s="143" t="s">
        <v>1561</v>
      </c>
      <c r="C75" s="138" t="s">
        <v>388</v>
      </c>
      <c r="D75" s="184">
        <f>VLOOKUP('320.5'!A88,'320.5'!A88:N180,14,FALSE)</f>
        <v>104928.17088371186</v>
      </c>
    </row>
    <row r="76" spans="1:4" ht="54" thickTop="1" thickBot="1">
      <c r="A76" s="142" t="s">
        <v>1562</v>
      </c>
      <c r="B76" s="143" t="s">
        <v>1563</v>
      </c>
      <c r="C76" s="138" t="s">
        <v>388</v>
      </c>
      <c r="D76" s="184">
        <f>VLOOKUP('320.6'!A88,'320.6'!A88:N181,14,FALSE)</f>
        <v>126372.45011248146</v>
      </c>
    </row>
    <row r="77" spans="1:4" ht="54" thickTop="1" thickBot="1">
      <c r="A77" s="142" t="s">
        <v>1115</v>
      </c>
      <c r="B77" s="143" t="s">
        <v>1564</v>
      </c>
      <c r="C77" s="138" t="s">
        <v>388</v>
      </c>
      <c r="D77" s="184">
        <f>VLOOKUP('330.1'!A88,'330.1'!A88:N182,14,FALSE)</f>
        <v>100585.01273986201</v>
      </c>
    </row>
    <row r="78" spans="1:4" ht="54" thickTop="1" thickBot="1">
      <c r="A78" s="144" t="s">
        <v>1116</v>
      </c>
      <c r="B78" s="143" t="s">
        <v>1565</v>
      </c>
      <c r="C78" s="138" t="s">
        <v>388</v>
      </c>
      <c r="D78" s="184">
        <f>VLOOKUP('330.2'!A88,'330.1'!A88:N183,14,FALSE)</f>
        <v>100585.01273986201</v>
      </c>
    </row>
    <row r="79" spans="1:4" ht="54" thickTop="1" thickBot="1">
      <c r="A79" s="144" t="s">
        <v>1566</v>
      </c>
      <c r="B79" s="145" t="s">
        <v>1567</v>
      </c>
      <c r="C79" s="138" t="s">
        <v>388</v>
      </c>
      <c r="D79" s="184">
        <f>VLOOKUP('330.3'!A88,'330.3'!A88:N184,14,FALSE)</f>
        <v>113273.74202748406</v>
      </c>
    </row>
    <row r="80" spans="1:4" ht="54" thickTop="1" thickBot="1">
      <c r="A80" s="144" t="s">
        <v>1568</v>
      </c>
      <c r="B80" s="145" t="s">
        <v>1569</v>
      </c>
      <c r="C80" s="138" t="s">
        <v>388</v>
      </c>
      <c r="D80" s="184">
        <f>VLOOKUP('330.4'!A88,'330.4'!A88:N185,14,FALSE)</f>
        <v>115070.14255037854</v>
      </c>
    </row>
    <row r="81" spans="1:4" ht="54" thickTop="1" thickBot="1">
      <c r="A81" s="144" t="s">
        <v>1570</v>
      </c>
      <c r="B81" s="145" t="s">
        <v>1571</v>
      </c>
      <c r="C81" s="138" t="s">
        <v>388</v>
      </c>
      <c r="D81" s="184">
        <f>VLOOKUP('330.5'!A88,'330.5'!A88:N186,14,FALSE)</f>
        <v>115070.14255037854</v>
      </c>
    </row>
    <row r="82" spans="1:4" ht="54" thickTop="1" thickBot="1">
      <c r="A82" s="144" t="s">
        <v>1572</v>
      </c>
      <c r="B82" s="145" t="s">
        <v>1573</v>
      </c>
      <c r="C82" s="138" t="s">
        <v>388</v>
      </c>
      <c r="D82" s="184">
        <f>VLOOKUP('330.6'!A88,'330.6'!A88:N187,14,FALSE)</f>
        <v>127758.87183800057</v>
      </c>
    </row>
    <row r="83" spans="1:4" ht="54" thickTop="1" thickBot="1">
      <c r="A83" s="142" t="s">
        <v>1117</v>
      </c>
      <c r="B83" s="143" t="s">
        <v>1574</v>
      </c>
      <c r="C83" s="138" t="s">
        <v>388</v>
      </c>
      <c r="D83" s="184">
        <f>VLOOKUP('340.1'!A88,'340.1'!A88:N188,14,FALSE)</f>
        <v>102858.92701373099</v>
      </c>
    </row>
    <row r="84" spans="1:4" ht="54" thickTop="1" thickBot="1">
      <c r="A84" s="142" t="s">
        <v>1118</v>
      </c>
      <c r="B84" s="143" t="s">
        <v>1575</v>
      </c>
      <c r="C84" s="138" t="s">
        <v>388</v>
      </c>
      <c r="D84" s="184">
        <f>VLOOKUP('340.2'!A88,'340.2'!A88:N190,14,FALSE)</f>
        <v>115059.62825182914</v>
      </c>
    </row>
    <row r="85" spans="1:4" ht="54" thickTop="1" thickBot="1">
      <c r="A85" s="142" t="s">
        <v>1119</v>
      </c>
      <c r="B85" s="143" t="s">
        <v>1576</v>
      </c>
      <c r="C85" s="138" t="s">
        <v>388</v>
      </c>
      <c r="D85" s="184">
        <f>VLOOKUP('340.3'!A88,'340.3'!A88:N191,14,FALSE)</f>
        <v>115059.62825182914</v>
      </c>
    </row>
    <row r="86" spans="1:4" ht="54" thickTop="1" thickBot="1">
      <c r="A86" s="142" t="s">
        <v>1577</v>
      </c>
      <c r="B86" s="143" t="s">
        <v>2126</v>
      </c>
      <c r="C86" s="138" t="s">
        <v>388</v>
      </c>
      <c r="D86" s="184">
        <f>VLOOKUP('350.1'!A88,'350.1'!A88:N192,14,FALSE)</f>
        <v>155311.57610105962</v>
      </c>
    </row>
    <row r="87" spans="1:4" ht="54" thickTop="1" thickBot="1">
      <c r="A87" s="202" t="s">
        <v>1578</v>
      </c>
      <c r="B87" s="143" t="s">
        <v>2127</v>
      </c>
      <c r="C87" s="138" t="s">
        <v>388</v>
      </c>
      <c r="D87" s="184">
        <f>VLOOKUP('350.2'!A88,'350.2'!A88:N193,14,FALSE)</f>
        <v>155311.57610105962</v>
      </c>
    </row>
    <row r="88" spans="1:4" ht="54" thickTop="1" thickBot="1">
      <c r="A88" s="144" t="s">
        <v>1579</v>
      </c>
      <c r="B88" s="145" t="s">
        <v>1580</v>
      </c>
      <c r="C88" s="138" t="s">
        <v>388</v>
      </c>
      <c r="D88" s="184">
        <f>VLOOKUP('350.3'!A88,'350.3'!A88:N194,14,FALSE)</f>
        <v>155311.57610105962</v>
      </c>
    </row>
    <row r="89" spans="1:4" ht="54" thickTop="1" thickBot="1">
      <c r="A89" s="142" t="s">
        <v>1581</v>
      </c>
      <c r="B89" s="143" t="s">
        <v>1582</v>
      </c>
      <c r="C89" s="138" t="s">
        <v>388</v>
      </c>
      <c r="D89" s="184">
        <f>VLOOKUP('350.4'!A88,'350.4'!A88:N195,14,FALSE)</f>
        <v>155311.57610105962</v>
      </c>
    </row>
    <row r="90" spans="1:4" ht="54" thickTop="1" thickBot="1">
      <c r="A90" s="144" t="s">
        <v>1583</v>
      </c>
      <c r="B90" s="145" t="s">
        <v>1584</v>
      </c>
      <c r="C90" s="138" t="s">
        <v>388</v>
      </c>
      <c r="D90" s="184">
        <f>VLOOKUP('350.10'!A88,'350.10'!A88:N196,14,FALSE)</f>
        <v>99330.675721381442</v>
      </c>
    </row>
    <row r="91" spans="1:4" ht="54" thickTop="1" thickBot="1">
      <c r="A91" s="144" t="s">
        <v>1585</v>
      </c>
      <c r="B91" s="145" t="s">
        <v>1586</v>
      </c>
      <c r="C91" s="138" t="s">
        <v>388</v>
      </c>
      <c r="D91" s="184">
        <f>VLOOKUP('350.11'!A88,'350.11'!A88:N197,14,FALSE)</f>
        <v>99330.675721381442</v>
      </c>
    </row>
    <row r="92" spans="1:4" ht="54" thickTop="1" thickBot="1">
      <c r="A92" s="144" t="s">
        <v>1587</v>
      </c>
      <c r="B92" s="145" t="s">
        <v>1588</v>
      </c>
      <c r="C92" s="138" t="s">
        <v>388</v>
      </c>
      <c r="D92" s="184">
        <f>VLOOKUP('350.12'!A88,'350.12'!A88:N198,14,FALSE)</f>
        <v>99330.675721381442</v>
      </c>
    </row>
    <row r="93" spans="1:4" ht="54" thickTop="1" thickBot="1">
      <c r="A93" s="144" t="s">
        <v>1589</v>
      </c>
      <c r="B93" s="145" t="s">
        <v>1590</v>
      </c>
      <c r="C93" s="138" t="s">
        <v>388</v>
      </c>
      <c r="D93" s="184">
        <f>VLOOKUP('350.13'!A88,'350.13'!A88:N199,14,FALSE)</f>
        <v>99330.675721381442</v>
      </c>
    </row>
    <row r="94" spans="1:4" ht="54" thickTop="1" thickBot="1">
      <c r="A94" s="142" t="s">
        <v>1591</v>
      </c>
      <c r="B94" s="143" t="s">
        <v>1592</v>
      </c>
      <c r="C94" s="138" t="s">
        <v>1082</v>
      </c>
      <c r="D94" s="184">
        <f>VLOOKUP('350.14'!A88,'350.14'!A88:N200,14,FALSE)</f>
        <v>622.01000421864637</v>
      </c>
    </row>
    <row r="95" spans="1:4" ht="54" thickTop="1" thickBot="1">
      <c r="A95" s="144" t="s">
        <v>1593</v>
      </c>
      <c r="B95" s="145" t="s">
        <v>1594</v>
      </c>
      <c r="C95" s="138" t="s">
        <v>388</v>
      </c>
      <c r="D95" s="184">
        <f>VLOOKUP('351.1'!A88,'351.1'!A88:N201,14,FALSE)</f>
        <v>155311.57610105962</v>
      </c>
    </row>
    <row r="96" spans="1:4" ht="54" thickTop="1" thickBot="1">
      <c r="A96" s="144" t="s">
        <v>1595</v>
      </c>
      <c r="B96" s="145" t="s">
        <v>1596</v>
      </c>
      <c r="C96" s="138" t="s">
        <v>388</v>
      </c>
      <c r="D96" s="184">
        <f>VLOOKUP('351.2'!A88,'351.2'!A88:N202,14,FALSE)</f>
        <v>155311.57610105962</v>
      </c>
    </row>
    <row r="97" spans="1:4" ht="54" thickTop="1" thickBot="1">
      <c r="A97" s="144" t="s">
        <v>1597</v>
      </c>
      <c r="B97" s="145" t="s">
        <v>1598</v>
      </c>
      <c r="C97" s="138" t="s">
        <v>388</v>
      </c>
      <c r="D97" s="184">
        <f>VLOOKUP('351.10'!A88,'351.10'!A88:N203,14,FALSE)</f>
        <v>99330.675721381442</v>
      </c>
    </row>
    <row r="98" spans="1:4" ht="54" thickTop="1" thickBot="1">
      <c r="A98" s="144" t="s">
        <v>1599</v>
      </c>
      <c r="B98" s="145" t="s">
        <v>1600</v>
      </c>
      <c r="C98" s="138" t="s">
        <v>388</v>
      </c>
      <c r="D98" s="184">
        <f>VLOOKUP('351.11'!A88,'351.11'!A88:N204,14,FALSE)</f>
        <v>99330.675721381442</v>
      </c>
    </row>
    <row r="99" spans="1:4" ht="54" thickTop="1" thickBot="1">
      <c r="A99" s="144" t="s">
        <v>1601</v>
      </c>
      <c r="B99" s="145" t="s">
        <v>1602</v>
      </c>
      <c r="C99" s="138" t="s">
        <v>1082</v>
      </c>
      <c r="D99" s="184">
        <f>VLOOKUP('351.12'!A88,'351.12'!A88:N205,14,FALSE)</f>
        <v>622.01000421864637</v>
      </c>
    </row>
    <row r="100" spans="1:4" ht="54" thickTop="1" thickBot="1">
      <c r="A100" s="144" t="s">
        <v>1605</v>
      </c>
      <c r="B100" s="145" t="s">
        <v>1603</v>
      </c>
      <c r="C100" s="138" t="s">
        <v>1082</v>
      </c>
      <c r="D100" s="184">
        <f>VLOOKUP('410.1'!A88,'410.1'!A88:N206,14,FALSE)</f>
        <v>1839.1960246407516</v>
      </c>
    </row>
    <row r="101" spans="1:4" ht="54" thickTop="1" thickBot="1">
      <c r="A101" s="144" t="s">
        <v>1606</v>
      </c>
      <c r="B101" s="145" t="s">
        <v>1604</v>
      </c>
      <c r="C101" s="138" t="s">
        <v>1082</v>
      </c>
      <c r="D101" s="184">
        <f>VLOOKUP('410.2'!A88,'410.2'!A88:N207,14,FALSE)</f>
        <v>2920.0429939825826</v>
      </c>
    </row>
    <row r="102" spans="1:4" ht="54" thickTop="1" thickBot="1">
      <c r="A102" s="144" t="s">
        <v>1608</v>
      </c>
      <c r="B102" s="145" t="s">
        <v>1607</v>
      </c>
      <c r="C102" s="138" t="s">
        <v>377</v>
      </c>
      <c r="D102" s="184">
        <f>VLOOKUP('410.3'!A88,'410.3'!A88:N208,14,FALSE)</f>
        <v>2313.3637497434456</v>
      </c>
    </row>
    <row r="103" spans="1:4" ht="54" thickTop="1" thickBot="1">
      <c r="A103" s="144" t="s">
        <v>1610</v>
      </c>
      <c r="B103" s="145" t="s">
        <v>1609</v>
      </c>
      <c r="C103" s="138" t="s">
        <v>1547</v>
      </c>
      <c r="D103" s="184">
        <f>VLOOKUP('411.1'!A88,'411.1'!A88:N209,14,FALSE)</f>
        <v>3614.5310762036997</v>
      </c>
    </row>
    <row r="104" spans="1:4" ht="54" thickTop="1" thickBot="1">
      <c r="A104" s="142" t="s">
        <v>1120</v>
      </c>
      <c r="B104" s="143" t="s">
        <v>2063</v>
      </c>
      <c r="C104" s="138" t="s">
        <v>1547</v>
      </c>
      <c r="D104" s="184">
        <f>VLOOKUP('411.2'!A88,'411.2'!A88:N210,14,FALSE)</f>
        <v>3823.3</v>
      </c>
    </row>
    <row r="105" spans="1:4" ht="54" thickTop="1" thickBot="1">
      <c r="A105" s="142" t="s">
        <v>1121</v>
      </c>
      <c r="B105" s="143" t="s">
        <v>2159</v>
      </c>
      <c r="C105" s="138" t="s">
        <v>1547</v>
      </c>
      <c r="D105" s="184">
        <f>VLOOKUP('411.3'!A88,'411.3'!A88:N211,14,FALSE)</f>
        <v>4101.4709959219545</v>
      </c>
    </row>
    <row r="106" spans="1:4" ht="54" thickTop="1" thickBot="1">
      <c r="A106" s="142" t="s">
        <v>1611</v>
      </c>
      <c r="B106" s="143" t="s">
        <v>2160</v>
      </c>
      <c r="C106" s="138" t="s">
        <v>1547</v>
      </c>
      <c r="D106" s="184">
        <f>VLOOKUP('411.4'!A88,'411.4'!A88:N212,14,FALSE)</f>
        <v>2891.3055560975708</v>
      </c>
    </row>
    <row r="107" spans="1:4" ht="54" thickTop="1" thickBot="1">
      <c r="A107" s="142" t="s">
        <v>1618</v>
      </c>
      <c r="B107" s="198" t="s">
        <v>1689</v>
      </c>
      <c r="C107" s="138" t="s">
        <v>1082</v>
      </c>
      <c r="D107" s="184">
        <f>VLOOKUP('413.1'!A88,'413.1'!A88:N213,14,FALSE)</f>
        <v>4229.1929420775623</v>
      </c>
    </row>
    <row r="108" spans="1:4" ht="54" thickTop="1" thickBot="1">
      <c r="A108" s="142" t="s">
        <v>1620</v>
      </c>
      <c r="B108" s="143" t="s">
        <v>1690</v>
      </c>
      <c r="C108" s="138" t="s">
        <v>1082</v>
      </c>
      <c r="D108" s="184">
        <f>VLOOKUP('413.2'!A88,'413.2'!A88:N214,14,FALSE)</f>
        <v>4968.3837054531423</v>
      </c>
    </row>
    <row r="109" spans="1:4" ht="54" thickTop="1" thickBot="1">
      <c r="A109" s="142" t="s">
        <v>1622</v>
      </c>
      <c r="B109" s="143" t="s">
        <v>1691</v>
      </c>
      <c r="C109" s="138" t="s">
        <v>1082</v>
      </c>
      <c r="D109" s="184">
        <f>VLOOKUP('413.3'!A88,'413.3'!A88:N215,14,FALSE)</f>
        <v>4318.5983043864871</v>
      </c>
    </row>
    <row r="110" spans="1:4" ht="54" thickTop="1" thickBot="1">
      <c r="A110" s="142" t="s">
        <v>1122</v>
      </c>
      <c r="B110" s="143" t="s">
        <v>1289</v>
      </c>
      <c r="C110" s="138" t="s">
        <v>1082</v>
      </c>
      <c r="D110" s="184">
        <f>VLOOKUP('414.1'!A88,'414.1'!A88:N216,14,FALSE)</f>
        <v>4968.3837054531423</v>
      </c>
    </row>
    <row r="111" spans="1:4" ht="54" thickTop="1" thickBot="1">
      <c r="A111" s="142" t="s">
        <v>1123</v>
      </c>
      <c r="B111" s="143" t="s">
        <v>2064</v>
      </c>
      <c r="C111" s="138" t="s">
        <v>1082</v>
      </c>
      <c r="D111" s="184">
        <f>VLOOKUP('414.2'!A88,'414.2'!A88:N217,14,FALSE)</f>
        <v>4607.5692075635507</v>
      </c>
    </row>
    <row r="112" spans="1:4" ht="54" thickTop="1" thickBot="1">
      <c r="A112" s="142" t="s">
        <v>1124</v>
      </c>
      <c r="B112" s="143" t="s">
        <v>2065</v>
      </c>
      <c r="C112" s="138" t="s">
        <v>1082</v>
      </c>
      <c r="D112" s="184">
        <f>VLOOKUP('414.3'!A88,'414.3'!A88:N218,14,FALSE)</f>
        <v>4607.5692075635507</v>
      </c>
    </row>
    <row r="113" spans="1:4" ht="54" thickTop="1" thickBot="1">
      <c r="A113" s="142" t="s">
        <v>1125</v>
      </c>
      <c r="B113" s="143" t="s">
        <v>1290</v>
      </c>
      <c r="C113" s="138" t="s">
        <v>1082</v>
      </c>
      <c r="D113" s="184">
        <f>VLOOKUP('414.4'!A88,'414.4'!A88:N219,14,FALSE)</f>
        <v>6143.4256100847333</v>
      </c>
    </row>
    <row r="114" spans="1:4" ht="54" thickTop="1" thickBot="1">
      <c r="A114" s="142" t="s">
        <v>1126</v>
      </c>
      <c r="B114" s="143" t="s">
        <v>1291</v>
      </c>
      <c r="C114" s="138" t="s">
        <v>1082</v>
      </c>
      <c r="D114" s="184">
        <f>VLOOKUP('414.5'!A88,'414.5'!A88:N220,14,FALSE)</f>
        <v>6143.4256100847333</v>
      </c>
    </row>
    <row r="115" spans="1:4" ht="54" thickTop="1" thickBot="1">
      <c r="A115" s="142" t="s">
        <v>1629</v>
      </c>
      <c r="B115" s="143" t="s">
        <v>2161</v>
      </c>
      <c r="C115" s="138" t="s">
        <v>1082</v>
      </c>
      <c r="D115" s="184">
        <f>VLOOKUP('414.6'!A88,'414.6'!A88:N221,14,FALSE)</f>
        <v>6143.4256100847333</v>
      </c>
    </row>
    <row r="116" spans="1:4" ht="54" thickTop="1" thickBot="1">
      <c r="A116" s="142" t="s">
        <v>1127</v>
      </c>
      <c r="B116" s="143" t="s">
        <v>2066</v>
      </c>
      <c r="C116" s="138" t="s">
        <v>1547</v>
      </c>
      <c r="D116" s="184">
        <f>VLOOKUP('415.1'!A88,'415.1'!A88:N222,14,FALSE)</f>
        <v>3614.5310762036997</v>
      </c>
    </row>
    <row r="117" spans="1:4" ht="54" thickTop="1" thickBot="1">
      <c r="A117" s="142" t="s">
        <v>1128</v>
      </c>
      <c r="B117" s="143" t="s">
        <v>2163</v>
      </c>
      <c r="C117" s="138" t="s">
        <v>233</v>
      </c>
      <c r="D117" s="184">
        <f>VLOOKUP('420.1'!A87,'420.1'!A87:N223,14,FALSE)</f>
        <v>4819.7650815027864</v>
      </c>
    </row>
    <row r="118" spans="1:4" ht="54" thickTop="1" thickBot="1">
      <c r="A118" s="142" t="s">
        <v>1129</v>
      </c>
      <c r="B118" s="143" t="s">
        <v>2162</v>
      </c>
      <c r="C118" s="147" t="s">
        <v>233</v>
      </c>
      <c r="D118" s="184">
        <f>VLOOKUP('420.2 '!A88,'420.2 '!A59:N107,14,FALSE)</f>
        <v>3719.4226041705983</v>
      </c>
    </row>
    <row r="119" spans="1:4" ht="54" thickTop="1" thickBot="1">
      <c r="A119" s="142" t="s">
        <v>1634</v>
      </c>
      <c r="B119" s="143" t="s">
        <v>1635</v>
      </c>
      <c r="C119" s="138" t="s">
        <v>233</v>
      </c>
      <c r="D119" s="184">
        <f>VLOOKUP('420.3'!A88,'420.3'!A88:N225,14,FALSE)</f>
        <v>2413.7427645282069</v>
      </c>
    </row>
    <row r="120" spans="1:4" ht="54" thickTop="1" thickBot="1">
      <c r="A120" s="142" t="s">
        <v>1130</v>
      </c>
      <c r="B120" s="143" t="s">
        <v>1292</v>
      </c>
      <c r="C120" s="138" t="s">
        <v>233</v>
      </c>
      <c r="D120" s="184">
        <f>VLOOKUP('421.1'!A88,'421.1'!A88:N226,14,FALSE)</f>
        <v>1853.1232471214362</v>
      </c>
    </row>
    <row r="121" spans="1:4" ht="54" thickTop="1" thickBot="1">
      <c r="A121" s="142" t="s">
        <v>1131</v>
      </c>
      <c r="B121" s="143" t="s">
        <v>1293</v>
      </c>
      <c r="C121" s="138" t="s">
        <v>233</v>
      </c>
      <c r="D121" s="184">
        <f>VLOOKUP('421.2'!A88,'421.2'!A88:N227,14,FALSE)</f>
        <v>2424.9982610331699</v>
      </c>
    </row>
    <row r="122" spans="1:4" ht="54" thickTop="1" thickBot="1">
      <c r="A122" s="142" t="s">
        <v>1132</v>
      </c>
      <c r="B122" s="143" t="s">
        <v>2067</v>
      </c>
      <c r="C122" s="138" t="s">
        <v>233</v>
      </c>
      <c r="D122" s="184">
        <f>VLOOKUP('421.3'!A88,'421.3'!A88:N228,14,FALSE)</f>
        <v>2090.9255456199085</v>
      </c>
    </row>
    <row r="123" spans="1:4" ht="54" thickTop="1" thickBot="1">
      <c r="A123" s="142" t="s">
        <v>1133</v>
      </c>
      <c r="B123" s="143" t="s">
        <v>2068</v>
      </c>
      <c r="C123" s="138" t="s">
        <v>233</v>
      </c>
      <c r="D123" s="184">
        <f>VLOOKUP('421.4'!A88,'421.4'!A88:N229,14,FALSE)</f>
        <v>2067.2171593647736</v>
      </c>
    </row>
    <row r="124" spans="1:4" ht="54" thickTop="1" thickBot="1">
      <c r="A124" s="142" t="s">
        <v>1639</v>
      </c>
      <c r="B124" s="145" t="s">
        <v>1640</v>
      </c>
      <c r="C124" s="138" t="s">
        <v>233</v>
      </c>
      <c r="D124" s="184">
        <f>VLOOKUP('430.1.1'!A87,'430.1.1'!A87:N230,14,FALSE)</f>
        <v>10317.760478007682</v>
      </c>
    </row>
    <row r="125" spans="1:4" ht="54" thickTop="1" thickBot="1">
      <c r="A125" s="142" t="s">
        <v>1641</v>
      </c>
      <c r="B125" s="143" t="s">
        <v>1642</v>
      </c>
      <c r="C125" s="138" t="s">
        <v>233</v>
      </c>
      <c r="D125" s="184">
        <f>VLOOKUP('430.1.2'!A88,'430.1.2'!A88:N231,14,FALSE)</f>
        <v>8434.9504018795906</v>
      </c>
    </row>
    <row r="126" spans="1:4" ht="54" thickTop="1" thickBot="1">
      <c r="A126" s="142" t="s">
        <v>1643</v>
      </c>
      <c r="B126" s="143" t="s">
        <v>1692</v>
      </c>
      <c r="C126" s="138" t="s">
        <v>233</v>
      </c>
      <c r="D126" s="184">
        <f>VLOOKUP('430.2.1'!A88,'430.2.1'!A88:N232,14,FALSE)</f>
        <v>10317.760478007682</v>
      </c>
    </row>
    <row r="127" spans="1:4" ht="54" thickTop="1" thickBot="1">
      <c r="A127" s="142" t="s">
        <v>1645</v>
      </c>
      <c r="B127" s="143" t="s">
        <v>1693</v>
      </c>
      <c r="C127" s="138" t="s">
        <v>233</v>
      </c>
      <c r="D127" s="184">
        <f>VLOOKUP('430.2.2'!A88,'430.2.2'!A88:N233,14,FALSE)</f>
        <v>8434.9504018795906</v>
      </c>
    </row>
    <row r="128" spans="1:4" ht="54" thickTop="1" thickBot="1">
      <c r="A128" s="142" t="s">
        <v>1646</v>
      </c>
      <c r="B128" s="143" t="s">
        <v>1694</v>
      </c>
      <c r="C128" s="138" t="s">
        <v>233</v>
      </c>
      <c r="D128" s="184">
        <f>VLOOKUP('431.1.1'!A88,'431.1.1'!A88:N234,14,FALSE)</f>
        <v>21363.353175956079</v>
      </c>
    </row>
    <row r="129" spans="1:4" ht="54" thickTop="1" thickBot="1">
      <c r="A129" s="142" t="s">
        <v>1648</v>
      </c>
      <c r="B129" s="143" t="s">
        <v>1695</v>
      </c>
      <c r="C129" s="138" t="s">
        <v>233</v>
      </c>
      <c r="D129" s="184">
        <f>VLOOKUP('431.1.2'!A88,'431.1.2'!A88:N235,14,FALSE)</f>
        <v>16707.086483486273</v>
      </c>
    </row>
    <row r="130" spans="1:4" ht="54" thickTop="1" thickBot="1">
      <c r="A130" s="142" t="s">
        <v>1651</v>
      </c>
      <c r="B130" s="143" t="s">
        <v>1696</v>
      </c>
      <c r="C130" s="138" t="s">
        <v>233</v>
      </c>
      <c r="D130" s="184">
        <f>VLOOKUP('431.2.1'!A88,'431.2.1'!A88:N236,14,FALSE)</f>
        <v>17992.260129124974</v>
      </c>
    </row>
    <row r="131" spans="1:4" ht="54" thickTop="1" thickBot="1">
      <c r="A131" s="142" t="s">
        <v>1652</v>
      </c>
      <c r="B131" s="143" t="s">
        <v>1697</v>
      </c>
      <c r="C131" s="138" t="s">
        <v>233</v>
      </c>
      <c r="D131" s="184">
        <f>VLOOKUP('431.2.2'!A88,'431.2.2'!A88:N237,14,FALSE)</f>
        <v>14131.062551473824</v>
      </c>
    </row>
    <row r="132" spans="1:4" ht="54" thickTop="1" thickBot="1">
      <c r="A132" s="142" t="s">
        <v>1134</v>
      </c>
      <c r="B132" s="143" t="s">
        <v>1294</v>
      </c>
      <c r="C132" s="138" t="s">
        <v>233</v>
      </c>
      <c r="D132" s="184">
        <f>VLOOKUP('432.1'!A88,'432.1'!A88:N238,14,FALSE)</f>
        <v>6644.5323162891218</v>
      </c>
    </row>
    <row r="133" spans="1:4" ht="54" thickTop="1" thickBot="1">
      <c r="A133" s="142" t="s">
        <v>1135</v>
      </c>
      <c r="B133" s="143" t="s">
        <v>2069</v>
      </c>
      <c r="C133" s="138" t="s">
        <v>233</v>
      </c>
      <c r="D133" s="184">
        <f>VLOOKUP('432.2'!A88,'432.2'!A88:N239,14,FALSE)</f>
        <v>5055.9906109787516</v>
      </c>
    </row>
    <row r="134" spans="1:4" ht="54" thickTop="1" thickBot="1">
      <c r="A134" s="142" t="s">
        <v>1136</v>
      </c>
      <c r="B134" s="143" t="s">
        <v>2070</v>
      </c>
      <c r="C134" s="138" t="s">
        <v>233</v>
      </c>
      <c r="D134" s="184">
        <f>VLOOKUP('433.1'!A88,'433.1'!A88:N240,14,FALSE)</f>
        <v>5937.6908766982906</v>
      </c>
    </row>
    <row r="135" spans="1:4" ht="54" thickTop="1" thickBot="1">
      <c r="A135" s="142" t="s">
        <v>1137</v>
      </c>
      <c r="B135" s="143" t="s">
        <v>2071</v>
      </c>
      <c r="C135" s="138" t="s">
        <v>233</v>
      </c>
      <c r="D135" s="184">
        <f>VLOOKUP('433.2'!A88,'433.2'!A88:N241,14,FALSE)</f>
        <v>5510.8870583307335</v>
      </c>
    </row>
    <row r="136" spans="1:4" ht="54" thickTop="1" thickBot="1">
      <c r="A136" s="142" t="s">
        <v>1138</v>
      </c>
      <c r="B136" s="143" t="s">
        <v>2072</v>
      </c>
      <c r="C136" s="138" t="s">
        <v>233</v>
      </c>
      <c r="D136" s="184">
        <f>VLOOKUP('433.3'!A88,'433.3'!A88:N242,14,FALSE)</f>
        <v>6376.1102459929307</v>
      </c>
    </row>
    <row r="137" spans="1:4" ht="54" thickTop="1" thickBot="1">
      <c r="A137" s="142" t="s">
        <v>1139</v>
      </c>
      <c r="B137" s="143" t="s">
        <v>1295</v>
      </c>
      <c r="C137" s="138" t="s">
        <v>233</v>
      </c>
      <c r="D137" s="184">
        <f>VLOOKUP('433.4'!A88,'433.4'!A88:N243,14,FALSE)</f>
        <v>4083.1941947328096</v>
      </c>
    </row>
    <row r="138" spans="1:4" ht="54" thickTop="1" thickBot="1">
      <c r="A138" s="142" t="s">
        <v>1140</v>
      </c>
      <c r="B138" s="143" t="s">
        <v>2073</v>
      </c>
      <c r="C138" s="138" t="s">
        <v>233</v>
      </c>
      <c r="D138" s="184">
        <f>VLOOKUP('433.5'!A88,'433.5'!A88:N244,14,FALSE)</f>
        <v>7707.5578324414519</v>
      </c>
    </row>
    <row r="139" spans="1:4" ht="54" thickTop="1" thickBot="1">
      <c r="A139" s="142" t="s">
        <v>1141</v>
      </c>
      <c r="B139" s="143" t="s">
        <v>2074</v>
      </c>
      <c r="C139" s="138" t="s">
        <v>233</v>
      </c>
      <c r="D139" s="184">
        <f>VLOOKUP('433.6'!A88,'433.6'!A88:N245,14,FALSE)</f>
        <v>7218.1279525629816</v>
      </c>
    </row>
    <row r="140" spans="1:4" ht="54" thickTop="1" thickBot="1">
      <c r="A140" s="142" t="s">
        <v>1142</v>
      </c>
      <c r="B140" s="143" t="s">
        <v>2075</v>
      </c>
      <c r="C140" s="138" t="s">
        <v>233</v>
      </c>
      <c r="D140" s="184">
        <f>VLOOKUP('433.7'!A88,'433.7'!A88:N246,14,FALSE)</f>
        <v>8445.493148092628</v>
      </c>
    </row>
    <row r="141" spans="1:4" ht="54" thickTop="1" thickBot="1">
      <c r="A141" s="142" t="s">
        <v>1143</v>
      </c>
      <c r="B141" s="143" t="s">
        <v>1296</v>
      </c>
      <c r="C141" s="138" t="s">
        <v>233</v>
      </c>
      <c r="D141" s="184">
        <f>VLOOKUP('433.8'!A88,'433.8'!A88:N247,14,FALSE)</f>
        <v>5376.5585085451203</v>
      </c>
    </row>
    <row r="142" spans="1:4" ht="54" thickTop="1" thickBot="1">
      <c r="A142" s="142" t="s">
        <v>1144</v>
      </c>
      <c r="B142" s="143" t="s">
        <v>2076</v>
      </c>
      <c r="C142" s="138" t="s">
        <v>388</v>
      </c>
      <c r="D142" s="184">
        <f>VLOOKUP('440.1'!A89,'440.1'!A89:N248,14,FALSE)</f>
        <v>312274.69770838198</v>
      </c>
    </row>
    <row r="143" spans="1:4" ht="54" thickTop="1" thickBot="1">
      <c r="A143" s="142" t="s">
        <v>1145</v>
      </c>
      <c r="B143" s="143" t="s">
        <v>2077</v>
      </c>
      <c r="C143" s="138" t="s">
        <v>388</v>
      </c>
      <c r="D143" s="184">
        <f>VLOOKUP('440.2'!A93,'440.2'!A93:N250,14,FALSE)</f>
        <v>312274.69770838198</v>
      </c>
    </row>
    <row r="144" spans="1:4" ht="54" thickTop="1" thickBot="1">
      <c r="A144" s="142" t="s">
        <v>1146</v>
      </c>
      <c r="B144" s="143" t="s">
        <v>2078</v>
      </c>
      <c r="C144" s="138" t="s">
        <v>388</v>
      </c>
      <c r="D144" s="184">
        <f>VLOOKUP('440.3'!A93,'440.3'!A93:N252,14,FALSE)</f>
        <v>312274.69770838198</v>
      </c>
    </row>
    <row r="145" spans="1:4" ht="54" thickTop="1" thickBot="1">
      <c r="A145" s="142" t="s">
        <v>1147</v>
      </c>
      <c r="B145" s="143" t="s">
        <v>1297</v>
      </c>
      <c r="C145" s="138" t="s">
        <v>388</v>
      </c>
      <c r="D145" s="184">
        <f>VLOOKUP('440.4'!A93,'440.4'!A93:N254,14,FALSE)</f>
        <v>332421.54533083487</v>
      </c>
    </row>
    <row r="146" spans="1:4" ht="54" thickTop="1" thickBot="1">
      <c r="A146" s="142" t="s">
        <v>1148</v>
      </c>
      <c r="B146" s="143" t="s">
        <v>2079</v>
      </c>
      <c r="C146" s="138" t="s">
        <v>388</v>
      </c>
      <c r="D146" s="184">
        <f>VLOOKUP('441.1'!A93,'441.1'!A93:N256,14,FALSE)</f>
        <v>312274.69770838198</v>
      </c>
    </row>
    <row r="147" spans="1:4" ht="54" thickTop="1" thickBot="1">
      <c r="A147" s="142" t="s">
        <v>1149</v>
      </c>
      <c r="B147" s="143" t="s">
        <v>2080</v>
      </c>
      <c r="C147" s="138" t="s">
        <v>388</v>
      </c>
      <c r="D147" s="184">
        <f>VLOOKUP('441.2'!A92,'441.2'!A92:N258,14,FALSE)</f>
        <v>312274.69770838198</v>
      </c>
    </row>
    <row r="148" spans="1:4" ht="54" thickTop="1" thickBot="1">
      <c r="A148" s="142" t="s">
        <v>1150</v>
      </c>
      <c r="B148" s="143" t="s">
        <v>2081</v>
      </c>
      <c r="C148" s="138" t="s">
        <v>388</v>
      </c>
      <c r="D148" s="184">
        <f>VLOOKUP('441.3'!A93,'441.3'!A93:N260,14,FALSE)</f>
        <v>312162.10286216252</v>
      </c>
    </row>
    <row r="149" spans="1:4" ht="54" thickTop="1" thickBot="1">
      <c r="A149" s="142" t="s">
        <v>1151</v>
      </c>
      <c r="B149" s="143" t="s">
        <v>2082</v>
      </c>
      <c r="C149" s="138" t="s">
        <v>388</v>
      </c>
      <c r="D149" s="184">
        <f>VLOOKUP('441.4'!A92,'441.4'!A92:N262,14,FALSE)</f>
        <v>331825.5129846154</v>
      </c>
    </row>
    <row r="150" spans="1:4" ht="54" thickTop="1" thickBot="1">
      <c r="A150" s="142" t="s">
        <v>1152</v>
      </c>
      <c r="B150" s="143" t="s">
        <v>2062</v>
      </c>
      <c r="C150" s="138" t="s">
        <v>388</v>
      </c>
      <c r="D150" s="184">
        <f>VLOOKUP('450.1'!A95,'450.1'!A95:N264,14,FALSE)</f>
        <v>342355.87275449402</v>
      </c>
    </row>
    <row r="151" spans="1:4" ht="54" thickTop="1" thickBot="1">
      <c r="A151" s="142" t="s">
        <v>1153</v>
      </c>
      <c r="B151" s="143" t="s">
        <v>2083</v>
      </c>
      <c r="C151" s="138" t="s">
        <v>388</v>
      </c>
      <c r="D151" s="184">
        <f>VLOOKUP('450.2'!A93,'450.2'!A93:N266,14,FALSE)</f>
        <v>342233.18525449402</v>
      </c>
    </row>
    <row r="152" spans="1:4" ht="54" thickTop="1" thickBot="1">
      <c r="A152" s="142" t="s">
        <v>1154</v>
      </c>
      <c r="B152" s="143" t="s">
        <v>2084</v>
      </c>
      <c r="C152" s="138" t="s">
        <v>388</v>
      </c>
      <c r="D152" s="184">
        <f>VLOOKUP('450.3'!A93,'450.3'!A93:N268,14,FALSE)</f>
        <v>342233.18525449402</v>
      </c>
    </row>
    <row r="153" spans="1:4" ht="54" thickTop="1" thickBot="1">
      <c r="A153" s="142" t="s">
        <v>1155</v>
      </c>
      <c r="B153" s="143" t="s">
        <v>2085</v>
      </c>
      <c r="C153" s="138" t="s">
        <v>388</v>
      </c>
      <c r="D153" s="184">
        <f>VLOOKUP('450.4'!A92,'450.4'!A92:N270,14,FALSE)</f>
        <v>342355.87275449402</v>
      </c>
    </row>
    <row r="154" spans="1:4" ht="63.75" customHeight="1" thickTop="1" thickBot="1">
      <c r="A154" s="142" t="s">
        <v>1156</v>
      </c>
      <c r="B154" s="143" t="s">
        <v>2086</v>
      </c>
      <c r="C154" s="138" t="s">
        <v>388</v>
      </c>
      <c r="D154" s="184">
        <f>VLOOKUP('450.5'!A92,'450.5'!A92:N272,14,FALSE)</f>
        <v>342233.18525449402</v>
      </c>
    </row>
    <row r="155" spans="1:4" ht="54" thickTop="1" thickBot="1">
      <c r="A155" s="142" t="s">
        <v>1157</v>
      </c>
      <c r="B155" s="143" t="s">
        <v>2087</v>
      </c>
      <c r="C155" s="138" t="s">
        <v>388</v>
      </c>
      <c r="D155" s="184">
        <f>VLOOKUP('450.6'!A93,'450.6'!A93:N274,14,FALSE)</f>
        <v>342233.18525449402</v>
      </c>
    </row>
    <row r="156" spans="1:4" ht="54" thickTop="1" thickBot="1">
      <c r="A156" s="142" t="s">
        <v>1158</v>
      </c>
      <c r="B156" s="143" t="s">
        <v>2088</v>
      </c>
      <c r="C156" s="138" t="s">
        <v>388</v>
      </c>
      <c r="D156" s="184">
        <f>VLOOKUP('450.7'!A93,'450.7'!A93:N275,14,FALSE)</f>
        <v>342233.18525449402</v>
      </c>
    </row>
    <row r="157" spans="1:4" ht="54" thickTop="1" thickBot="1">
      <c r="A157" s="142" t="s">
        <v>1159</v>
      </c>
      <c r="B157" s="143" t="s">
        <v>2089</v>
      </c>
      <c r="C157" s="138" t="s">
        <v>388</v>
      </c>
      <c r="D157" s="184">
        <f>VLOOKUP('450.8'!A93,'450.8'!A93:N276,14,FALSE)</f>
        <v>342233.18525449402</v>
      </c>
    </row>
    <row r="158" spans="1:4" ht="54" thickTop="1" thickBot="1">
      <c r="A158" s="142" t="s">
        <v>1667</v>
      </c>
      <c r="B158" s="143" t="s">
        <v>1698</v>
      </c>
      <c r="C158" s="138" t="s">
        <v>388</v>
      </c>
      <c r="D158" s="184">
        <f>VLOOKUP('450.10'!A92,'450.10'!A92:N277,14,FALSE)</f>
        <v>381999.38051970239</v>
      </c>
    </row>
    <row r="159" spans="1:4" ht="54" thickTop="1" thickBot="1">
      <c r="A159" s="142" t="s">
        <v>1669</v>
      </c>
      <c r="B159" s="143" t="s">
        <v>1699</v>
      </c>
      <c r="C159" s="138" t="s">
        <v>388</v>
      </c>
      <c r="D159" s="184">
        <f>VLOOKUP('450.11'!A92,'450.11'!A92:N278,14,FALSE)</f>
        <v>381876.69301970239</v>
      </c>
    </row>
    <row r="160" spans="1:4" ht="54" thickTop="1" thickBot="1">
      <c r="A160" s="142" t="s">
        <v>1671</v>
      </c>
      <c r="B160" s="143" t="s">
        <v>1700</v>
      </c>
      <c r="C160" s="138" t="s">
        <v>388</v>
      </c>
      <c r="D160" s="184">
        <f>VLOOKUP('450.12'!A92,'450.11'!A92:N279,14,FALSE)</f>
        <v>381876.69301970239</v>
      </c>
    </row>
    <row r="161" spans="1:4" ht="54" thickTop="1" thickBot="1">
      <c r="A161" s="142" t="s">
        <v>1160</v>
      </c>
      <c r="B161" s="143" t="s">
        <v>2090</v>
      </c>
      <c r="C161" s="138" t="s">
        <v>388</v>
      </c>
      <c r="D161" s="184">
        <f>VLOOKUP('451.1'!A92,'451.1'!A92:N280,14,FALSE)</f>
        <v>342233.18525449402</v>
      </c>
    </row>
    <row r="162" spans="1:4" ht="54" thickTop="1" thickBot="1">
      <c r="A162" s="142" t="s">
        <v>1161</v>
      </c>
      <c r="B162" s="143" t="s">
        <v>2091</v>
      </c>
      <c r="C162" s="138" t="s">
        <v>388</v>
      </c>
      <c r="D162" s="184">
        <f>VLOOKUP('451.2'!A93,'451.2'!A93:N281,14,FALSE)</f>
        <v>342233.18525449402</v>
      </c>
    </row>
    <row r="163" spans="1:4" ht="54" thickTop="1" thickBot="1">
      <c r="A163" s="142" t="s">
        <v>1162</v>
      </c>
      <c r="B163" s="143" t="s">
        <v>2092</v>
      </c>
      <c r="C163" s="138" t="s">
        <v>388</v>
      </c>
      <c r="D163" s="184">
        <f>VLOOKUP('451.3'!A92,'451.3'!A92:N282,14,FALSE)</f>
        <v>342233.18525449402</v>
      </c>
    </row>
    <row r="164" spans="1:4" ht="54" thickTop="1" thickBot="1">
      <c r="A164" s="142" t="s">
        <v>1163</v>
      </c>
      <c r="B164" s="143" t="s">
        <v>2093</v>
      </c>
      <c r="C164" s="138" t="s">
        <v>388</v>
      </c>
      <c r="D164" s="184">
        <f>VLOOKUP('451.4'!A92,'451.4'!A92:N283,14,FALSE)</f>
        <v>381876.69301970239</v>
      </c>
    </row>
    <row r="165" spans="1:4" ht="54" thickTop="1" thickBot="1">
      <c r="A165" s="142" t="s">
        <v>1164</v>
      </c>
      <c r="B165" s="143" t="s">
        <v>2094</v>
      </c>
      <c r="C165" s="138" t="s">
        <v>388</v>
      </c>
      <c r="D165" s="184">
        <f>VLOOKUP('452.1'!A93,'452.1'!A93:N284,14,FALSE)</f>
        <v>342233.18525449402</v>
      </c>
    </row>
    <row r="166" spans="1:4" ht="54" thickTop="1" thickBot="1">
      <c r="A166" s="142" t="s">
        <v>1165</v>
      </c>
      <c r="B166" s="143" t="s">
        <v>2095</v>
      </c>
      <c r="C166" s="138" t="s">
        <v>388</v>
      </c>
      <c r="D166" s="184">
        <f>VLOOKUP('452.2'!A93,'452.2'!A93:N285,14,FALSE)</f>
        <v>342233.18525449402</v>
      </c>
    </row>
    <row r="167" spans="1:4" ht="54" thickTop="1" thickBot="1">
      <c r="A167" s="142" t="s">
        <v>1166</v>
      </c>
      <c r="B167" s="143" t="s">
        <v>2096</v>
      </c>
      <c r="C167" s="138" t="s">
        <v>388</v>
      </c>
      <c r="D167" s="184">
        <f>VLOOKUP('452.3'!A92,'452.3'!A92:N286,14,FALSE)</f>
        <v>342233.18525449402</v>
      </c>
    </row>
    <row r="168" spans="1:4" ht="54" thickTop="1" thickBot="1">
      <c r="A168" s="142" t="s">
        <v>1167</v>
      </c>
      <c r="B168" s="143" t="s">
        <v>2097</v>
      </c>
      <c r="C168" s="138" t="s">
        <v>388</v>
      </c>
      <c r="D168" s="184">
        <f>VLOOKUP('452.4'!A93,'452.4'!A93:N287,14,FALSE)</f>
        <v>342233.18525449402</v>
      </c>
    </row>
    <row r="169" spans="1:4" ht="54" thickTop="1" thickBot="1">
      <c r="A169" s="142" t="s">
        <v>1168</v>
      </c>
      <c r="B169" s="143" t="s">
        <v>1298</v>
      </c>
      <c r="C169" s="138" t="s">
        <v>388</v>
      </c>
      <c r="D169" s="184">
        <f>VLOOKUP('453.1'!A92,'453.1'!A92:N288,14,FALSE)</f>
        <v>343675.61244408786</v>
      </c>
    </row>
    <row r="170" spans="1:4" ht="54" thickTop="1" thickBot="1">
      <c r="A170" s="142" t="s">
        <v>1169</v>
      </c>
      <c r="B170" s="143" t="s">
        <v>2098</v>
      </c>
      <c r="C170" s="138" t="s">
        <v>233</v>
      </c>
      <c r="D170" s="184">
        <f>VLOOKUP('460.1'!A87,'460.1'!A87:N289,14,FALSE)</f>
        <v>5458.4362916691462</v>
      </c>
    </row>
    <row r="171" spans="1:4" ht="54" thickTop="1" thickBot="1">
      <c r="A171" s="203" t="s">
        <v>2122</v>
      </c>
      <c r="B171" s="143" t="s">
        <v>2178</v>
      </c>
      <c r="C171" s="138" t="s">
        <v>233</v>
      </c>
      <c r="D171" s="184">
        <f>VLOOKUP('460.2'!A87,'460.2'!A87:N290,14,FALSE)</f>
        <v>2729.2181458345731</v>
      </c>
    </row>
    <row r="172" spans="1:4" ht="51.75" customHeight="1" thickTop="1" thickBot="1">
      <c r="A172" s="142" t="s">
        <v>1170</v>
      </c>
      <c r="B172" s="143" t="s">
        <v>1299</v>
      </c>
      <c r="C172" s="138" t="s">
        <v>388</v>
      </c>
      <c r="D172" s="184">
        <f>VLOOKUP('461.1'!A87,'461.1'!A87:N291,14,FALSE)</f>
        <v>99635.48431831038</v>
      </c>
    </row>
    <row r="173" spans="1:4" ht="54" thickTop="1" thickBot="1">
      <c r="A173" s="142" t="s">
        <v>1171</v>
      </c>
      <c r="B173" s="143" t="s">
        <v>1300</v>
      </c>
      <c r="C173" s="138" t="s">
        <v>388</v>
      </c>
      <c r="D173" s="184">
        <f>VLOOKUP('461.2'!A89,'461.2'!A89:N294,14,FALSE)</f>
        <v>122242.05679597554</v>
      </c>
    </row>
    <row r="174" spans="1:4" ht="54" thickTop="1" thickBot="1">
      <c r="A174" s="142" t="s">
        <v>1681</v>
      </c>
      <c r="B174" s="143" t="s">
        <v>2183</v>
      </c>
      <c r="C174" s="138" t="s">
        <v>388</v>
      </c>
      <c r="D174" s="184">
        <f>VLOOKUP('462.1.1'!A88,'462.1.1'!A88:N293,14,FALSE)</f>
        <v>164176.91404859303</v>
      </c>
    </row>
    <row r="175" spans="1:4" ht="54" thickTop="1" thickBot="1">
      <c r="A175" s="142" t="s">
        <v>1682</v>
      </c>
      <c r="B175" s="143" t="s">
        <v>2184</v>
      </c>
      <c r="C175" s="138" t="s">
        <v>388</v>
      </c>
      <c r="D175" s="184">
        <f>VLOOKUP('462.1.2'!A88,'462.1.2'!A88:N294,14,FALSE)</f>
        <v>165331.53811020937</v>
      </c>
    </row>
    <row r="176" spans="1:4" ht="54" thickTop="1" thickBot="1">
      <c r="A176" s="142" t="s">
        <v>1683</v>
      </c>
      <c r="B176" s="143" t="s">
        <v>2187</v>
      </c>
      <c r="C176" s="138" t="s">
        <v>388</v>
      </c>
      <c r="D176" s="184">
        <f>VLOOKUP('462.2.1'!A88,'462.2.1'!A88:N295,14,FALSE)</f>
        <v>179130.1620012786</v>
      </c>
    </row>
    <row r="177" spans="1:4" ht="54" thickTop="1" thickBot="1">
      <c r="A177" s="142" t="s">
        <v>1684</v>
      </c>
      <c r="B177" s="143" t="s">
        <v>2188</v>
      </c>
      <c r="C177" s="138" t="s">
        <v>388</v>
      </c>
      <c r="D177" s="184">
        <f>VLOOKUP('462.2.2'!A88,'462.2.2'!A88:N296,14,FALSE)</f>
        <v>180284.78606289491</v>
      </c>
    </row>
    <row r="178" spans="1:4" ht="54" thickTop="1" thickBot="1">
      <c r="A178" s="142" t="s">
        <v>1172</v>
      </c>
      <c r="B178" s="143" t="s">
        <v>1701</v>
      </c>
      <c r="C178" s="138" t="s">
        <v>233</v>
      </c>
      <c r="D178" s="184">
        <f>VLOOKUP('464.1'!A88,'464.1'!A88:N297,14,FALSE)</f>
        <v>16706.008306784817</v>
      </c>
    </row>
    <row r="179" spans="1:4" ht="54" thickTop="1" thickBot="1">
      <c r="A179" s="142" t="s">
        <v>1173</v>
      </c>
      <c r="B179" s="143" t="s">
        <v>1702</v>
      </c>
      <c r="C179" s="138" t="s">
        <v>388</v>
      </c>
      <c r="D179" s="184">
        <f>VLOOKUP('465.1'!A92,'465.1'!A92:N298,14,FALSE)</f>
        <v>105927.64764536126</v>
      </c>
    </row>
    <row r="180" spans="1:4" ht="54" thickTop="1" thickBot="1">
      <c r="A180" s="142" t="s">
        <v>1685</v>
      </c>
      <c r="B180" s="143" t="s">
        <v>1703</v>
      </c>
      <c r="C180" s="138" t="s">
        <v>388</v>
      </c>
      <c r="D180" s="184">
        <f>VLOOKUP('465.2'!A92,'465.2'!A92:N299,14,FALSE)</f>
        <v>22035.394409185225</v>
      </c>
    </row>
    <row r="181" spans="1:4" ht="54" thickTop="1" thickBot="1">
      <c r="A181" s="142" t="s">
        <v>1174</v>
      </c>
      <c r="B181" s="143" t="s">
        <v>1704</v>
      </c>
      <c r="C181" s="138" t="s">
        <v>144</v>
      </c>
      <c r="D181" s="184">
        <f>VLOOKUP('466.1'!A92,'466.1'!A92:N300,14,FALSE)</f>
        <v>4105.3765543440504</v>
      </c>
    </row>
    <row r="182" spans="1:4" ht="54" thickTop="1" thickBot="1">
      <c r="A182" s="142" t="s">
        <v>1175</v>
      </c>
      <c r="B182" s="143" t="s">
        <v>1705</v>
      </c>
      <c r="C182" s="138" t="s">
        <v>144</v>
      </c>
      <c r="D182" s="184">
        <f>VLOOKUP('466.2'!A96,'466.2'!A96:N301,14,FALSE)</f>
        <v>4839.3249133249465</v>
      </c>
    </row>
    <row r="183" spans="1:4" ht="54" thickTop="1" thickBot="1">
      <c r="A183" s="144" t="s">
        <v>1176</v>
      </c>
      <c r="B183" s="145" t="s">
        <v>1818</v>
      </c>
      <c r="C183" s="138" t="s">
        <v>388</v>
      </c>
      <c r="D183" s="184">
        <f>VLOOKUP('500.1'!A95,'500.1'!A95:N302,14,FALSE)</f>
        <v>864948.56052534236</v>
      </c>
    </row>
    <row r="184" spans="1:4" ht="54" thickTop="1" thickBot="1">
      <c r="A184" s="142" t="s">
        <v>1707</v>
      </c>
      <c r="B184" s="143" t="s">
        <v>1819</v>
      </c>
      <c r="C184" s="138" t="s">
        <v>388</v>
      </c>
      <c r="D184" s="184">
        <f>VLOOKUP('500.2'!A95,'500.2'!A95:N303,14,FALSE)</f>
        <v>878023.44052534236</v>
      </c>
    </row>
    <row r="185" spans="1:4" ht="57.75" thickTop="1" thickBot="1">
      <c r="A185" s="142" t="s">
        <v>1177</v>
      </c>
      <c r="B185" s="143" t="s">
        <v>1958</v>
      </c>
      <c r="C185" s="138" t="s">
        <v>377</v>
      </c>
      <c r="D185" s="184">
        <f>VLOOKUP('501.1'!A88,'501.1'!A88:N304,14,FALSE)</f>
        <v>15550.146944445249</v>
      </c>
    </row>
    <row r="186" spans="1:4" ht="57.75" thickTop="1" thickBot="1">
      <c r="A186" s="142" t="s">
        <v>1709</v>
      </c>
      <c r="B186" s="143" t="s">
        <v>1959</v>
      </c>
      <c r="C186" s="138" t="s">
        <v>377</v>
      </c>
      <c r="D186" s="184">
        <f>VLOOKUP('501.10'!A88,'501.10'!A88:N305,14,FALSE)</f>
        <v>11228.355591404868</v>
      </c>
    </row>
    <row r="187" spans="1:4" ht="57.75" thickTop="1" thickBot="1">
      <c r="A187" s="142" t="s">
        <v>1710</v>
      </c>
      <c r="B187" s="143" t="s">
        <v>1960</v>
      </c>
      <c r="C187" s="138" t="s">
        <v>377</v>
      </c>
      <c r="D187" s="184">
        <f>VLOOKUP('501.20'!A88,'501.20'!A88:N306,14,FALSE)</f>
        <v>622.01000421864637</v>
      </c>
    </row>
    <row r="188" spans="1:4" ht="54" thickTop="1" thickBot="1">
      <c r="A188" s="142" t="s">
        <v>1711</v>
      </c>
      <c r="B188" s="143" t="s">
        <v>1820</v>
      </c>
      <c r="C188" s="138" t="s">
        <v>388</v>
      </c>
      <c r="D188" s="184">
        <f>VLOOKUP('505.1'!A84,'505.1'!A84:N307,14,FALSE)</f>
        <v>756088.92796450609</v>
      </c>
    </row>
    <row r="189" spans="1:4" ht="54" thickTop="1" thickBot="1">
      <c r="A189" s="142" t="s">
        <v>1178</v>
      </c>
      <c r="B189" s="143" t="s">
        <v>1821</v>
      </c>
      <c r="C189" s="138" t="s">
        <v>233</v>
      </c>
      <c r="D189" s="184">
        <f>VLOOKUP('510.1'!A84,'510.1'!A84:N308,14,FALSE)</f>
        <v>28246.974784804821</v>
      </c>
    </row>
    <row r="190" spans="1:4" ht="54" thickTop="1" thickBot="1">
      <c r="A190" s="142" t="s">
        <v>1715</v>
      </c>
      <c r="B190" s="143" t="s">
        <v>1301</v>
      </c>
      <c r="C190" s="138" t="s">
        <v>388</v>
      </c>
      <c r="D190" s="184">
        <f>VLOOKUP('600.1.1'!A85,'600.1.1'!A85:N311,14,FALSE)</f>
        <v>19690.950816944096</v>
      </c>
    </row>
    <row r="191" spans="1:4" ht="54" thickTop="1" thickBot="1">
      <c r="A191" s="142" t="s">
        <v>1716</v>
      </c>
      <c r="B191" s="143" t="s">
        <v>1822</v>
      </c>
      <c r="C191" s="138" t="s">
        <v>388</v>
      </c>
      <c r="D191" s="184">
        <f>VLOOKUP('600.2.1'!A88,'600.2.1'!A88:N310,14,FALSE)</f>
        <v>105110.14406450144</v>
      </c>
    </row>
    <row r="192" spans="1:4" ht="54" thickTop="1" thickBot="1">
      <c r="A192" s="142" t="s">
        <v>1717</v>
      </c>
      <c r="B192" s="143" t="s">
        <v>1823</v>
      </c>
      <c r="C192" s="138" t="s">
        <v>388</v>
      </c>
      <c r="D192" s="184">
        <f>VLOOKUP('600.2.2'!A90,'600.2.2'!A90:N312,14,FALSE)</f>
        <v>140462.59921989578</v>
      </c>
    </row>
    <row r="193" spans="1:4" ht="54" thickTop="1" thickBot="1">
      <c r="A193" s="142" t="s">
        <v>1718</v>
      </c>
      <c r="B193" s="143" t="s">
        <v>1824</v>
      </c>
      <c r="C193" s="138" t="s">
        <v>388</v>
      </c>
      <c r="D193" s="184">
        <f>VLOOKUP('600.2.3'!A89,'600.2.3'!A89:N312,14,FALSE)</f>
        <v>18146.259864563144</v>
      </c>
    </row>
    <row r="194" spans="1:4" ht="54" thickTop="1" thickBot="1">
      <c r="A194" s="142" t="s">
        <v>1719</v>
      </c>
      <c r="B194" s="143" t="s">
        <v>1825</v>
      </c>
      <c r="C194" s="138" t="s">
        <v>388</v>
      </c>
      <c r="D194" s="184">
        <f>VLOOKUP('600.2.4'!A88,'600.2.4'!A88:N312,14,FALSE)</f>
        <v>22438.684715880812</v>
      </c>
    </row>
    <row r="195" spans="1:4" ht="54" thickTop="1" thickBot="1">
      <c r="A195" s="142" t="s">
        <v>1179</v>
      </c>
      <c r="B195" s="143" t="s">
        <v>2199</v>
      </c>
      <c r="C195" s="138" t="s">
        <v>388</v>
      </c>
      <c r="D195" s="184">
        <f>VLOOKUP('610.1'!A89,'610.1'!A89:N314,14,FALSE)</f>
        <v>55257.884164999792</v>
      </c>
    </row>
    <row r="196" spans="1:4" ht="54" thickTop="1" thickBot="1">
      <c r="A196" s="142" t="s">
        <v>1180</v>
      </c>
      <c r="B196" s="143" t="s">
        <v>1826</v>
      </c>
      <c r="C196" s="138" t="s">
        <v>388</v>
      </c>
      <c r="D196" s="184">
        <f>VLOOKUP('610.2'!A89,'610.2'!A89:N315,14,FALSE)</f>
        <v>55257.884164999792</v>
      </c>
    </row>
    <row r="197" spans="1:4" ht="54" thickTop="1" thickBot="1">
      <c r="A197" s="142" t="s">
        <v>1721</v>
      </c>
      <c r="B197" s="143" t="s">
        <v>1827</v>
      </c>
      <c r="C197" s="138" t="s">
        <v>388</v>
      </c>
      <c r="D197" s="184">
        <f>VLOOKUP('610.3'!A89,'610.3'!A89:N316,14,FALSE)</f>
        <v>99685.129565648094</v>
      </c>
    </row>
    <row r="198" spans="1:4" ht="54" thickTop="1" thickBot="1">
      <c r="A198" s="142" t="s">
        <v>1723</v>
      </c>
      <c r="B198" s="143" t="s">
        <v>1828</v>
      </c>
      <c r="C198" s="138" t="s">
        <v>388</v>
      </c>
      <c r="D198" s="184">
        <f>VLOOKUP('610.4'!A89,'610.4'!A89:N317,14,FALSE)</f>
        <v>104163.62956564811</v>
      </c>
    </row>
    <row r="199" spans="1:4" ht="54" thickTop="1" thickBot="1">
      <c r="A199" s="142" t="s">
        <v>1725</v>
      </c>
      <c r="B199" s="143" t="s">
        <v>1302</v>
      </c>
      <c r="C199" s="138" t="s">
        <v>388</v>
      </c>
      <c r="D199" s="184">
        <f>VLOOKUP('610.5'!A89,'610.5'!A89:N318,14,FALSE)</f>
        <v>104349.38662588071</v>
      </c>
    </row>
    <row r="200" spans="1:4" ht="54" thickTop="1" thickBot="1">
      <c r="A200" s="142" t="s">
        <v>1727</v>
      </c>
      <c r="B200" s="143" t="s">
        <v>1829</v>
      </c>
      <c r="C200" s="138" t="s">
        <v>388</v>
      </c>
      <c r="D200" s="184">
        <f>VLOOKUP('610.6'!A89,'610.6'!A89:N319,14,FALSE)</f>
        <v>88040.886625880725</v>
      </c>
    </row>
    <row r="201" spans="1:4" ht="54" thickTop="1" thickBot="1">
      <c r="A201" s="142" t="s">
        <v>1729</v>
      </c>
      <c r="B201" s="143" t="s">
        <v>1830</v>
      </c>
      <c r="C201" s="138" t="s">
        <v>388</v>
      </c>
      <c r="D201" s="184">
        <f>VLOOKUP('610.7'!A89,'610.7'!A89:N320,14,FALSE)</f>
        <v>154093.01204418874</v>
      </c>
    </row>
    <row r="202" spans="1:4" ht="54" thickTop="1" thickBot="1">
      <c r="A202" s="142" t="s">
        <v>1181</v>
      </c>
      <c r="B202" s="143" t="s">
        <v>1831</v>
      </c>
      <c r="C202" s="138" t="s">
        <v>144</v>
      </c>
      <c r="D202" s="184">
        <f>VLOOKUP('620.1'!A88,'620.1'!A88:N321,14,FALSE)</f>
        <v>406034.53840348183</v>
      </c>
    </row>
    <row r="203" spans="1:4" ht="54" thickTop="1" thickBot="1">
      <c r="A203" s="142" t="s">
        <v>1182</v>
      </c>
      <c r="B203" s="143" t="s">
        <v>1961</v>
      </c>
      <c r="C203" s="138" t="s">
        <v>144</v>
      </c>
      <c r="D203" s="184">
        <f>VLOOKUP('620.2'!A88,'620.2'!A88:N322,14,FALSE)</f>
        <v>406034.53840348183</v>
      </c>
    </row>
    <row r="204" spans="1:4" ht="54" thickTop="1" thickBot="1">
      <c r="A204" s="142" t="s">
        <v>1183</v>
      </c>
      <c r="B204" s="143" t="s">
        <v>1832</v>
      </c>
      <c r="C204" s="138" t="s">
        <v>1928</v>
      </c>
      <c r="D204" s="184">
        <f>VLOOKUP('620.3'!A93,'620.3'!A93:N323,14,FALSE)</f>
        <v>101399353.77913141</v>
      </c>
    </row>
    <row r="205" spans="1:4" ht="54" thickTop="1" thickBot="1">
      <c r="A205" s="142" t="s">
        <v>1733</v>
      </c>
      <c r="B205" s="143" t="s">
        <v>1833</v>
      </c>
      <c r="C205" s="138" t="s">
        <v>144</v>
      </c>
      <c r="D205" s="184">
        <f>VLOOKUP('621.1.1'!A95,'621.1.1'!A95:N325,14,FALSE)</f>
        <v>2739459.7771106912</v>
      </c>
    </row>
    <row r="206" spans="1:4" ht="54" thickTop="1" thickBot="1">
      <c r="A206" s="142" t="s">
        <v>1735</v>
      </c>
      <c r="B206" s="143" t="s">
        <v>1834</v>
      </c>
      <c r="C206" s="138" t="s">
        <v>144</v>
      </c>
      <c r="D206" s="184">
        <f>VLOOKUP('621.1.2'!A99,'621.1.2'!A99:N326,14,FALSE)</f>
        <v>3907358.2899505938</v>
      </c>
    </row>
    <row r="207" spans="1:4" ht="54" thickTop="1" thickBot="1">
      <c r="A207" s="142" t="s">
        <v>1184</v>
      </c>
      <c r="B207" s="143" t="s">
        <v>1835</v>
      </c>
      <c r="C207" s="138" t="s">
        <v>388</v>
      </c>
      <c r="D207" s="184">
        <f>VLOOKUP('621.2'!A89,'621.2'!A89:N326,14,FALSE)</f>
        <v>2594256.5856390363</v>
      </c>
    </row>
    <row r="208" spans="1:4" ht="54" thickTop="1" thickBot="1">
      <c r="A208" s="142" t="s">
        <v>1185</v>
      </c>
      <c r="B208" s="143" t="s">
        <v>1836</v>
      </c>
      <c r="C208" s="138" t="s">
        <v>144</v>
      </c>
      <c r="D208" s="184">
        <f>VLOOKUP('621.3'!A93,'621.3'!A93:N327,14,FALSE)</f>
        <v>91402466.866714209</v>
      </c>
    </row>
    <row r="209" spans="1:4" ht="54" thickTop="1" thickBot="1">
      <c r="A209" s="142" t="s">
        <v>1186</v>
      </c>
      <c r="B209" s="143" t="s">
        <v>1837</v>
      </c>
      <c r="C209" s="138" t="s">
        <v>388</v>
      </c>
      <c r="D209" s="184">
        <f>VLOOKUP('621.4'!A93,'621.4'!A93:N328,14,FALSE)</f>
        <v>84132473.079142913</v>
      </c>
    </row>
    <row r="210" spans="1:4" ht="54" thickTop="1" thickBot="1">
      <c r="A210" s="142" t="s">
        <v>1187</v>
      </c>
      <c r="B210" s="143" t="s">
        <v>1838</v>
      </c>
      <c r="C210" s="138" t="s">
        <v>144</v>
      </c>
      <c r="D210" s="184">
        <f>VLOOKUP('621.5'!A89,'621.5'!A89:N329,14,FALSE)</f>
        <v>6930111.92824018</v>
      </c>
    </row>
    <row r="211" spans="1:4" ht="54" thickTop="1" thickBot="1">
      <c r="A211" s="142" t="s">
        <v>1739</v>
      </c>
      <c r="B211" s="143" t="s">
        <v>1839</v>
      </c>
      <c r="C211" s="138" t="s">
        <v>144</v>
      </c>
      <c r="D211" s="184">
        <f>VLOOKUP('621.5.1'!A89,'621.5.1'!A89:N330,14,FALSE)</f>
        <v>619599.62618739682</v>
      </c>
    </row>
    <row r="212" spans="1:4" ht="54" thickTop="1" thickBot="1">
      <c r="A212" s="142" t="s">
        <v>1188</v>
      </c>
      <c r="B212" s="143" t="s">
        <v>1840</v>
      </c>
      <c r="C212" s="138" t="s">
        <v>1928</v>
      </c>
      <c r="D212" s="184">
        <f>VLOOKUP('621.6'!A98,'621.6'!A98:N331,14,FALSE)</f>
        <v>95286244.744286209</v>
      </c>
    </row>
    <row r="213" spans="1:4" ht="54" thickTop="1" thickBot="1">
      <c r="A213" s="142" t="s">
        <v>1814</v>
      </c>
      <c r="B213" s="143" t="s">
        <v>1841</v>
      </c>
      <c r="C213" s="138" t="s">
        <v>1928</v>
      </c>
      <c r="D213" s="184">
        <f>VLOOKUP('621.7'!A89,'621.7'!A89:N332,14,FALSE)</f>
        <v>2701837.5554393651</v>
      </c>
    </row>
    <row r="214" spans="1:4" ht="54" thickTop="1" thickBot="1">
      <c r="A214" s="142" t="s">
        <v>1189</v>
      </c>
      <c r="B214" s="143" t="s">
        <v>2099</v>
      </c>
      <c r="C214" s="138" t="s">
        <v>233</v>
      </c>
      <c r="D214" s="184">
        <f>VLOOKUP('622.1'!A89,'622.1'!A89:N333,14,FALSE)</f>
        <v>71528.656280985393</v>
      </c>
    </row>
    <row r="215" spans="1:4" ht="54" thickTop="1" thickBot="1">
      <c r="A215" s="142" t="s">
        <v>1190</v>
      </c>
      <c r="B215" s="143" t="s">
        <v>1842</v>
      </c>
      <c r="C215" s="138" t="s">
        <v>233</v>
      </c>
      <c r="D215" s="184">
        <f>VLOOKUP('622.2'!A89,'622.2'!A89:N335,14,FALSE)</f>
        <v>841661.81489570392</v>
      </c>
    </row>
    <row r="216" spans="1:4" ht="54" thickTop="1" thickBot="1">
      <c r="A216" s="142" t="s">
        <v>1191</v>
      </c>
      <c r="B216" s="143" t="s">
        <v>1843</v>
      </c>
      <c r="C216" s="138" t="s">
        <v>233</v>
      </c>
      <c r="D216" s="184">
        <f>VLOOKUP('622.3'!A89,'622.3'!A89:N336,14,FALSE)</f>
        <v>887989.71207388479</v>
      </c>
    </row>
    <row r="217" spans="1:4" ht="54" thickTop="1" thickBot="1">
      <c r="A217" s="142" t="s">
        <v>1192</v>
      </c>
      <c r="B217" s="143" t="s">
        <v>1844</v>
      </c>
      <c r="C217" s="138" t="s">
        <v>233</v>
      </c>
      <c r="D217" s="184">
        <f>VLOOKUP('622.4'!A89,'622.4'!A89:N337,14,FALSE)</f>
        <v>930749.07968856452</v>
      </c>
    </row>
    <row r="218" spans="1:4" ht="54" thickTop="1" thickBot="1">
      <c r="A218" s="142" t="s">
        <v>1193</v>
      </c>
      <c r="B218" s="143" t="s">
        <v>1845</v>
      </c>
      <c r="C218" s="138" t="s">
        <v>144</v>
      </c>
      <c r="D218" s="184">
        <f>VLOOKUP('622.5'!A89,'622.5'!A89:N338,14,FALSE)</f>
        <v>68892.549007516995</v>
      </c>
    </row>
    <row r="219" spans="1:4" ht="54" thickTop="1" thickBot="1">
      <c r="A219" s="142" t="s">
        <v>1194</v>
      </c>
      <c r="B219" s="143" t="s">
        <v>1846</v>
      </c>
      <c r="C219" s="138" t="s">
        <v>144</v>
      </c>
      <c r="D219" s="184">
        <f>VLOOKUP('623.1'!A103,'623.1'!A103:N339,14,FALSE)</f>
        <v>770452.64283547085</v>
      </c>
    </row>
    <row r="220" spans="1:4" ht="54" thickTop="1" thickBot="1">
      <c r="A220" s="142" t="s">
        <v>1195</v>
      </c>
      <c r="B220" s="143" t="s">
        <v>1303</v>
      </c>
      <c r="C220" s="138" t="s">
        <v>2100</v>
      </c>
      <c r="D220" s="184">
        <f>VLOOKUP('623.2'!A89,'623.2'!A89:N340,14,FALSE)</f>
        <v>1118782.3023983401</v>
      </c>
    </row>
    <row r="221" spans="1:4" ht="54" thickTop="1" thickBot="1">
      <c r="A221" s="142" t="s">
        <v>1196</v>
      </c>
      <c r="B221" s="143" t="s">
        <v>2219</v>
      </c>
      <c r="C221" s="138" t="s">
        <v>388</v>
      </c>
      <c r="D221" s="184">
        <f>VLOOKUP('630.1'!A89,'630.1'!A89:N341,14,FALSE)</f>
        <v>1260058.7172535765</v>
      </c>
    </row>
    <row r="222" spans="1:4" ht="54" thickTop="1" thickBot="1">
      <c r="A222" s="142" t="s">
        <v>1197</v>
      </c>
      <c r="B222" s="143" t="s">
        <v>2220</v>
      </c>
      <c r="C222" s="138" t="s">
        <v>388</v>
      </c>
      <c r="D222" s="184">
        <f>VLOOKUP('630.2'!A89,'630.2'!A89:N342,14,FALSE)</f>
        <v>1251345.3753652857</v>
      </c>
    </row>
    <row r="223" spans="1:4" ht="54" thickTop="1" thickBot="1">
      <c r="A223" s="142" t="s">
        <v>1198</v>
      </c>
      <c r="B223" s="143" t="s">
        <v>2221</v>
      </c>
      <c r="C223" s="138" t="s">
        <v>388</v>
      </c>
      <c r="D223" s="184">
        <f>VLOOKUP('630.3'!A89,'630.3'!A89:N343,14,FALSE)</f>
        <v>712271.27305550419</v>
      </c>
    </row>
    <row r="224" spans="1:4" ht="54" thickTop="1" thickBot="1">
      <c r="A224" s="142" t="s">
        <v>1199</v>
      </c>
      <c r="B224" s="143" t="s">
        <v>2222</v>
      </c>
      <c r="C224" s="138" t="s">
        <v>388</v>
      </c>
      <c r="D224" s="184">
        <f>VLOOKUP('630.4'!A89,'630.4'!A89:N344,14,FALSE)</f>
        <v>639996.63219260727</v>
      </c>
    </row>
    <row r="225" spans="1:4" ht="54" thickTop="1" thickBot="1">
      <c r="A225" s="142" t="s">
        <v>1200</v>
      </c>
      <c r="B225" s="143" t="s">
        <v>2223</v>
      </c>
      <c r="C225" s="138" t="s">
        <v>388</v>
      </c>
      <c r="D225" s="184">
        <f>VLOOKUP('630.5'!A93,'630.5'!A93:N345,14,FALSE)</f>
        <v>439128.43022904859</v>
      </c>
    </row>
    <row r="226" spans="1:4" ht="54" thickTop="1" thickBot="1">
      <c r="A226" s="142" t="s">
        <v>1201</v>
      </c>
      <c r="B226" s="143" t="s">
        <v>2224</v>
      </c>
      <c r="C226" s="138" t="s">
        <v>388</v>
      </c>
      <c r="D226" s="184">
        <f>VLOOKUP('630.6'!A93,'630.6'!A89:N346,14,FALSE)</f>
        <v>402857.66364032595</v>
      </c>
    </row>
    <row r="227" spans="1:4" ht="54" thickTop="1" thickBot="1">
      <c r="A227" s="142" t="s">
        <v>1202</v>
      </c>
      <c r="B227" s="143" t="s">
        <v>2225</v>
      </c>
      <c r="C227" s="138" t="s">
        <v>388</v>
      </c>
      <c r="D227" s="184">
        <f>VLOOKUP('630.7'!A93,'630.7'!A90:N347,14,FALSE)</f>
        <v>288857.02862744383</v>
      </c>
    </row>
    <row r="228" spans="1:4" ht="54" thickTop="1" thickBot="1">
      <c r="A228" s="142" t="s">
        <v>1203</v>
      </c>
      <c r="B228" s="143" t="s">
        <v>1847</v>
      </c>
      <c r="C228" s="138" t="s">
        <v>144</v>
      </c>
      <c r="D228" s="184">
        <f>VLOOKUP('632.1'!A90,'632.1'!A90:N349,14,FALSE)</f>
        <v>400557.38561873382</v>
      </c>
    </row>
    <row r="229" spans="1:4" ht="54" thickTop="1" thickBot="1">
      <c r="A229" s="142" t="s">
        <v>1742</v>
      </c>
      <c r="B229" s="143" t="s">
        <v>1848</v>
      </c>
      <c r="C229" s="138" t="s">
        <v>144</v>
      </c>
      <c r="D229" s="184">
        <f>VLOOKUP('632.2'!A90,'632.2'!A90:N350,14,FALSE)</f>
        <v>409663.9903674589</v>
      </c>
    </row>
    <row r="230" spans="1:4" ht="54" thickTop="1" thickBot="1">
      <c r="A230" s="142" t="s">
        <v>1745</v>
      </c>
      <c r="B230" s="143" t="s">
        <v>1849</v>
      </c>
      <c r="C230" s="138" t="s">
        <v>377</v>
      </c>
      <c r="D230" s="184">
        <f>VLOOKUP('640.1'!A90,'640.1'!A90:N351,14,FALSE)</f>
        <v>8553.914435741799</v>
      </c>
    </row>
    <row r="231" spans="1:4" ht="54" thickTop="1" thickBot="1">
      <c r="A231" s="142" t="s">
        <v>1746</v>
      </c>
      <c r="B231" s="143" t="s">
        <v>1850</v>
      </c>
      <c r="C231" s="138" t="s">
        <v>377</v>
      </c>
      <c r="D231" s="184">
        <f>VLOOKUP('640.2'!A90,'640.2'!A90:N352,14,FALSE)</f>
        <v>8727.2650494278678</v>
      </c>
    </row>
    <row r="232" spans="1:4" ht="54" thickTop="1" thickBot="1">
      <c r="A232" s="142" t="s">
        <v>1204</v>
      </c>
      <c r="B232" s="143" t="s">
        <v>1851</v>
      </c>
      <c r="C232" s="138" t="s">
        <v>1747</v>
      </c>
      <c r="D232" s="184">
        <f>VLOOKUP('641.1'!A90,'641.1'!A90:N353,14,FALSE)</f>
        <v>1854.9410974724824</v>
      </c>
    </row>
    <row r="233" spans="1:4" ht="54" thickTop="1" thickBot="1">
      <c r="A233" s="142" t="s">
        <v>1205</v>
      </c>
      <c r="B233" s="143" t="s">
        <v>1851</v>
      </c>
      <c r="C233" s="138" t="s">
        <v>377</v>
      </c>
      <c r="D233" s="184">
        <f>VLOOKUP('641.2'!A90,'641.2'!A90:N354,14,FALSE)</f>
        <v>53109.311062906345</v>
      </c>
    </row>
    <row r="234" spans="1:4" ht="54" thickTop="1" thickBot="1">
      <c r="A234" s="142" t="s">
        <v>1206</v>
      </c>
      <c r="B234" s="143" t="s">
        <v>1852</v>
      </c>
      <c r="C234" s="138" t="s">
        <v>1928</v>
      </c>
      <c r="D234" s="184">
        <f>VLOOKUP('642.1'!A90,'642.1'!A90:N355,14,FALSE)</f>
        <v>474620.25283388013</v>
      </c>
    </row>
    <row r="235" spans="1:4" ht="54" thickTop="1" thickBot="1">
      <c r="A235" s="142" t="s">
        <v>1207</v>
      </c>
      <c r="B235" s="143" t="s">
        <v>1853</v>
      </c>
      <c r="C235" s="138" t="s">
        <v>144</v>
      </c>
      <c r="D235" s="184">
        <f>VLOOKUP('642.2'!A90,'642.2'!A90:N356,14,FALSE)</f>
        <v>41880.034702126533</v>
      </c>
    </row>
    <row r="236" spans="1:4" ht="54" thickTop="1" thickBot="1">
      <c r="A236" s="142" t="s">
        <v>1208</v>
      </c>
      <c r="B236" s="143" t="s">
        <v>1854</v>
      </c>
      <c r="C236" s="138" t="s">
        <v>377</v>
      </c>
      <c r="D236" s="184">
        <f>VLOOKUP('650.1'!A95,'650.1'!A95:N358,14,FALSE)</f>
        <v>11452.079505884729</v>
      </c>
    </row>
    <row r="237" spans="1:4" ht="54" thickTop="1" thickBot="1">
      <c r="A237" s="142" t="s">
        <v>1209</v>
      </c>
      <c r="B237" s="143" t="s">
        <v>2232</v>
      </c>
      <c r="C237" s="138" t="s">
        <v>377</v>
      </c>
      <c r="D237" s="184">
        <f>VLOOKUP('650.2'!A93,'650.2'!A93:N359,14,FALSE)</f>
        <v>9462.2492171739505</v>
      </c>
    </row>
    <row r="238" spans="1:4" ht="54" thickTop="1" thickBot="1">
      <c r="A238" s="142" t="s">
        <v>1210</v>
      </c>
      <c r="B238" s="143" t="s">
        <v>1855</v>
      </c>
      <c r="C238" s="138" t="s">
        <v>377</v>
      </c>
      <c r="D238" s="208">
        <f>VLOOKUP('650.3'!A90,'650.3'!A90:N360,14,FALSE)</f>
        <v>14.609805217570587</v>
      </c>
    </row>
    <row r="239" spans="1:4" ht="54" thickTop="1" thickBot="1">
      <c r="A239" s="142" t="s">
        <v>1211</v>
      </c>
      <c r="B239" s="143" t="s">
        <v>2236</v>
      </c>
      <c r="C239" s="138" t="s">
        <v>377</v>
      </c>
      <c r="D239" s="184">
        <f>VLOOKUP('650.4'!A93,'650.4'!A93:N361,14,FALSE)</f>
        <v>4331.2297192720616</v>
      </c>
    </row>
    <row r="240" spans="1:4" ht="57.75" thickTop="1" thickBot="1">
      <c r="A240" s="142" t="s">
        <v>1212</v>
      </c>
      <c r="B240" s="143" t="s">
        <v>1856</v>
      </c>
      <c r="C240" s="138" t="s">
        <v>233</v>
      </c>
      <c r="D240" s="184">
        <f>VLOOKUP('660.1'!A87,'660.1'!A87:N362,14,FALSE)</f>
        <v>371979.37323969608</v>
      </c>
    </row>
    <row r="241" spans="1:4" ht="76.5" thickTop="1" thickBot="1">
      <c r="A241" s="142" t="s">
        <v>1213</v>
      </c>
      <c r="B241" s="143" t="s">
        <v>1963</v>
      </c>
      <c r="C241" s="138" t="s">
        <v>144</v>
      </c>
      <c r="D241" s="184">
        <f>VLOOKUP('660.2'!A87,'660.2'!A87:N363,14,FALSE)</f>
        <v>428522.62916921731</v>
      </c>
    </row>
    <row r="242" spans="1:4" ht="54" thickTop="1" thickBot="1">
      <c r="A242" s="142" t="s">
        <v>1760</v>
      </c>
      <c r="B242" s="143" t="s">
        <v>1857</v>
      </c>
      <c r="C242" s="138" t="s">
        <v>144</v>
      </c>
      <c r="D242" s="184">
        <f>VLOOKUP('661.1'!A87,'661.1'!A87:N364,14,FALSE)</f>
        <v>858753.45666894829</v>
      </c>
    </row>
    <row r="243" spans="1:4" ht="54" thickTop="1" thickBot="1">
      <c r="A243" s="142" t="s">
        <v>1214</v>
      </c>
      <c r="B243" s="143" t="s">
        <v>1858</v>
      </c>
      <c r="C243" s="138" t="s">
        <v>144</v>
      </c>
      <c r="D243" s="184">
        <f>VLOOKUP('662.1'!A87,'662.1'!A87:N365,14,FALSE)</f>
        <v>466199.65955259663</v>
      </c>
    </row>
    <row r="244" spans="1:4" ht="54" thickTop="1" thickBot="1">
      <c r="A244" s="142" t="s">
        <v>1215</v>
      </c>
      <c r="B244" s="143" t="s">
        <v>1859</v>
      </c>
      <c r="C244" s="138" t="s">
        <v>144</v>
      </c>
      <c r="D244" s="184">
        <f>VLOOKUP('662.2'!A87,'662.2'!A87:N366,14,FALSE)</f>
        <v>439023.0964803673</v>
      </c>
    </row>
    <row r="245" spans="1:4" ht="54" thickTop="1" thickBot="1">
      <c r="A245" s="142" t="s">
        <v>1761</v>
      </c>
      <c r="B245" s="143" t="s">
        <v>1860</v>
      </c>
      <c r="C245" s="138" t="s">
        <v>144</v>
      </c>
      <c r="D245" s="184">
        <f>VLOOKUP('663.1'!A87,'663.1'!A87:N367,14,FALSE)</f>
        <v>26829.715463907531</v>
      </c>
    </row>
    <row r="246" spans="1:4" ht="54" thickTop="1" thickBot="1">
      <c r="A246" s="142" t="s">
        <v>1216</v>
      </c>
      <c r="B246" s="143" t="s">
        <v>1861</v>
      </c>
      <c r="C246" s="138" t="s">
        <v>388</v>
      </c>
      <c r="D246" s="184">
        <f>VLOOKUP('670.1'!A87,'670.1'!A87:N368,14,FALSE)</f>
        <v>311015.63180998259</v>
      </c>
    </row>
    <row r="247" spans="1:4" ht="54" thickTop="1" thickBot="1">
      <c r="A247" s="142" t="s">
        <v>1217</v>
      </c>
      <c r="B247" s="143" t="s">
        <v>1862</v>
      </c>
      <c r="C247" s="138" t="s">
        <v>388</v>
      </c>
      <c r="D247" s="184">
        <f>VLOOKUP('670.2'!A87,'670.2'!A87:N369,14,FALSE)</f>
        <v>348907.54018569755</v>
      </c>
    </row>
    <row r="248" spans="1:4" ht="54" thickTop="1" thickBot="1">
      <c r="A248" s="142" t="s">
        <v>1763</v>
      </c>
      <c r="B248" s="143" t="s">
        <v>1863</v>
      </c>
      <c r="C248" s="138" t="s">
        <v>388</v>
      </c>
      <c r="D248" s="184">
        <f>VLOOKUP('670.3'!A87,'670.3'!A87:N370,14,FALSE)</f>
        <v>328223.76926796034</v>
      </c>
    </row>
    <row r="249" spans="1:4" ht="54" thickTop="1" thickBot="1">
      <c r="A249" s="142" t="s">
        <v>1764</v>
      </c>
      <c r="B249" s="143" t="s">
        <v>1864</v>
      </c>
      <c r="C249" s="138" t="s">
        <v>388</v>
      </c>
      <c r="D249" s="184">
        <f>VLOOKUP('670.4'!A87,'670.4'!A87:N371,14,FALSE)</f>
        <v>365801.96061343054</v>
      </c>
    </row>
    <row r="250" spans="1:4" ht="54" thickTop="1" thickBot="1">
      <c r="A250" s="142" t="s">
        <v>1765</v>
      </c>
      <c r="B250" s="143" t="s">
        <v>1865</v>
      </c>
      <c r="C250" s="138" t="s">
        <v>388</v>
      </c>
      <c r="D250" s="184">
        <f>VLOOKUP('670.5'!A89,'670.5'!A89:N372,14,FALSE)</f>
        <v>310878.24885433586</v>
      </c>
    </row>
    <row r="251" spans="1:4" ht="54" thickTop="1" thickBot="1">
      <c r="A251" s="142" t="s">
        <v>1218</v>
      </c>
      <c r="B251" s="143" t="s">
        <v>1866</v>
      </c>
      <c r="C251" s="138" t="s">
        <v>388</v>
      </c>
      <c r="D251" s="184">
        <f>VLOOKUP('671.1'!A89,'671.1'!A89:N373,14,FALSE)</f>
        <v>586023.3790130855</v>
      </c>
    </row>
    <row r="252" spans="1:4" ht="54" thickTop="1" thickBot="1">
      <c r="A252" s="142" t="s">
        <v>1219</v>
      </c>
      <c r="B252" s="143" t="s">
        <v>1867</v>
      </c>
      <c r="C252" s="138" t="s">
        <v>144</v>
      </c>
      <c r="D252" s="184">
        <f>VLOOKUP('671.2'!A89,'671.2'!A89:N374,14,FALSE)</f>
        <v>57910.340775837627</v>
      </c>
    </row>
    <row r="253" spans="1:4" ht="54" thickTop="1" thickBot="1">
      <c r="A253" s="142" t="s">
        <v>1766</v>
      </c>
      <c r="B253" s="143" t="s">
        <v>1868</v>
      </c>
      <c r="C253" s="138" t="s">
        <v>388</v>
      </c>
      <c r="D253" s="184">
        <f>VLOOKUP('671.3'!A87,'671.3'!A87:N375,14,FALSE)</f>
        <v>620234.99768535723</v>
      </c>
    </row>
    <row r="254" spans="1:4" ht="54" thickTop="1" thickBot="1">
      <c r="A254" s="142" t="s">
        <v>1767</v>
      </c>
      <c r="B254" s="143" t="s">
        <v>1869</v>
      </c>
      <c r="C254" s="138" t="s">
        <v>144</v>
      </c>
      <c r="D254" s="184">
        <f>VLOOKUP('671.4'!A87,'671.4'!A87:N376,14,FALSE)</f>
        <v>60700.74929791152</v>
      </c>
    </row>
    <row r="255" spans="1:4" ht="54" thickTop="1" thickBot="1">
      <c r="A255" s="142" t="s">
        <v>1220</v>
      </c>
      <c r="B255" s="143" t="s">
        <v>1870</v>
      </c>
      <c r="C255" s="138" t="s">
        <v>144</v>
      </c>
      <c r="D255" s="184">
        <f>VLOOKUP('672.1'!A87,'672.1'!A87:N377,14,FALSE)</f>
        <v>42225.464415612303</v>
      </c>
    </row>
    <row r="256" spans="1:4" ht="54" thickTop="1" thickBot="1">
      <c r="A256" s="142" t="s">
        <v>1768</v>
      </c>
      <c r="B256" s="143" t="s">
        <v>1871</v>
      </c>
      <c r="C256" s="138" t="s">
        <v>144</v>
      </c>
      <c r="D256" s="184">
        <f>VLOOKUP('672.2'!A87,'672.2'!A87:N378,14,FALSE)</f>
        <v>174971.97469556759</v>
      </c>
    </row>
    <row r="257" spans="1:4" ht="54" thickTop="1" thickBot="1">
      <c r="A257" s="142" t="s">
        <v>1769</v>
      </c>
      <c r="B257" s="143" t="s">
        <v>1872</v>
      </c>
      <c r="C257" s="138" t="s">
        <v>144</v>
      </c>
      <c r="D257" s="184">
        <f>VLOOKUP('672.3'!A87,'672.3'!A87:N379,14,FALSE)</f>
        <v>43947.667137220633</v>
      </c>
    </row>
    <row r="258" spans="1:4" ht="54" thickTop="1" thickBot="1">
      <c r="A258" s="142" t="s">
        <v>1770</v>
      </c>
      <c r="B258" s="143" t="s">
        <v>1873</v>
      </c>
      <c r="C258" s="138" t="s">
        <v>144</v>
      </c>
      <c r="D258" s="184">
        <f>VLOOKUP('672.4'!A87,'672.3'!A87:N380,14,FALSE)</f>
        <v>43947.667137220633</v>
      </c>
    </row>
    <row r="259" spans="1:4" ht="54" thickTop="1" thickBot="1">
      <c r="A259" s="142" t="s">
        <v>1815</v>
      </c>
      <c r="B259" s="143" t="s">
        <v>1874</v>
      </c>
      <c r="C259" s="138" t="s">
        <v>233</v>
      </c>
      <c r="D259" s="184">
        <f>VLOOKUP('673.1.1'!A87,'673.1.1'!A87:N381,14,FALSE)</f>
        <v>8188.9012535443617</v>
      </c>
    </row>
    <row r="260" spans="1:4" ht="54" thickTop="1" thickBot="1">
      <c r="A260" s="142" t="s">
        <v>1816</v>
      </c>
      <c r="B260" s="143" t="s">
        <v>2151</v>
      </c>
      <c r="C260" s="138" t="s">
        <v>233</v>
      </c>
      <c r="D260" s="184">
        <f>VLOOKUP('673.1.2'!A87,'673.1.2'!A87:N382,14,FALSE)</f>
        <v>12694.414780867766</v>
      </c>
    </row>
    <row r="261" spans="1:4" ht="54" thickTop="1" thickBot="1">
      <c r="A261" s="142" t="s">
        <v>1221</v>
      </c>
      <c r="B261" s="143" t="s">
        <v>1875</v>
      </c>
      <c r="C261" s="138" t="s">
        <v>388</v>
      </c>
      <c r="D261" s="184">
        <f>VLOOKUP('673.2'!A87,'673.2'!A87:N383,14,FALSE)</f>
        <v>78686.488212759185</v>
      </c>
    </row>
    <row r="262" spans="1:4" ht="54" thickTop="1" thickBot="1">
      <c r="A262" s="142" t="s">
        <v>1222</v>
      </c>
      <c r="B262" s="143" t="s">
        <v>1876</v>
      </c>
      <c r="C262" s="138" t="s">
        <v>388</v>
      </c>
      <c r="D262" s="184">
        <f>VLOOKUP('673.3'!A89,'673.3'!A89:N384,14,FALSE)</f>
        <v>100274.25529283038</v>
      </c>
    </row>
    <row r="263" spans="1:4" ht="54" thickTop="1" thickBot="1">
      <c r="A263" s="142" t="s">
        <v>1223</v>
      </c>
      <c r="B263" s="143" t="s">
        <v>2101</v>
      </c>
      <c r="C263" s="138" t="s">
        <v>144</v>
      </c>
      <c r="D263" s="184">
        <f>VLOOKUP('674.1'!A89,'674.1'!A89:N385,14,FALSE)</f>
        <v>269523.8382097549</v>
      </c>
    </row>
    <row r="264" spans="1:4" ht="54" thickTop="1" thickBot="1">
      <c r="A264" s="142" t="s">
        <v>1224</v>
      </c>
      <c r="B264" s="143" t="s">
        <v>1877</v>
      </c>
      <c r="C264" s="138" t="s">
        <v>144</v>
      </c>
      <c r="D264" s="184">
        <f>VLOOKUP('674.2'!A89,'674.2'!A89:N386,14,FALSE)</f>
        <v>533806.57459680911</v>
      </c>
    </row>
    <row r="265" spans="1:4" ht="54" thickTop="1" thickBot="1">
      <c r="A265" s="142" t="s">
        <v>1225</v>
      </c>
      <c r="B265" s="143" t="s">
        <v>1878</v>
      </c>
      <c r="C265" s="138" t="s">
        <v>233</v>
      </c>
      <c r="D265" s="184">
        <f>VLOOKUP('680.1'!A87,'680.1'!A87:N387,14,FALSE)</f>
        <v>164659.53877777472</v>
      </c>
    </row>
    <row r="266" spans="1:4" ht="54" thickTop="1" thickBot="1">
      <c r="A266" s="142" t="s">
        <v>1226</v>
      </c>
      <c r="B266" s="143" t="s">
        <v>1879</v>
      </c>
      <c r="C266" s="138" t="s">
        <v>144</v>
      </c>
      <c r="D266" s="184">
        <f>VLOOKUP('680.2'!A87,'680.2'!A87:N388,14,FALSE)</f>
        <v>11772.112170160843</v>
      </c>
    </row>
    <row r="267" spans="1:4" ht="54" thickTop="1" thickBot="1">
      <c r="A267" s="142" t="s">
        <v>1227</v>
      </c>
      <c r="B267" s="143" t="s">
        <v>1880</v>
      </c>
      <c r="C267" s="138" t="s">
        <v>388</v>
      </c>
      <c r="D267" s="184">
        <f>VLOOKUP('680.3'!A89,'680.3'!A89:N389,14,FALSE)</f>
        <v>58881.086498124736</v>
      </c>
    </row>
    <row r="268" spans="1:4" ht="54" thickTop="1" thickBot="1">
      <c r="A268" s="142" t="s">
        <v>1228</v>
      </c>
      <c r="B268" s="143" t="s">
        <v>1881</v>
      </c>
      <c r="C268" s="138" t="s">
        <v>388</v>
      </c>
      <c r="D268" s="184">
        <f>VLOOKUP('681.1'!A89,'681.1'!A89:N390,14,FALSE)</f>
        <v>218394.3269089908</v>
      </c>
    </row>
    <row r="269" spans="1:4" ht="54" thickTop="1" thickBot="1">
      <c r="A269" s="142" t="s">
        <v>1775</v>
      </c>
      <c r="B269" s="143" t="s">
        <v>1882</v>
      </c>
      <c r="C269" s="138" t="s">
        <v>388</v>
      </c>
      <c r="D269" s="184">
        <f>VLOOKUP('681.2'!A89,'681.2'!A89:N391,14,FALSE)</f>
        <v>256286.23528470576</v>
      </c>
    </row>
    <row r="270" spans="1:4" ht="54" thickTop="1" thickBot="1">
      <c r="A270" s="142" t="s">
        <v>1776</v>
      </c>
      <c r="B270" s="143" t="s">
        <v>1883</v>
      </c>
      <c r="C270" s="138" t="s">
        <v>388</v>
      </c>
      <c r="D270" s="184">
        <f>VLOOKUP('681.3'!A89,'681.3'!A89:N392,14,FALSE)</f>
        <v>235602.46436696855</v>
      </c>
    </row>
    <row r="271" spans="1:4" ht="54" thickTop="1" thickBot="1">
      <c r="A271" s="142" t="s">
        <v>1777</v>
      </c>
      <c r="B271" s="143" t="s">
        <v>1884</v>
      </c>
      <c r="C271" s="138" t="s">
        <v>388</v>
      </c>
      <c r="D271" s="184">
        <f>VLOOKUP('681.4'!A89,'681.4'!A89:N393,14,FALSE)</f>
        <v>273180.65571243881</v>
      </c>
    </row>
    <row r="272" spans="1:4" ht="54" thickTop="1" thickBot="1">
      <c r="A272" s="142" t="s">
        <v>1229</v>
      </c>
      <c r="B272" s="143" t="s">
        <v>1885</v>
      </c>
      <c r="C272" s="138" t="s">
        <v>388</v>
      </c>
      <c r="D272" s="184">
        <f>VLOOKUP('682.1'!A89,'682.1'!A89:N394,14,FALSE)</f>
        <v>292679.38486152911</v>
      </c>
    </row>
    <row r="273" spans="1:4" ht="54" thickTop="1" thickBot="1">
      <c r="A273" s="142" t="s">
        <v>1778</v>
      </c>
      <c r="B273" s="143" t="s">
        <v>1886</v>
      </c>
      <c r="C273" s="138" t="s">
        <v>388</v>
      </c>
      <c r="D273" s="184">
        <f>VLOOKUP('682.2'!A89,'682.2'!A89:N395,14,FALSE)</f>
        <v>292679.38486152911</v>
      </c>
    </row>
    <row r="274" spans="1:4" ht="54" thickTop="1" thickBot="1">
      <c r="A274" s="142" t="s">
        <v>1780</v>
      </c>
      <c r="B274" s="143" t="s">
        <v>1887</v>
      </c>
      <c r="C274" s="138" t="s">
        <v>388</v>
      </c>
      <c r="D274" s="184">
        <f>VLOOKUP('682.3'!A89,'682.3'!A89:N396,14,FALSE)</f>
        <v>292679.38486152911</v>
      </c>
    </row>
    <row r="275" spans="1:4" ht="54" thickTop="1" thickBot="1">
      <c r="A275" s="142" t="s">
        <v>1782</v>
      </c>
      <c r="B275" s="143" t="s">
        <v>2102</v>
      </c>
      <c r="C275" s="138" t="s">
        <v>388</v>
      </c>
      <c r="D275" s="184">
        <f>VLOOKUP('682.4'!A89,'682.4'!A89:N397,14,FALSE)</f>
        <v>292679.38486152911</v>
      </c>
    </row>
    <row r="276" spans="1:4" ht="54" thickTop="1" thickBot="1">
      <c r="A276" s="142" t="s">
        <v>1784</v>
      </c>
      <c r="B276" s="143" t="s">
        <v>1888</v>
      </c>
      <c r="C276" s="138" t="s">
        <v>233</v>
      </c>
      <c r="D276" s="184">
        <f>VLOOKUP('683.1'!A89,'683.1'!A89:N398,14,FALSE)</f>
        <v>10231.283054401549</v>
      </c>
    </row>
    <row r="277" spans="1:4" ht="54" thickTop="1" thickBot="1">
      <c r="A277" s="142" t="s">
        <v>1786</v>
      </c>
      <c r="B277" s="143" t="s">
        <v>1889</v>
      </c>
      <c r="C277" s="138" t="s">
        <v>233</v>
      </c>
      <c r="D277" s="184">
        <f>VLOOKUP('683.2'!A89,'683.2'!A89:N399,14,FALSE)</f>
        <v>27600.988774266123</v>
      </c>
    </row>
    <row r="278" spans="1:4" ht="54" thickTop="1" thickBot="1">
      <c r="A278" s="142" t="s">
        <v>1788</v>
      </c>
      <c r="B278" s="143" t="s">
        <v>1890</v>
      </c>
      <c r="C278" s="138" t="s">
        <v>233</v>
      </c>
      <c r="D278" s="184">
        <f>VLOOKUP('683.3'!A89,'683.3'!A89:N400,14,FALSE)</f>
        <v>10231.283054401549</v>
      </c>
    </row>
    <row r="279" spans="1:4" ht="54" thickTop="1" thickBot="1">
      <c r="A279" s="142" t="s">
        <v>1789</v>
      </c>
      <c r="B279" s="143" t="s">
        <v>1891</v>
      </c>
      <c r="C279" s="138" t="s">
        <v>233</v>
      </c>
      <c r="D279" s="184">
        <f>VLOOKUP('683.4'!A89,'683.4'!A89:N401,14,FALSE)</f>
        <v>27600.988774266123</v>
      </c>
    </row>
    <row r="280" spans="1:4" ht="54" thickTop="1" thickBot="1">
      <c r="A280" s="142" t="s">
        <v>1790</v>
      </c>
      <c r="B280" s="143" t="s">
        <v>1892</v>
      </c>
      <c r="C280" s="138" t="s">
        <v>233</v>
      </c>
      <c r="D280" s="184">
        <f>VLOOKUP('683.5'!A87,'683.5'!A87:N402,14,FALSE)</f>
        <v>67372.114833998756</v>
      </c>
    </row>
    <row r="281" spans="1:4" ht="54" thickTop="1" thickBot="1">
      <c r="A281" s="142" t="s">
        <v>2152</v>
      </c>
      <c r="B281" s="143" t="s">
        <v>1893</v>
      </c>
      <c r="C281" s="138" t="s">
        <v>233</v>
      </c>
      <c r="D281" s="184">
        <f>VLOOKUP('690.1.1'!A89,'690.1.1'!A89:N403,14,FALSE)</f>
        <v>21029.0378200454</v>
      </c>
    </row>
    <row r="282" spans="1:4" ht="54" thickTop="1" thickBot="1">
      <c r="A282" s="142" t="s">
        <v>1793</v>
      </c>
      <c r="B282" s="143" t="s">
        <v>1894</v>
      </c>
      <c r="C282" s="138" t="s">
        <v>233</v>
      </c>
      <c r="D282" s="184">
        <f>VLOOKUP('690.1.2'!A89,'690.1.2'!A89:N404,14,FALSE)</f>
        <v>31474.536832209047</v>
      </c>
    </row>
    <row r="283" spans="1:4" ht="54" thickTop="1" thickBot="1">
      <c r="A283" s="142" t="s">
        <v>1230</v>
      </c>
      <c r="B283" s="143" t="s">
        <v>1895</v>
      </c>
      <c r="C283" s="138" t="s">
        <v>144</v>
      </c>
      <c r="D283" s="184">
        <f>VLOOKUP('700.1'!A89,'700.1'!A89:N405,14,FALSE)</f>
        <v>2385.8131377203149</v>
      </c>
    </row>
    <row r="284" spans="1:4" ht="54" thickTop="1" thickBot="1">
      <c r="A284" s="142" t="s">
        <v>1231</v>
      </c>
      <c r="B284" s="143" t="s">
        <v>1896</v>
      </c>
      <c r="C284" s="138" t="s">
        <v>144</v>
      </c>
      <c r="D284" s="184">
        <f>VLOOKUP('700.2'!A89,'700.2'!A89:N406,14,FALSE)</f>
        <v>2193.5559631886417</v>
      </c>
    </row>
    <row r="285" spans="1:4" ht="54" thickTop="1" thickBot="1">
      <c r="A285" s="142" t="s">
        <v>1232</v>
      </c>
      <c r="B285" s="143" t="s">
        <v>1897</v>
      </c>
      <c r="C285" s="138" t="s">
        <v>233</v>
      </c>
      <c r="D285" s="184">
        <f>VLOOKUP('700.3'!A89,'700.3'!A89:N407,14,FALSE)</f>
        <v>41304.696686600546</v>
      </c>
    </row>
    <row r="286" spans="1:4" ht="54" thickTop="1" thickBot="1">
      <c r="A286" s="142" t="s">
        <v>1233</v>
      </c>
      <c r="B286" s="143" t="s">
        <v>1898</v>
      </c>
      <c r="C286" s="138" t="s">
        <v>233</v>
      </c>
      <c r="D286" s="184">
        <f>VLOOKUP('700.4'!A89,'700.4'!A89:N408,14,FALSE)</f>
        <v>56191.097287739809</v>
      </c>
    </row>
    <row r="287" spans="1:4" ht="54" thickTop="1" thickBot="1">
      <c r="A287" s="142" t="s">
        <v>1234</v>
      </c>
      <c r="B287" s="143" t="s">
        <v>1899</v>
      </c>
      <c r="C287" s="138" t="s">
        <v>1928</v>
      </c>
      <c r="D287" s="184">
        <f>VLOOKUP('701.1'!A89,'701.1'!A89:N409,14,FALSE)</f>
        <v>9595.44893919885</v>
      </c>
    </row>
    <row r="288" spans="1:4" ht="54" thickTop="1" thickBot="1">
      <c r="A288" s="142" t="s">
        <v>1796</v>
      </c>
      <c r="B288" s="143" t="s">
        <v>1900</v>
      </c>
      <c r="C288" s="138" t="s">
        <v>1928</v>
      </c>
      <c r="D288" s="184">
        <f>VLOOKUP('710.1'!A89,'710.1'!A89:N410,14,FALSE)</f>
        <v>724250.42369502143</v>
      </c>
    </row>
    <row r="289" spans="1:4" ht="54" thickTop="1" thickBot="1">
      <c r="A289" s="142" t="s">
        <v>1235</v>
      </c>
      <c r="B289" s="143" t="s">
        <v>1901</v>
      </c>
      <c r="C289" s="138" t="s">
        <v>233</v>
      </c>
      <c r="D289" s="184">
        <f>VLOOKUP('710.2'!A89,'710.2'!A89:N411,14,FALSE)</f>
        <v>708193.9283833846</v>
      </c>
    </row>
    <row r="290" spans="1:4" ht="54" thickTop="1" thickBot="1">
      <c r="A290" s="142" t="s">
        <v>1236</v>
      </c>
      <c r="B290" s="143" t="s">
        <v>1902</v>
      </c>
      <c r="C290" s="138" t="s">
        <v>1928</v>
      </c>
      <c r="D290" s="184">
        <f>VLOOKUP('720.1'!A89,'720.1'!A89:N412,14,FALSE)</f>
        <v>251972.11451608696</v>
      </c>
    </row>
    <row r="291" spans="1:4" ht="54" thickTop="1" thickBot="1">
      <c r="A291" s="142" t="s">
        <v>1237</v>
      </c>
      <c r="B291" s="143" t="s">
        <v>1903</v>
      </c>
      <c r="C291" s="138" t="s">
        <v>144</v>
      </c>
      <c r="D291" s="184">
        <f>VLOOKUP('730.1'!A89,'730.1'!A89:N413,14,FALSE)</f>
        <v>149558.05824894266</v>
      </c>
    </row>
    <row r="292" spans="1:4" ht="54" thickTop="1" thickBot="1">
      <c r="A292" s="142" t="s">
        <v>1238</v>
      </c>
      <c r="B292" s="143" t="s">
        <v>1904</v>
      </c>
      <c r="C292" s="138" t="s">
        <v>1928</v>
      </c>
      <c r="D292" s="184">
        <f>VLOOKUP('730.2'!A89,'730.2'!A89:N414,14,FALSE)</f>
        <v>124356.28745466852</v>
      </c>
    </row>
    <row r="293" spans="1:4" ht="54" thickTop="1" thickBot="1">
      <c r="A293" s="142" t="s">
        <v>1239</v>
      </c>
      <c r="B293" s="143" t="s">
        <v>1905</v>
      </c>
      <c r="C293" s="138" t="s">
        <v>1928</v>
      </c>
      <c r="D293" s="184">
        <f>VLOOKUP('730.3'!A89,'730.3'!A89:N415,14,FALSE)</f>
        <v>88634.93008649582</v>
      </c>
    </row>
    <row r="294" spans="1:4" ht="54" thickTop="1" thickBot="1">
      <c r="A294" s="142" t="s">
        <v>1797</v>
      </c>
      <c r="B294" s="143" t="s">
        <v>1906</v>
      </c>
      <c r="C294" s="138" t="s">
        <v>1928</v>
      </c>
      <c r="D294" s="184">
        <f>VLOOKUP('730.4'!A89,'730.4'!A89:N416,14,FALSE)</f>
        <v>49796.282784902454</v>
      </c>
    </row>
    <row r="295" spans="1:4" ht="54" thickTop="1" thickBot="1">
      <c r="A295" s="142" t="s">
        <v>1240</v>
      </c>
      <c r="B295" s="143" t="s">
        <v>1907</v>
      </c>
      <c r="C295" s="138" t="s">
        <v>144</v>
      </c>
      <c r="D295" s="184">
        <f>VLOOKUP('731.1'!A89,'731.1'!A89:N417,14,FALSE)</f>
        <v>175689.39282782358</v>
      </c>
    </row>
    <row r="296" spans="1:4" ht="54" thickTop="1" thickBot="1">
      <c r="A296" s="142" t="s">
        <v>1241</v>
      </c>
      <c r="B296" s="143" t="s">
        <v>1908</v>
      </c>
      <c r="C296" s="138" t="s">
        <v>2100</v>
      </c>
      <c r="D296" s="184">
        <f>VLOOKUP('740.1'!A89,'740.1'!A89:N418,14,FALSE)</f>
        <v>18387.819350197642</v>
      </c>
    </row>
    <row r="297" spans="1:4" ht="54" thickTop="1" thickBot="1">
      <c r="A297" s="142" t="s">
        <v>1800</v>
      </c>
      <c r="B297" s="143" t="s">
        <v>1909</v>
      </c>
      <c r="C297" s="138" t="s">
        <v>1928</v>
      </c>
      <c r="D297" s="184">
        <f>VLOOKUP('741.1'!A89,'741.1'!A89:N419,14,FALSE)</f>
        <v>74947.03073600764</v>
      </c>
    </row>
    <row r="298" spans="1:4" ht="54" thickTop="1" thickBot="1">
      <c r="A298" s="142" t="s">
        <v>1242</v>
      </c>
      <c r="B298" s="143" t="s">
        <v>1910</v>
      </c>
      <c r="C298" s="138" t="s">
        <v>144</v>
      </c>
      <c r="D298" s="184">
        <f>VLOOKUP('800.1'!A89,'800.1'!A89:N420,14,FALSE)</f>
        <v>31033.682212711235</v>
      </c>
    </row>
    <row r="299" spans="1:4" ht="54" thickTop="1" thickBot="1">
      <c r="A299" s="142" t="s">
        <v>1243</v>
      </c>
      <c r="B299" s="143" t="s">
        <v>1911</v>
      </c>
      <c r="C299" s="138" t="s">
        <v>144</v>
      </c>
      <c r="D299" s="184">
        <f>VLOOKUP('800.2'!A89,'800.2'!A89:N421,14,FALSE)</f>
        <v>24499.111133599014</v>
      </c>
    </row>
    <row r="300" spans="1:4" ht="54" thickTop="1" thickBot="1">
      <c r="A300" s="142" t="s">
        <v>1244</v>
      </c>
      <c r="B300" s="143" t="s">
        <v>1912</v>
      </c>
      <c r="C300" s="138" t="s">
        <v>144</v>
      </c>
      <c r="D300" s="184">
        <f>VLOOKUP('800.3'!A89,'800.3'!A89:N422,14,FALSE)</f>
        <v>53250.165221675175</v>
      </c>
    </row>
    <row r="301" spans="1:4" ht="54" thickTop="1" thickBot="1">
      <c r="A301" s="142" t="s">
        <v>1245</v>
      </c>
      <c r="B301" s="143" t="s">
        <v>1913</v>
      </c>
      <c r="C301" s="138" t="s">
        <v>144</v>
      </c>
      <c r="D301" s="184">
        <f>VLOOKUP('800.4'!A89,'800.4'!A89:N423,14,FALSE)</f>
        <v>46296.155271387935</v>
      </c>
    </row>
    <row r="302" spans="1:4" ht="54" thickTop="1" thickBot="1">
      <c r="A302" s="142" t="s">
        <v>1801</v>
      </c>
      <c r="B302" s="143" t="s">
        <v>1914</v>
      </c>
      <c r="C302" s="138" t="s">
        <v>1928</v>
      </c>
      <c r="D302" s="184">
        <f>VLOOKUP('802.1'!A89,'802.1'!A89:N424,14,FALSE)</f>
        <v>376809.14233717491</v>
      </c>
    </row>
    <row r="303" spans="1:4" ht="54" thickTop="1" thickBot="1">
      <c r="A303" s="142" t="s">
        <v>1802</v>
      </c>
      <c r="B303" s="143" t="s">
        <v>1964</v>
      </c>
      <c r="C303" s="138" t="s">
        <v>1928</v>
      </c>
      <c r="D303" s="184">
        <f>VLOOKUP('802.2'!A89,'802.2'!A89:N425,14,FALSE)</f>
        <v>50812.300645192357</v>
      </c>
    </row>
    <row r="304" spans="1:4" ht="54" thickTop="1" thickBot="1">
      <c r="A304" s="142" t="s">
        <v>1803</v>
      </c>
      <c r="B304" s="143" t="s">
        <v>1915</v>
      </c>
      <c r="C304" s="138" t="s">
        <v>1928</v>
      </c>
      <c r="D304" s="184">
        <f>VLOOKUP('802.3'!A89,'802.3'!A89:N426,14,FALSE)</f>
        <v>26470.266163618035</v>
      </c>
    </row>
    <row r="305" spans="1:4" ht="54" thickTop="1" thickBot="1">
      <c r="A305" s="142" t="s">
        <v>1804</v>
      </c>
      <c r="B305" s="143" t="s">
        <v>1916</v>
      </c>
      <c r="C305" s="138" t="s">
        <v>1928</v>
      </c>
      <c r="D305" s="184">
        <f>VLOOKUP('802.4'!A89,'802.4'!A89:N427,14,FALSE)</f>
        <v>20108.143515024734</v>
      </c>
    </row>
    <row r="306" spans="1:4" ht="54" thickTop="1" thickBot="1">
      <c r="A306" s="142" t="s">
        <v>1805</v>
      </c>
      <c r="B306" s="143" t="s">
        <v>1917</v>
      </c>
      <c r="C306" s="138" t="s">
        <v>1928</v>
      </c>
      <c r="D306" s="184">
        <f>VLOOKUP('802.5'!A89,'802.5'!A89:N428,14,FALSE)</f>
        <v>281581.24321117491</v>
      </c>
    </row>
    <row r="307" spans="1:4" ht="54" thickTop="1" thickBot="1">
      <c r="A307" s="142" t="s">
        <v>1806</v>
      </c>
      <c r="B307" s="143" t="s">
        <v>1918</v>
      </c>
      <c r="C307" s="138" t="s">
        <v>1928</v>
      </c>
      <c r="D307" s="184">
        <f>VLOOKUP('802.6'!A89,'802.6'!A89:N429,14,FALSE)</f>
        <v>273313.00337435893</v>
      </c>
    </row>
    <row r="308" spans="1:4" ht="54" thickTop="1" thickBot="1">
      <c r="A308" s="142" t="s">
        <v>1807</v>
      </c>
      <c r="B308" s="143" t="s">
        <v>1919</v>
      </c>
      <c r="C308" s="138" t="s">
        <v>1928</v>
      </c>
      <c r="D308" s="184">
        <f>VLOOKUP('802.7'!A89,'802.7'!A89:N430,14,FALSE)</f>
        <v>173393.70290936119</v>
      </c>
    </row>
    <row r="309" spans="1:4" ht="54" thickTop="1" thickBot="1">
      <c r="A309" s="142" t="s">
        <v>1808</v>
      </c>
      <c r="B309" s="143" t="s">
        <v>1920</v>
      </c>
      <c r="C309" s="138" t="s">
        <v>1928</v>
      </c>
      <c r="D309" s="184">
        <f>VLOOKUP('802.8'!A89,'802.8'!A89:N431,14,FALSE)</f>
        <v>145668.07807181092</v>
      </c>
    </row>
    <row r="310" spans="1:4" ht="54" thickTop="1" thickBot="1">
      <c r="A310" s="142" t="s">
        <v>1246</v>
      </c>
      <c r="B310" s="143" t="s">
        <v>1921</v>
      </c>
      <c r="C310" s="138" t="s">
        <v>233</v>
      </c>
      <c r="D310" s="184">
        <f>VLOOKUP('810.1'!A89,'810.1'!A89:N432,14,FALSE)</f>
        <v>21753.416427086784</v>
      </c>
    </row>
    <row r="311" spans="1:4" ht="54" thickTop="1" thickBot="1">
      <c r="A311" s="142" t="s">
        <v>1247</v>
      </c>
      <c r="B311" s="143" t="s">
        <v>1922</v>
      </c>
      <c r="C311" s="138" t="s">
        <v>233</v>
      </c>
      <c r="D311" s="184">
        <f>VLOOKUP('810.2'!A89,'810.2'!A89:N433,14,FALSE)</f>
        <v>13162.398160915398</v>
      </c>
    </row>
    <row r="312" spans="1:4" ht="54" thickTop="1" thickBot="1">
      <c r="A312" s="142" t="s">
        <v>1248</v>
      </c>
      <c r="B312" s="143" t="s">
        <v>1923</v>
      </c>
      <c r="C312" s="138" t="s">
        <v>233</v>
      </c>
      <c r="D312" s="184">
        <f>VLOOKUP('810.3'!A89,'810.3'!A89:N435,14,FALSE)</f>
        <v>7959.1545813249077</v>
      </c>
    </row>
    <row r="313" spans="1:4" ht="57.75" thickTop="1" thickBot="1">
      <c r="A313" s="142" t="s">
        <v>1809</v>
      </c>
      <c r="B313" s="143" t="s">
        <v>2155</v>
      </c>
      <c r="C313" s="138" t="s">
        <v>233</v>
      </c>
      <c r="D313" s="184">
        <f>VLOOKUP('811.1'!A89,'811.1'!A89:N436,14,FALSE)</f>
        <v>64030.494593834119</v>
      </c>
    </row>
    <row r="314" spans="1:4" ht="57.75" thickTop="1" thickBot="1">
      <c r="A314" s="142" t="s">
        <v>1810</v>
      </c>
      <c r="B314" s="143" t="s">
        <v>2156</v>
      </c>
      <c r="C314" s="138" t="s">
        <v>233</v>
      </c>
      <c r="D314" s="184">
        <f>VLOOKUP('811.2'!A89,'811.2'!A89:N437,14,FALSE)</f>
        <v>71314.237704439394</v>
      </c>
    </row>
    <row r="315" spans="1:4" ht="54" thickTop="1" thickBot="1">
      <c r="A315" s="142" t="s">
        <v>1249</v>
      </c>
      <c r="B315" s="143" t="s">
        <v>2158</v>
      </c>
      <c r="C315" s="138" t="s">
        <v>233</v>
      </c>
      <c r="D315" s="184">
        <f>VLOOKUP('812.1'!A89,'812.1'!A89:N438,14,FALSE)</f>
        <v>65716.844753061741</v>
      </c>
    </row>
    <row r="316" spans="1:4" ht="54" thickTop="1" thickBot="1">
      <c r="A316" s="142" t="s">
        <v>1811</v>
      </c>
      <c r="B316" s="143" t="s">
        <v>1924</v>
      </c>
      <c r="C316" s="138" t="s">
        <v>2100</v>
      </c>
      <c r="D316" s="184">
        <f>VLOOKUP('820.1'!A89,'820.1'!A89:N439,14,FALSE)</f>
        <v>73318.233227653531</v>
      </c>
    </row>
    <row r="317" spans="1:4" ht="54" thickTop="1" thickBot="1">
      <c r="A317" s="142" t="s">
        <v>1812</v>
      </c>
      <c r="B317" s="143" t="s">
        <v>1925</v>
      </c>
      <c r="C317" s="138" t="s">
        <v>1068</v>
      </c>
      <c r="D317" s="184">
        <f>VLOOKUP('820.1.2'!A88,'820.1.2'!A88:N440,14,FALSE)</f>
        <v>82648080.956192911</v>
      </c>
    </row>
    <row r="318" spans="1:4" ht="57.75" thickTop="1" thickBot="1">
      <c r="A318" s="142" t="s">
        <v>1250</v>
      </c>
      <c r="B318" s="143" t="s">
        <v>1926</v>
      </c>
      <c r="C318" s="138" t="s">
        <v>2103</v>
      </c>
      <c r="D318" s="184">
        <f>VLOOKUP('900.1'!A88,'900.1'!A88:N441,14,FALSE)</f>
        <v>1103.1901276455969</v>
      </c>
    </row>
    <row r="319" spans="1:4" ht="57.75" thickTop="1" thickBot="1">
      <c r="A319" s="142" t="s">
        <v>1251</v>
      </c>
      <c r="B319" s="143" t="s">
        <v>2300</v>
      </c>
      <c r="C319" s="138" t="s">
        <v>2104</v>
      </c>
      <c r="D319" s="184">
        <f>VLOOKUP('900.2'!A88,'900.2'!A88:N442,14,FALSE)</f>
        <v>1353.9151566559599</v>
      </c>
    </row>
    <row r="320" spans="1:4" ht="54" thickTop="1" thickBot="1">
      <c r="A320" s="142" t="s">
        <v>1252</v>
      </c>
      <c r="B320" s="143" t="s">
        <v>1927</v>
      </c>
      <c r="C320" s="138" t="s">
        <v>2104</v>
      </c>
      <c r="D320" s="184">
        <f>VLOOKUP('900.3'!A88,'900.3'!A88:N443,14,FALSE)</f>
        <v>1353.9151566559599</v>
      </c>
    </row>
    <row r="321" spans="1:4" ht="53.25" thickTop="1">
      <c r="A321" s="117"/>
      <c r="B321" s="114"/>
      <c r="C321" s="141"/>
      <c r="D321" s="185" t="s">
        <v>2123</v>
      </c>
    </row>
    <row r="322" spans="1:4">
      <c r="A322" s="117"/>
      <c r="B322" s="114"/>
      <c r="C322" s="141"/>
      <c r="D322" s="185"/>
    </row>
    <row r="323" spans="1:4">
      <c r="A323" s="117"/>
      <c r="B323" s="114"/>
      <c r="C323" s="141"/>
      <c r="D323" s="185"/>
    </row>
    <row r="324" spans="1:4">
      <c r="A324" s="117"/>
      <c r="B324" s="114"/>
      <c r="C324" s="141"/>
      <c r="D324" s="185"/>
    </row>
    <row r="325" spans="1:4">
      <c r="A325" s="117"/>
      <c r="B325" s="114"/>
      <c r="C325" s="141"/>
      <c r="D325" s="185"/>
    </row>
    <row r="326" spans="1:4">
      <c r="A326" s="117"/>
      <c r="B326" s="114"/>
      <c r="C326" s="141"/>
      <c r="D326" s="185"/>
    </row>
    <row r="327" spans="1:4">
      <c r="A327" s="117"/>
      <c r="B327" s="114"/>
      <c r="C327" s="141"/>
      <c r="D327" s="185"/>
    </row>
    <row r="328" spans="1:4">
      <c r="A328" s="117"/>
      <c r="B328" s="114"/>
      <c r="C328" s="141"/>
      <c r="D328" s="185"/>
    </row>
    <row r="329" spans="1:4">
      <c r="A329" s="117"/>
      <c r="B329" s="114"/>
      <c r="C329" s="141"/>
      <c r="D329" s="185"/>
    </row>
    <row r="330" spans="1:4">
      <c r="A330" s="117"/>
      <c r="B330" s="114"/>
      <c r="C330" s="141"/>
      <c r="D330" s="185"/>
    </row>
    <row r="331" spans="1:4">
      <c r="A331" s="117"/>
      <c r="B331" s="114"/>
      <c r="C331" s="141"/>
      <c r="D331" s="185"/>
    </row>
    <row r="332" spans="1:4">
      <c r="A332" s="117"/>
      <c r="B332" s="114"/>
      <c r="C332" s="141"/>
      <c r="D332" s="185"/>
    </row>
    <row r="333" spans="1:4">
      <c r="A333" s="117"/>
      <c r="B333" s="114"/>
      <c r="C333" s="141"/>
      <c r="D333" s="185"/>
    </row>
    <row r="334" spans="1:4">
      <c r="A334" s="117"/>
      <c r="B334" s="114"/>
      <c r="C334" s="141"/>
      <c r="D334" s="185"/>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17" sqref="C17"/>
    </sheetView>
  </sheetViews>
  <sheetFormatPr baseColWidth="10" defaultColWidth="9.140625" defaultRowHeight="15"/>
  <cols>
    <col min="1" max="1" width="11.5703125" customWidth="1"/>
    <col min="2" max="2" width="9.140625" style="2"/>
    <col min="3" max="3" width="84.5703125" style="1" customWidth="1"/>
    <col min="4" max="4" width="17.140625" style="188" customWidth="1"/>
  </cols>
  <sheetData>
    <row r="1" spans="1:4" ht="66" customHeight="1" thickTop="1">
      <c r="A1" s="661" t="s">
        <v>1933</v>
      </c>
      <c r="B1" s="662"/>
      <c r="C1" s="662"/>
      <c r="D1" s="663"/>
    </row>
    <row r="2" spans="1:4" ht="20.25" customHeight="1" thickBot="1">
      <c r="A2" s="664"/>
      <c r="B2" s="665"/>
      <c r="C2" s="665"/>
      <c r="D2" s="666"/>
    </row>
    <row r="3" spans="1:4" ht="16.5" thickTop="1" thickBot="1">
      <c r="A3" s="660" t="s">
        <v>2328</v>
      </c>
      <c r="B3" s="660"/>
      <c r="C3" s="660"/>
      <c r="D3" s="660"/>
    </row>
    <row r="4" spans="1:4" ht="16.5" thickTop="1" thickBot="1">
      <c r="A4" s="660"/>
      <c r="B4" s="660"/>
      <c r="C4" s="660"/>
      <c r="D4" s="660"/>
    </row>
    <row r="5" spans="1:4" ht="16.5" thickTop="1" thickBot="1">
      <c r="A5" s="660"/>
      <c r="B5" s="660"/>
      <c r="C5" s="660"/>
      <c r="D5" s="660"/>
    </row>
    <row r="6" spans="1:4" ht="16.5" thickTop="1" thickBot="1">
      <c r="A6" s="6"/>
      <c r="B6" s="7"/>
      <c r="C6" s="8"/>
      <c r="D6" s="189"/>
    </row>
    <row r="7" spans="1:4" ht="16.5" thickTop="1" thickBot="1">
      <c r="A7" s="6"/>
      <c r="B7" s="7"/>
      <c r="C7" s="8"/>
      <c r="D7" s="190" t="s">
        <v>1931</v>
      </c>
    </row>
    <row r="8" spans="1:4" ht="16.5" thickTop="1" thickBot="1">
      <c r="A8" s="9" t="s">
        <v>98</v>
      </c>
      <c r="B8" s="10" t="s">
        <v>1965</v>
      </c>
      <c r="C8" s="654" t="s">
        <v>99</v>
      </c>
      <c r="D8" s="655">
        <v>56173.925726710004</v>
      </c>
    </row>
    <row r="9" spans="1:4" ht="16.5" thickTop="1" thickBot="1">
      <c r="A9" s="9" t="s">
        <v>102</v>
      </c>
      <c r="B9" s="10" t="s">
        <v>1965</v>
      </c>
      <c r="C9" s="654" t="s">
        <v>103</v>
      </c>
      <c r="D9" s="655">
        <v>51067.205206099999</v>
      </c>
    </row>
    <row r="10" spans="1:4" ht="16.5" thickTop="1" thickBot="1">
      <c r="A10" s="9" t="s">
        <v>0</v>
      </c>
      <c r="B10" s="10" t="s">
        <v>1965</v>
      </c>
      <c r="C10" s="654" t="s">
        <v>1</v>
      </c>
      <c r="D10" s="655">
        <v>66387.366767929998</v>
      </c>
    </row>
    <row r="11" spans="1:4" ht="16.5" thickTop="1" thickBot="1">
      <c r="A11" s="9" t="s">
        <v>1757</v>
      </c>
      <c r="B11" s="10" t="s">
        <v>1965</v>
      </c>
      <c r="C11" s="654" t="s">
        <v>1756</v>
      </c>
      <c r="D11" s="655">
        <v>306403.23123659997</v>
      </c>
    </row>
    <row r="12" spans="1:4" ht="16.5" thickTop="1" thickBot="1">
      <c r="A12" s="9" t="s">
        <v>100</v>
      </c>
      <c r="B12" s="10" t="s">
        <v>1965</v>
      </c>
      <c r="C12" s="654" t="s">
        <v>101</v>
      </c>
      <c r="D12" s="655">
        <v>76600.807809149992</v>
      </c>
    </row>
    <row r="13" spans="1:4" ht="16.5" thickTop="1" thickBot="1">
      <c r="A13" s="9" t="s">
        <v>62</v>
      </c>
      <c r="B13" s="10" t="s">
        <v>1965</v>
      </c>
      <c r="C13" s="654" t="s">
        <v>63</v>
      </c>
      <c r="D13" s="655">
        <v>561739.25726709992</v>
      </c>
    </row>
    <row r="14" spans="1:4" ht="16.5" thickTop="1" thickBot="1">
      <c r="A14" s="9" t="s">
        <v>108</v>
      </c>
      <c r="B14" s="10" t="s">
        <v>1965</v>
      </c>
      <c r="C14" s="654" t="s">
        <v>109</v>
      </c>
      <c r="D14" s="655">
        <v>306403.23123659997</v>
      </c>
    </row>
    <row r="15" spans="1:4" ht="16.5" thickTop="1" thickBot="1">
      <c r="A15" s="9" t="s">
        <v>41</v>
      </c>
      <c r="B15" s="10" t="s">
        <v>1965</v>
      </c>
      <c r="C15" s="654" t="s">
        <v>42</v>
      </c>
      <c r="D15" s="655">
        <v>204268.8208244</v>
      </c>
    </row>
    <row r="16" spans="1:4" ht="16.5" thickTop="1" thickBot="1">
      <c r="A16" s="9" t="s">
        <v>43</v>
      </c>
      <c r="B16" s="10" t="s">
        <v>1965</v>
      </c>
      <c r="C16" s="654" t="s">
        <v>44</v>
      </c>
      <c r="D16" s="655">
        <v>306403.23123659997</v>
      </c>
    </row>
    <row r="17" spans="1:4" ht="16.5" thickTop="1" thickBot="1">
      <c r="A17" s="9" t="s">
        <v>106</v>
      </c>
      <c r="B17" s="10" t="s">
        <v>1965</v>
      </c>
      <c r="C17" s="654" t="s">
        <v>107</v>
      </c>
      <c r="D17" s="655">
        <v>102134.4104122</v>
      </c>
    </row>
    <row r="18" spans="1:4" ht="16.5" thickTop="1" thickBot="1">
      <c r="A18" s="9" t="s">
        <v>1758</v>
      </c>
      <c r="B18" s="10" t="s">
        <v>1965</v>
      </c>
      <c r="C18" s="654" t="s">
        <v>2105</v>
      </c>
      <c r="D18" s="655">
        <v>91920.96937097999</v>
      </c>
    </row>
    <row r="19" spans="1:4" ht="16.5" thickTop="1" thickBot="1">
      <c r="A19" s="9" t="s">
        <v>96</v>
      </c>
      <c r="B19" s="10" t="s">
        <v>92</v>
      </c>
      <c r="C19" s="654" t="s">
        <v>97</v>
      </c>
      <c r="D19" s="655">
        <v>2042688.2082439999</v>
      </c>
    </row>
    <row r="20" spans="1:4" ht="16.5" thickTop="1" thickBot="1">
      <c r="A20" s="9" t="s">
        <v>76</v>
      </c>
      <c r="B20" s="10" t="s">
        <v>1965</v>
      </c>
      <c r="C20" s="654" t="s">
        <v>77</v>
      </c>
      <c r="D20" s="655">
        <v>465180.576</v>
      </c>
    </row>
    <row r="21" spans="1:4" ht="16.5" thickTop="1" thickBot="1">
      <c r="A21" s="9" t="s">
        <v>74</v>
      </c>
      <c r="B21" s="10" t="s">
        <v>1965</v>
      </c>
      <c r="C21" s="654" t="s">
        <v>75</v>
      </c>
      <c r="D21" s="655">
        <v>456873.78</v>
      </c>
    </row>
    <row r="22" spans="1:4" ht="16.5" thickTop="1" thickBot="1">
      <c r="A22" s="9" t="s">
        <v>84</v>
      </c>
      <c r="B22" s="10" t="s">
        <v>1965</v>
      </c>
      <c r="C22" s="654" t="s">
        <v>85</v>
      </c>
      <c r="D22" s="655">
        <v>521251.44899999996</v>
      </c>
    </row>
    <row r="23" spans="1:4" ht="16.5" thickTop="1" thickBot="1">
      <c r="A23" s="9" t="s">
        <v>78</v>
      </c>
      <c r="B23" s="10" t="s">
        <v>1965</v>
      </c>
      <c r="C23" s="654" t="s">
        <v>79</v>
      </c>
      <c r="D23" s="655">
        <v>579399.02099999995</v>
      </c>
    </row>
    <row r="24" spans="1:4" ht="16.5" thickTop="1" thickBot="1">
      <c r="A24" s="9" t="s">
        <v>64</v>
      </c>
      <c r="B24" s="10" t="s">
        <v>1965</v>
      </c>
      <c r="C24" s="654" t="s">
        <v>65</v>
      </c>
      <c r="D24" s="655">
        <v>448566.984</v>
      </c>
    </row>
    <row r="25" spans="1:4" ht="16.5" thickTop="1" thickBot="1">
      <c r="A25" s="9" t="s">
        <v>80</v>
      </c>
      <c r="B25" s="10" t="s">
        <v>1965</v>
      </c>
      <c r="C25" s="654" t="s">
        <v>81</v>
      </c>
      <c r="D25" s="655">
        <v>533711.64300000004</v>
      </c>
    </row>
    <row r="26" spans="1:4" ht="16.5" thickTop="1" thickBot="1">
      <c r="A26" s="9" t="s">
        <v>82</v>
      </c>
      <c r="B26" s="10" t="s">
        <v>1965</v>
      </c>
      <c r="C26" s="654" t="s">
        <v>83</v>
      </c>
      <c r="D26" s="655">
        <v>552401.93400000001</v>
      </c>
    </row>
    <row r="27" spans="1:4" ht="16.5" thickTop="1" thickBot="1">
      <c r="A27" s="9" t="s">
        <v>104</v>
      </c>
      <c r="B27" s="10" t="s">
        <v>1965</v>
      </c>
      <c r="C27" s="654" t="s">
        <v>105</v>
      </c>
      <c r="D27" s="655">
        <v>139138.83299999998</v>
      </c>
    </row>
    <row r="28" spans="1:4" ht="16.5" thickTop="1" thickBot="1">
      <c r="A28" s="9" t="s">
        <v>4</v>
      </c>
      <c r="B28" s="10" t="s">
        <v>1965</v>
      </c>
      <c r="C28" s="654" t="s">
        <v>5</v>
      </c>
      <c r="D28" s="655">
        <v>155752.42500000002</v>
      </c>
    </row>
    <row r="29" spans="1:4" ht="16.5" customHeight="1" thickTop="1" thickBot="1">
      <c r="A29" s="9" t="s">
        <v>45</v>
      </c>
      <c r="B29" s="10" t="s">
        <v>1965</v>
      </c>
      <c r="C29" s="654" t="s">
        <v>2331</v>
      </c>
      <c r="D29" s="655">
        <v>153201.61561829998</v>
      </c>
    </row>
    <row r="30" spans="1:4" ht="16.5" thickTop="1" thickBot="1">
      <c r="A30" s="9" t="s">
        <v>66</v>
      </c>
      <c r="B30" s="10" t="s">
        <v>1965</v>
      </c>
      <c r="C30" s="654" t="s">
        <v>67</v>
      </c>
      <c r="D30" s="655">
        <v>153201.61561829998</v>
      </c>
    </row>
    <row r="31" spans="1:4" ht="16.5" thickTop="1" thickBot="1">
      <c r="A31" s="9" t="s">
        <v>23</v>
      </c>
      <c r="B31" s="10" t="s">
        <v>1965</v>
      </c>
      <c r="C31" s="654" t="s">
        <v>24</v>
      </c>
      <c r="D31" s="655">
        <v>510672.05206099997</v>
      </c>
    </row>
    <row r="32" spans="1:4" ht="16.5" thickTop="1" thickBot="1">
      <c r="A32" s="9" t="s">
        <v>7</v>
      </c>
      <c r="B32" s="10" t="s">
        <v>1965</v>
      </c>
      <c r="C32" s="654" t="s">
        <v>8</v>
      </c>
      <c r="D32" s="655">
        <v>102134.4104122</v>
      </c>
    </row>
    <row r="33" spans="1:4" ht="16.5" thickTop="1" thickBot="1">
      <c r="A33" s="9" t="s">
        <v>9</v>
      </c>
      <c r="B33" s="10" t="s">
        <v>1965</v>
      </c>
      <c r="C33" s="654" t="s">
        <v>10</v>
      </c>
      <c r="D33" s="655">
        <v>153201.61561829998</v>
      </c>
    </row>
    <row r="34" spans="1:4" ht="16.5" thickTop="1" thickBot="1">
      <c r="A34" s="9" t="s">
        <v>11</v>
      </c>
      <c r="B34" s="10" t="s">
        <v>1965</v>
      </c>
      <c r="C34" s="654" t="s">
        <v>12</v>
      </c>
      <c r="D34" s="655">
        <v>204268.8208244</v>
      </c>
    </row>
    <row r="35" spans="1:4" ht="16.5" thickTop="1" thickBot="1">
      <c r="A35" s="9" t="s">
        <v>13</v>
      </c>
      <c r="B35" s="10" t="s">
        <v>1965</v>
      </c>
      <c r="C35" s="654" t="s">
        <v>14</v>
      </c>
      <c r="D35" s="655">
        <v>255336.02603049998</v>
      </c>
    </row>
    <row r="36" spans="1:4" ht="16.5" thickTop="1" thickBot="1">
      <c r="A36" s="9" t="s">
        <v>15</v>
      </c>
      <c r="B36" s="10" t="s">
        <v>1965</v>
      </c>
      <c r="C36" s="654" t="s">
        <v>16</v>
      </c>
      <c r="D36" s="655">
        <v>306403.23123659997</v>
      </c>
    </row>
    <row r="37" spans="1:4" ht="16.5" thickTop="1" thickBot="1">
      <c r="A37" s="9" t="s">
        <v>17</v>
      </c>
      <c r="B37" s="10" t="s">
        <v>1965</v>
      </c>
      <c r="C37" s="654" t="s">
        <v>18</v>
      </c>
      <c r="D37" s="655">
        <v>357470.43644269998</v>
      </c>
    </row>
    <row r="38" spans="1:4" ht="16.5" thickTop="1" thickBot="1">
      <c r="A38" s="9" t="s">
        <v>19</v>
      </c>
      <c r="B38" s="10" t="s">
        <v>1965</v>
      </c>
      <c r="C38" s="654" t="s">
        <v>20</v>
      </c>
      <c r="D38" s="655">
        <v>408537.6416488</v>
      </c>
    </row>
    <row r="39" spans="1:4" ht="16.5" thickTop="1" thickBot="1">
      <c r="A39" s="9" t="s">
        <v>21</v>
      </c>
      <c r="B39" s="10" t="s">
        <v>1965</v>
      </c>
      <c r="C39" s="654" t="s">
        <v>22</v>
      </c>
      <c r="D39" s="655">
        <v>459604.84685490001</v>
      </c>
    </row>
    <row r="40" spans="1:4" ht="16.5" thickTop="1" thickBot="1">
      <c r="A40" s="9" t="s">
        <v>72</v>
      </c>
      <c r="B40" s="10" t="s">
        <v>1965</v>
      </c>
      <c r="C40" s="654" t="s">
        <v>73</v>
      </c>
      <c r="D40" s="655">
        <v>56173.925726710004</v>
      </c>
    </row>
    <row r="41" spans="1:4" ht="16.5" thickTop="1" thickBot="1">
      <c r="A41" s="9" t="s">
        <v>27</v>
      </c>
      <c r="B41" s="10" t="s">
        <v>1965</v>
      </c>
      <c r="C41" s="654" t="s">
        <v>28</v>
      </c>
      <c r="D41" s="655">
        <v>112347.85145342001</v>
      </c>
    </row>
    <row r="42" spans="1:4" ht="16.5" thickTop="1" thickBot="1">
      <c r="A42" s="9" t="s">
        <v>25</v>
      </c>
      <c r="B42" s="10" t="s">
        <v>1965</v>
      </c>
      <c r="C42" s="654" t="s">
        <v>26</v>
      </c>
      <c r="D42" s="655">
        <v>112347.85145342001</v>
      </c>
    </row>
    <row r="43" spans="1:4" ht="16.5" thickTop="1" thickBot="1">
      <c r="A43" s="9" t="s">
        <v>30</v>
      </c>
      <c r="B43" s="10" t="s">
        <v>1965</v>
      </c>
      <c r="C43" s="654" t="s">
        <v>31</v>
      </c>
      <c r="D43" s="655">
        <v>102134.4104122</v>
      </c>
    </row>
    <row r="44" spans="1:4" ht="17.25" customHeight="1" thickTop="1" thickBot="1">
      <c r="A44" s="9" t="s">
        <v>40</v>
      </c>
      <c r="B44" s="10" t="s">
        <v>1965</v>
      </c>
      <c r="C44" s="654" t="s">
        <v>2330</v>
      </c>
      <c r="D44" s="655">
        <v>255336.02603049998</v>
      </c>
    </row>
    <row r="45" spans="1:4" ht="16.5" thickTop="1" thickBot="1">
      <c r="A45" s="9" t="s">
        <v>32</v>
      </c>
      <c r="B45" s="10" t="s">
        <v>1965</v>
      </c>
      <c r="C45" s="654" t="s">
        <v>33</v>
      </c>
      <c r="D45" s="655">
        <v>204268.8208244</v>
      </c>
    </row>
    <row r="46" spans="1:4" ht="16.5" thickTop="1" thickBot="1">
      <c r="A46" s="9" t="s">
        <v>34</v>
      </c>
      <c r="B46" s="10" t="s">
        <v>1965</v>
      </c>
      <c r="C46" s="654" t="s">
        <v>35</v>
      </c>
      <c r="D46" s="655">
        <v>306403.23123659997</v>
      </c>
    </row>
    <row r="47" spans="1:4" ht="16.5" thickTop="1" thickBot="1">
      <c r="A47" s="9" t="s">
        <v>70</v>
      </c>
      <c r="B47" s="10" t="s">
        <v>1965</v>
      </c>
      <c r="C47" s="654" t="s">
        <v>71</v>
      </c>
      <c r="D47" s="655">
        <v>270656.18759232998</v>
      </c>
    </row>
    <row r="48" spans="1:4" ht="16.5" thickTop="1" thickBot="1">
      <c r="A48" s="9" t="s">
        <v>36</v>
      </c>
      <c r="B48" s="10" t="s">
        <v>1965</v>
      </c>
      <c r="C48" s="654" t="s">
        <v>37</v>
      </c>
      <c r="D48" s="655">
        <v>112347.85145342001</v>
      </c>
    </row>
    <row r="49" spans="1:4" ht="16.5" thickTop="1" thickBot="1">
      <c r="A49" s="9" t="s">
        <v>38</v>
      </c>
      <c r="B49" s="10" t="s">
        <v>1965</v>
      </c>
      <c r="C49" s="654" t="s">
        <v>39</v>
      </c>
      <c r="D49" s="655">
        <v>122561.29249463999</v>
      </c>
    </row>
    <row r="50" spans="1:4" ht="16.5" thickTop="1" thickBot="1">
      <c r="A50" s="9" t="s">
        <v>89</v>
      </c>
      <c r="B50" s="10" t="s">
        <v>1965</v>
      </c>
      <c r="C50" s="654" t="s">
        <v>90</v>
      </c>
      <c r="D50" s="655">
        <v>127668.01301524999</v>
      </c>
    </row>
    <row r="51" spans="1:4" ht="16.5" thickTop="1" thickBot="1">
      <c r="A51" s="9" t="s">
        <v>46</v>
      </c>
      <c r="B51" s="10" t="s">
        <v>1965</v>
      </c>
      <c r="C51" s="654" t="s">
        <v>47</v>
      </c>
      <c r="D51" s="655">
        <v>51067.205206099999</v>
      </c>
    </row>
    <row r="52" spans="1:4" ht="16.5" thickTop="1" thickBot="1">
      <c r="A52" s="9" t="s">
        <v>48</v>
      </c>
      <c r="B52" s="10" t="s">
        <v>1965</v>
      </c>
      <c r="C52" s="654" t="s">
        <v>49</v>
      </c>
      <c r="D52" s="655">
        <v>102134.4104122</v>
      </c>
    </row>
    <row r="53" spans="1:4" ht="16.5" thickTop="1" thickBot="1">
      <c r="A53" s="9" t="s">
        <v>50</v>
      </c>
      <c r="B53" s="10" t="s">
        <v>1965</v>
      </c>
      <c r="C53" s="654" t="s">
        <v>51</v>
      </c>
      <c r="D53" s="655">
        <v>102134.4104122</v>
      </c>
    </row>
    <row r="54" spans="1:4" ht="16.5" thickTop="1" thickBot="1">
      <c r="A54" s="9" t="s">
        <v>68</v>
      </c>
      <c r="B54" s="10" t="s">
        <v>1965</v>
      </c>
      <c r="C54" s="654" t="s">
        <v>69</v>
      </c>
      <c r="D54" s="655">
        <v>204268.8208244</v>
      </c>
    </row>
    <row r="55" spans="1:4" ht="46.5" thickTop="1" thickBot="1">
      <c r="A55" s="9" t="s">
        <v>29</v>
      </c>
      <c r="B55" s="10" t="s">
        <v>1965</v>
      </c>
      <c r="C55" s="654" t="s">
        <v>1966</v>
      </c>
      <c r="D55" s="655">
        <v>766008.07809149986</v>
      </c>
    </row>
    <row r="56" spans="1:4" ht="16.5" thickTop="1" thickBot="1">
      <c r="A56" s="9" t="s">
        <v>52</v>
      </c>
      <c r="B56" s="10" t="s">
        <v>1965</v>
      </c>
      <c r="C56" s="654" t="s">
        <v>53</v>
      </c>
      <c r="D56" s="655">
        <v>76600.807809149992</v>
      </c>
    </row>
    <row r="57" spans="1:4" ht="16.5" thickTop="1" thickBot="1">
      <c r="A57" s="9" t="s">
        <v>54</v>
      </c>
      <c r="B57" s="10" t="s">
        <v>1965</v>
      </c>
      <c r="C57" s="654" t="s">
        <v>55</v>
      </c>
      <c r="D57" s="655">
        <v>153201.61561829998</v>
      </c>
    </row>
    <row r="58" spans="1:4" ht="16.5" thickTop="1" thickBot="1">
      <c r="A58" s="9" t="s">
        <v>56</v>
      </c>
      <c r="B58" s="10" t="s">
        <v>1965</v>
      </c>
      <c r="C58" s="654" t="s">
        <v>57</v>
      </c>
      <c r="D58" s="655">
        <v>102134.4104122</v>
      </c>
    </row>
    <row r="59" spans="1:4" ht="16.5" thickTop="1" thickBot="1">
      <c r="A59" s="9" t="s">
        <v>2</v>
      </c>
      <c r="B59" s="10" t="s">
        <v>1965</v>
      </c>
      <c r="C59" s="654" t="s">
        <v>3</v>
      </c>
      <c r="D59" s="655">
        <v>204268.8208244</v>
      </c>
    </row>
    <row r="60" spans="1:4" ht="16.5" thickTop="1" thickBot="1">
      <c r="A60" s="9" t="s">
        <v>58</v>
      </c>
      <c r="B60" s="10" t="s">
        <v>1965</v>
      </c>
      <c r="C60" s="654" t="s">
        <v>59</v>
      </c>
      <c r="D60" s="655">
        <v>127668.01301524999</v>
      </c>
    </row>
    <row r="61" spans="1:4" ht="16.5" thickTop="1" thickBot="1">
      <c r="A61" s="9" t="s">
        <v>86</v>
      </c>
      <c r="B61" s="10" t="s">
        <v>1965</v>
      </c>
      <c r="C61" s="654" t="s">
        <v>87</v>
      </c>
      <c r="D61" s="655">
        <v>153201.61561829998</v>
      </c>
    </row>
    <row r="62" spans="1:4" ht="16.5" thickTop="1" thickBot="1">
      <c r="A62" s="9" t="s">
        <v>88</v>
      </c>
      <c r="B62" s="10" t="s">
        <v>1965</v>
      </c>
      <c r="C62" s="654" t="s">
        <v>87</v>
      </c>
      <c r="D62" s="655">
        <v>153201.61561829998</v>
      </c>
    </row>
    <row r="63" spans="1:4" ht="16.5" thickTop="1" thickBot="1">
      <c r="A63" s="9" t="s">
        <v>60</v>
      </c>
      <c r="B63" s="10" t="s">
        <v>1965</v>
      </c>
      <c r="C63" s="654" t="s">
        <v>61</v>
      </c>
      <c r="D63" s="655">
        <v>153201.61561829998</v>
      </c>
    </row>
    <row r="64" spans="1:4" ht="17.25" customHeight="1" thickTop="1" thickBot="1">
      <c r="A64" s="9" t="s">
        <v>6</v>
      </c>
      <c r="B64" s="10" t="s">
        <v>1965</v>
      </c>
      <c r="C64" s="654" t="s">
        <v>2329</v>
      </c>
      <c r="D64" s="655">
        <v>51067.205206099999</v>
      </c>
    </row>
    <row r="65" spans="1:4" ht="16.5" thickTop="1" thickBot="1">
      <c r="A65" s="9" t="s">
        <v>91</v>
      </c>
      <c r="B65" s="10" t="s">
        <v>92</v>
      </c>
      <c r="C65" s="654" t="s">
        <v>93</v>
      </c>
      <c r="D65" s="655">
        <v>510672.05206099997</v>
      </c>
    </row>
    <row r="66" spans="1:4" ht="16.5" thickTop="1" thickBot="1">
      <c r="A66" s="9" t="s">
        <v>94</v>
      </c>
      <c r="B66" s="10" t="s">
        <v>92</v>
      </c>
      <c r="C66" s="654" t="s">
        <v>95</v>
      </c>
      <c r="D66" s="655">
        <v>255336.02603049998</v>
      </c>
    </row>
    <row r="67" spans="1:4" ht="16.5" thickTop="1" thickBot="1">
      <c r="A67" s="9" t="s">
        <v>2333</v>
      </c>
      <c r="B67" s="10" t="s">
        <v>1965</v>
      </c>
      <c r="C67" s="654" t="s">
        <v>2332</v>
      </c>
      <c r="D67" s="655">
        <v>51067.205206099999</v>
      </c>
    </row>
    <row r="68" spans="1:4" ht="15.75" thickTop="1">
      <c r="A68" s="3"/>
      <c r="B68" s="4"/>
      <c r="C68" s="5"/>
      <c r="D68" s="191"/>
    </row>
    <row r="69" spans="1:4">
      <c r="A69" s="3"/>
      <c r="B69" s="4"/>
      <c r="C69" s="5"/>
      <c r="D69" s="191"/>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legacy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E16" sqref="E16"/>
    </sheetView>
  </sheetViews>
  <sheetFormatPr baseColWidth="10" defaultRowHeight="15"/>
  <cols>
    <col min="1" max="1" width="11.5703125" customWidth="1"/>
    <col min="2" max="2" width="9.140625" style="11" customWidth="1"/>
    <col min="3" max="3" width="89.7109375" style="12" customWidth="1"/>
    <col min="4" max="4" width="17.140625" style="188" customWidth="1"/>
  </cols>
  <sheetData>
    <row r="1" spans="1:4" ht="15.75" customHeight="1" thickTop="1">
      <c r="A1" s="670" t="s">
        <v>1933</v>
      </c>
      <c r="B1" s="671"/>
      <c r="C1" s="671"/>
      <c r="D1" s="672"/>
    </row>
    <row r="2" spans="1:4" ht="89.25" customHeight="1" thickBot="1">
      <c r="A2" s="673"/>
      <c r="B2" s="674"/>
      <c r="C2" s="674"/>
      <c r="D2" s="675"/>
    </row>
    <row r="3" spans="1:4" ht="53.25" customHeight="1" thickTop="1" thickBot="1">
      <c r="A3" s="667" t="s">
        <v>110</v>
      </c>
      <c r="B3" s="668"/>
      <c r="C3" s="668"/>
      <c r="D3" s="669"/>
    </row>
    <row r="4" spans="1:4" ht="16.5" customHeight="1" thickTop="1" thickBot="1">
      <c r="A4" s="13"/>
      <c r="B4" s="13"/>
      <c r="C4" s="14"/>
      <c r="D4" s="192"/>
    </row>
    <row r="5" spans="1:4" ht="16.5" thickTop="1" thickBot="1">
      <c r="A5" s="13"/>
      <c r="B5" s="13"/>
      <c r="C5" s="14"/>
      <c r="D5" s="192"/>
    </row>
    <row r="6" spans="1:4" ht="16.5" thickTop="1" thickBot="1">
      <c r="A6" s="15"/>
      <c r="B6" s="13"/>
      <c r="C6" s="16" t="s">
        <v>111</v>
      </c>
      <c r="D6" s="193" t="s">
        <v>1929</v>
      </c>
    </row>
    <row r="7" spans="1:4" ht="30" customHeight="1" thickTop="1" thickBot="1">
      <c r="A7" s="15" t="s">
        <v>115</v>
      </c>
      <c r="B7" s="13" t="s">
        <v>92</v>
      </c>
      <c r="C7" s="16" t="s">
        <v>116</v>
      </c>
      <c r="D7" s="999">
        <v>1264</v>
      </c>
    </row>
    <row r="8" spans="1:4" ht="30" customHeight="1" thickTop="1" thickBot="1">
      <c r="A8" s="15" t="s">
        <v>112</v>
      </c>
      <c r="B8" s="13" t="s">
        <v>113</v>
      </c>
      <c r="C8" s="16" t="s">
        <v>114</v>
      </c>
      <c r="D8" s="999">
        <v>3625</v>
      </c>
    </row>
    <row r="9" spans="1:4" ht="30" customHeight="1" thickTop="1" thickBot="1">
      <c r="A9" s="15" t="s">
        <v>117</v>
      </c>
      <c r="B9" s="13" t="s">
        <v>113</v>
      </c>
      <c r="C9" s="16" t="s">
        <v>118</v>
      </c>
      <c r="D9" s="999">
        <v>89048.349152831011</v>
      </c>
    </row>
    <row r="10" spans="1:4" ht="30" customHeight="1" thickTop="1" thickBot="1">
      <c r="A10" s="15" t="s">
        <v>119</v>
      </c>
      <c r="B10" s="13" t="s">
        <v>113</v>
      </c>
      <c r="C10" s="16" t="s">
        <v>120</v>
      </c>
      <c r="D10" s="999">
        <v>61029.872575564084</v>
      </c>
    </row>
    <row r="11" spans="1:4" ht="30" customHeight="1" thickTop="1" thickBot="1">
      <c r="A11" s="15" t="s">
        <v>123</v>
      </c>
      <c r="B11" s="13" t="s">
        <v>113</v>
      </c>
      <c r="C11" s="16" t="s">
        <v>124</v>
      </c>
      <c r="D11" s="999">
        <v>58448.823873988942</v>
      </c>
    </row>
    <row r="12" spans="1:4" ht="30" customHeight="1" thickTop="1" thickBot="1">
      <c r="A12" s="15" t="s">
        <v>121</v>
      </c>
      <c r="B12" s="13" t="s">
        <v>113</v>
      </c>
      <c r="C12" s="16" t="s">
        <v>122</v>
      </c>
      <c r="D12" s="999">
        <v>74369.990255427852</v>
      </c>
    </row>
    <row r="13" spans="1:4" ht="30" customHeight="1" thickTop="1" thickBot="1">
      <c r="A13" s="15" t="s">
        <v>125</v>
      </c>
      <c r="B13" s="13" t="s">
        <v>113</v>
      </c>
      <c r="C13" s="16" t="s">
        <v>126</v>
      </c>
      <c r="D13" s="999">
        <v>64727.929748829301</v>
      </c>
    </row>
    <row r="14" spans="1:4" ht="30" customHeight="1" thickTop="1" thickBot="1">
      <c r="A14" s="15" t="s">
        <v>131</v>
      </c>
      <c r="B14" s="13" t="s">
        <v>113</v>
      </c>
      <c r="C14" s="16" t="s">
        <v>132</v>
      </c>
      <c r="D14" s="999">
        <v>183260</v>
      </c>
    </row>
    <row r="15" spans="1:4" ht="30" customHeight="1" thickTop="1" thickBot="1">
      <c r="A15" s="15" t="s">
        <v>129</v>
      </c>
      <c r="B15" s="13" t="s">
        <v>113</v>
      </c>
      <c r="C15" s="16" t="s">
        <v>130</v>
      </c>
      <c r="D15" s="999">
        <v>143990</v>
      </c>
    </row>
    <row r="16" spans="1:4" ht="30" customHeight="1" thickTop="1" thickBot="1">
      <c r="A16" s="15" t="s">
        <v>127</v>
      </c>
      <c r="B16" s="13" t="s">
        <v>113</v>
      </c>
      <c r="C16" s="16" t="s">
        <v>128</v>
      </c>
      <c r="D16" s="999">
        <v>115430</v>
      </c>
    </row>
    <row r="17" spans="1:4" ht="30" customHeight="1" thickTop="1" thickBot="1">
      <c r="A17" s="15" t="s">
        <v>1794</v>
      </c>
      <c r="B17" s="13" t="s">
        <v>113</v>
      </c>
      <c r="C17" s="16" t="s">
        <v>1795</v>
      </c>
      <c r="D17" s="999">
        <v>85811.193533418496</v>
      </c>
    </row>
    <row r="18" spans="1:4" ht="30" customHeight="1" thickTop="1" thickBot="1">
      <c r="A18" s="15" t="s">
        <v>133</v>
      </c>
      <c r="B18" s="13" t="s">
        <v>113</v>
      </c>
      <c r="C18" s="16" t="s">
        <v>134</v>
      </c>
      <c r="D18" s="999">
        <v>142.06612601106855</v>
      </c>
    </row>
    <row r="19" spans="1:4" ht="30" customHeight="1" thickTop="1" thickBot="1">
      <c r="A19" s="15" t="s">
        <v>146</v>
      </c>
      <c r="B19" s="13" t="s">
        <v>113</v>
      </c>
      <c r="C19" s="16" t="s">
        <v>147</v>
      </c>
      <c r="D19" s="999">
        <v>338898.20136228186</v>
      </c>
    </row>
    <row r="20" spans="1:4" ht="30" customHeight="1" thickTop="1" thickBot="1">
      <c r="A20" s="15" t="s">
        <v>135</v>
      </c>
      <c r="B20" s="13" t="s">
        <v>113</v>
      </c>
      <c r="C20" s="16" t="s">
        <v>1967</v>
      </c>
      <c r="D20" s="999">
        <v>55480.617867177534</v>
      </c>
    </row>
    <row r="21" spans="1:4" ht="30" customHeight="1" thickTop="1" thickBot="1">
      <c r="A21" s="15" t="s">
        <v>136</v>
      </c>
      <c r="B21" s="13" t="s">
        <v>113</v>
      </c>
      <c r="C21" s="16" t="s">
        <v>137</v>
      </c>
      <c r="D21" s="999">
        <v>128090.50642401024</v>
      </c>
    </row>
    <row r="22" spans="1:4" ht="30" customHeight="1" thickTop="1" thickBot="1">
      <c r="A22" s="15" t="s">
        <v>138</v>
      </c>
      <c r="B22" s="13" t="s">
        <v>113</v>
      </c>
      <c r="C22" s="16" t="s">
        <v>139</v>
      </c>
      <c r="D22" s="999">
        <v>46851.456304810563</v>
      </c>
    </row>
    <row r="23" spans="1:4" ht="30" customHeight="1" thickTop="1" thickBot="1">
      <c r="A23" s="15" t="s">
        <v>143</v>
      </c>
      <c r="B23" s="13" t="s">
        <v>144</v>
      </c>
      <c r="C23" s="16" t="s">
        <v>145</v>
      </c>
      <c r="D23" s="999">
        <v>34610.995508727123</v>
      </c>
    </row>
    <row r="24" spans="1:4" ht="30" customHeight="1" thickTop="1" thickBot="1">
      <c r="A24" s="15" t="s">
        <v>140</v>
      </c>
      <c r="B24" s="13" t="s">
        <v>1082</v>
      </c>
      <c r="C24" s="16" t="s">
        <v>142</v>
      </c>
      <c r="D24" s="999">
        <v>30471.557318007668</v>
      </c>
    </row>
    <row r="25" spans="1:4" ht="30" customHeight="1" thickTop="1" thickBot="1">
      <c r="A25" s="15" t="s">
        <v>148</v>
      </c>
      <c r="B25" s="13" t="s">
        <v>113</v>
      </c>
      <c r="C25" s="16" t="s">
        <v>149</v>
      </c>
      <c r="D25" s="999">
        <v>175479.86195402301</v>
      </c>
    </row>
    <row r="26" spans="1:4" ht="30" customHeight="1" thickTop="1" thickBot="1">
      <c r="A26" s="15" t="s">
        <v>150</v>
      </c>
      <c r="B26" s="13" t="s">
        <v>113</v>
      </c>
      <c r="C26" s="16" t="s">
        <v>151</v>
      </c>
      <c r="D26" s="999">
        <v>187403.65627075353</v>
      </c>
    </row>
    <row r="27" spans="1:4" ht="30" customHeight="1" thickTop="1" thickBot="1">
      <c r="A27" s="15" t="s">
        <v>152</v>
      </c>
      <c r="B27" s="13" t="s">
        <v>113</v>
      </c>
      <c r="C27" s="16" t="s">
        <v>153</v>
      </c>
      <c r="D27" s="999">
        <v>56292.881013197111</v>
      </c>
    </row>
    <row r="28" spans="1:4" ht="30" customHeight="1" thickTop="1" thickBot="1">
      <c r="A28" s="15" t="s">
        <v>154</v>
      </c>
      <c r="B28" s="13" t="s">
        <v>113</v>
      </c>
      <c r="C28" s="16" t="s">
        <v>155</v>
      </c>
      <c r="D28" s="999">
        <v>104685.38328224779</v>
      </c>
    </row>
    <row r="29" spans="1:4" ht="30" customHeight="1" thickTop="1" thickBot="1">
      <c r="A29" s="15" t="s">
        <v>156</v>
      </c>
      <c r="B29" s="13" t="s">
        <v>113</v>
      </c>
      <c r="C29" s="16" t="s">
        <v>157</v>
      </c>
      <c r="D29" s="999">
        <v>829.62279693486607</v>
      </c>
    </row>
    <row r="30" spans="1:4" ht="30" customHeight="1" thickTop="1" thickBot="1">
      <c r="A30" s="15" t="s">
        <v>166</v>
      </c>
      <c r="B30" s="13" t="s">
        <v>113</v>
      </c>
      <c r="C30" s="16" t="s">
        <v>167</v>
      </c>
      <c r="D30" s="999">
        <v>90336.704555129865</v>
      </c>
    </row>
    <row r="31" spans="1:4" ht="30" customHeight="1" thickTop="1" thickBot="1">
      <c r="A31" s="15" t="s">
        <v>162</v>
      </c>
      <c r="B31" s="13" t="s">
        <v>113</v>
      </c>
      <c r="C31" s="16" t="s">
        <v>163</v>
      </c>
      <c r="D31" s="999">
        <v>6396.5</v>
      </c>
    </row>
    <row r="32" spans="1:4" ht="30" customHeight="1" thickTop="1" thickBot="1">
      <c r="A32" s="15" t="s">
        <v>164</v>
      </c>
      <c r="B32" s="13" t="s">
        <v>113</v>
      </c>
      <c r="C32" s="16" t="s">
        <v>165</v>
      </c>
      <c r="D32" s="999">
        <v>53550</v>
      </c>
    </row>
    <row r="33" spans="1:4" ht="30" customHeight="1" thickTop="1" thickBot="1">
      <c r="A33" s="15" t="s">
        <v>171</v>
      </c>
      <c r="B33" s="13" t="s">
        <v>113</v>
      </c>
      <c r="C33" s="16" t="s">
        <v>172</v>
      </c>
      <c r="D33" s="999">
        <v>6097.666666666667</v>
      </c>
    </row>
    <row r="34" spans="1:4" ht="30" customHeight="1" thickTop="1" thickBot="1">
      <c r="A34" s="15" t="s">
        <v>160</v>
      </c>
      <c r="B34" s="13" t="s">
        <v>113</v>
      </c>
      <c r="C34" s="16" t="s">
        <v>161</v>
      </c>
      <c r="D34" s="999">
        <v>4789.666666666667</v>
      </c>
    </row>
    <row r="35" spans="1:4" ht="30" customHeight="1" thickTop="1" thickBot="1">
      <c r="A35" s="15" t="s">
        <v>173</v>
      </c>
      <c r="B35" s="13" t="s">
        <v>113</v>
      </c>
      <c r="C35" s="16" t="s">
        <v>1969</v>
      </c>
      <c r="D35" s="999">
        <v>95464.098782460627</v>
      </c>
    </row>
    <row r="36" spans="1:4" ht="30" customHeight="1" thickTop="1" thickBot="1">
      <c r="A36" s="15" t="s">
        <v>170</v>
      </c>
      <c r="B36" s="13" t="s">
        <v>113</v>
      </c>
      <c r="C36" s="16" t="s">
        <v>1968</v>
      </c>
      <c r="D36" s="999">
        <v>88277.287965091542</v>
      </c>
    </row>
    <row r="37" spans="1:4" ht="30" customHeight="1" thickTop="1" thickBot="1">
      <c r="A37" s="15" t="s">
        <v>168</v>
      </c>
      <c r="B37" s="13" t="s">
        <v>113</v>
      </c>
      <c r="C37" s="16" t="s">
        <v>169</v>
      </c>
      <c r="D37" s="999">
        <v>88769.639272030661</v>
      </c>
    </row>
    <row r="38" spans="1:4" ht="30" customHeight="1" thickTop="1" thickBot="1">
      <c r="A38" s="15" t="s">
        <v>174</v>
      </c>
      <c r="B38" s="13" t="s">
        <v>113</v>
      </c>
      <c r="C38" s="16" t="s">
        <v>175</v>
      </c>
      <c r="D38" s="999">
        <v>82040.073435504484</v>
      </c>
    </row>
    <row r="39" spans="1:4" ht="30" customHeight="1" thickTop="1" thickBot="1">
      <c r="A39" s="15" t="s">
        <v>176</v>
      </c>
      <c r="B39" s="13" t="s">
        <v>113</v>
      </c>
      <c r="C39" s="16" t="s">
        <v>177</v>
      </c>
      <c r="D39" s="999">
        <v>89031.478666666662</v>
      </c>
    </row>
    <row r="40" spans="1:4" ht="30" customHeight="1" thickTop="1" thickBot="1">
      <c r="A40" s="15" t="s">
        <v>180</v>
      </c>
      <c r="B40" s="13" t="s">
        <v>113</v>
      </c>
      <c r="C40" s="16" t="s">
        <v>181</v>
      </c>
      <c r="D40" s="999">
        <v>91984.333333333328</v>
      </c>
    </row>
    <row r="41" spans="1:4" ht="30" customHeight="1" thickTop="1" thickBot="1">
      <c r="A41" s="15" t="s">
        <v>178</v>
      </c>
      <c r="B41" s="13" t="s">
        <v>113</v>
      </c>
      <c r="C41" s="16" t="s">
        <v>179</v>
      </c>
      <c r="D41" s="999">
        <v>107397.5</v>
      </c>
    </row>
    <row r="42" spans="1:4" ht="30" customHeight="1" thickTop="1" thickBot="1">
      <c r="A42" s="15" t="s">
        <v>182</v>
      </c>
      <c r="B42" s="13" t="s">
        <v>113</v>
      </c>
      <c r="C42" s="16" t="s">
        <v>183</v>
      </c>
      <c r="D42" s="999">
        <v>107397.5</v>
      </c>
    </row>
    <row r="43" spans="1:4" ht="30" customHeight="1" thickTop="1" thickBot="1">
      <c r="A43" s="15" t="s">
        <v>1755</v>
      </c>
      <c r="B43" s="13" t="s">
        <v>113</v>
      </c>
      <c r="C43" s="16" t="s">
        <v>1754</v>
      </c>
      <c r="D43" s="999">
        <v>5022.666666666667</v>
      </c>
    </row>
    <row r="44" spans="1:4" ht="30" customHeight="1" thickTop="1" thickBot="1">
      <c r="A44" s="15" t="s">
        <v>184</v>
      </c>
      <c r="B44" s="13" t="s">
        <v>113</v>
      </c>
      <c r="C44" s="16" t="s">
        <v>185</v>
      </c>
      <c r="D44" s="999">
        <v>5022.666666666667</v>
      </c>
    </row>
    <row r="45" spans="1:4" ht="30" customHeight="1" thickTop="1" thickBot="1">
      <c r="A45" s="15" t="s">
        <v>1686</v>
      </c>
      <c r="B45" s="13" t="s">
        <v>113</v>
      </c>
      <c r="C45" s="16" t="s">
        <v>1687</v>
      </c>
      <c r="D45" s="999">
        <v>3963.7533631332485</v>
      </c>
    </row>
    <row r="46" spans="1:4" ht="30" customHeight="1" thickTop="1" thickBot="1">
      <c r="A46" s="15" t="s">
        <v>188</v>
      </c>
      <c r="B46" s="13" t="s">
        <v>113</v>
      </c>
      <c r="C46" s="16" t="s">
        <v>189</v>
      </c>
      <c r="D46" s="999">
        <v>2178</v>
      </c>
    </row>
    <row r="47" spans="1:4" ht="30" customHeight="1" thickTop="1" thickBot="1">
      <c r="A47" s="15" t="s">
        <v>186</v>
      </c>
      <c r="B47" s="13" t="s">
        <v>113</v>
      </c>
      <c r="C47" s="16" t="s">
        <v>187</v>
      </c>
      <c r="D47" s="999">
        <v>2178</v>
      </c>
    </row>
    <row r="48" spans="1:4" ht="30" customHeight="1" thickTop="1" thickBot="1">
      <c r="A48" s="15" t="s">
        <v>190</v>
      </c>
      <c r="B48" s="13" t="s">
        <v>113</v>
      </c>
      <c r="C48" s="16" t="s">
        <v>191</v>
      </c>
      <c r="D48" s="999">
        <v>2975</v>
      </c>
    </row>
    <row r="49" spans="1:4" ht="30" customHeight="1" thickTop="1" thickBot="1">
      <c r="A49" s="15" t="s">
        <v>201</v>
      </c>
      <c r="B49" s="13" t="s">
        <v>113</v>
      </c>
      <c r="C49" s="16" t="s">
        <v>1971</v>
      </c>
      <c r="D49" s="999">
        <v>130366.8178629204</v>
      </c>
    </row>
    <row r="50" spans="1:4" ht="30" customHeight="1" thickTop="1" thickBot="1">
      <c r="A50" s="15" t="s">
        <v>192</v>
      </c>
      <c r="B50" s="13" t="s">
        <v>113</v>
      </c>
      <c r="C50" s="16" t="s">
        <v>193</v>
      </c>
      <c r="D50" s="999">
        <v>61645.853946360163</v>
      </c>
    </row>
    <row r="51" spans="1:4" ht="30" customHeight="1" thickTop="1" thickBot="1">
      <c r="A51" s="15" t="s">
        <v>194</v>
      </c>
      <c r="B51" s="13" t="s">
        <v>113</v>
      </c>
      <c r="C51" s="16" t="s">
        <v>1970</v>
      </c>
      <c r="D51" s="999">
        <v>2716.6079821200515</v>
      </c>
    </row>
    <row r="52" spans="1:4" ht="30" customHeight="1" thickTop="1" thickBot="1">
      <c r="A52" s="15" t="s">
        <v>224</v>
      </c>
      <c r="B52" s="13" t="s">
        <v>92</v>
      </c>
      <c r="C52" s="16" t="s">
        <v>1974</v>
      </c>
      <c r="D52" s="999">
        <v>242416.86573861222</v>
      </c>
    </row>
    <row r="53" spans="1:4" ht="30" customHeight="1" thickTop="1" thickBot="1">
      <c r="A53" s="15" t="s">
        <v>195</v>
      </c>
      <c r="B53" s="13" t="s">
        <v>113</v>
      </c>
      <c r="C53" s="16" t="s">
        <v>196</v>
      </c>
      <c r="D53" s="999">
        <v>5286.8119412515971</v>
      </c>
    </row>
    <row r="54" spans="1:4" ht="30" customHeight="1" thickTop="1" thickBot="1">
      <c r="A54" s="15" t="s">
        <v>214</v>
      </c>
      <c r="B54" s="13" t="s">
        <v>113</v>
      </c>
      <c r="C54" s="16" t="s">
        <v>215</v>
      </c>
      <c r="D54" s="999">
        <v>12329.387684120904</v>
      </c>
    </row>
    <row r="55" spans="1:4" ht="30" customHeight="1" thickTop="1" thickBot="1">
      <c r="A55" s="15" t="s">
        <v>197</v>
      </c>
      <c r="B55" s="13" t="s">
        <v>113</v>
      </c>
      <c r="C55" s="16" t="s">
        <v>198</v>
      </c>
      <c r="D55" s="999">
        <v>474723.17809706263</v>
      </c>
    </row>
    <row r="56" spans="1:4" ht="30" customHeight="1" thickTop="1" thickBot="1">
      <c r="A56" s="15" t="s">
        <v>199</v>
      </c>
      <c r="B56" s="13" t="s">
        <v>113</v>
      </c>
      <c r="C56" s="16" t="s">
        <v>200</v>
      </c>
      <c r="D56" s="999">
        <v>12973.565385270331</v>
      </c>
    </row>
    <row r="57" spans="1:4" ht="30" customHeight="1" thickTop="1" thickBot="1">
      <c r="A57" s="15" t="s">
        <v>202</v>
      </c>
      <c r="B57" s="13" t="s">
        <v>113</v>
      </c>
      <c r="C57" s="16" t="s">
        <v>203</v>
      </c>
      <c r="D57" s="999">
        <v>148156.5333673904</v>
      </c>
    </row>
    <row r="58" spans="1:4" ht="30" customHeight="1" thickTop="1" thickBot="1">
      <c r="A58" s="15" t="s">
        <v>212</v>
      </c>
      <c r="B58" s="13" t="s">
        <v>113</v>
      </c>
      <c r="C58" s="16" t="s">
        <v>213</v>
      </c>
      <c r="D58" s="999">
        <v>47482.620315027685</v>
      </c>
    </row>
    <row r="59" spans="1:4" ht="30" customHeight="1" thickTop="1" thickBot="1">
      <c r="A59" s="15" t="s">
        <v>206</v>
      </c>
      <c r="B59" s="13" t="s">
        <v>113</v>
      </c>
      <c r="C59" s="16" t="s">
        <v>207</v>
      </c>
      <c r="D59" s="999">
        <v>4676.7951787994898</v>
      </c>
    </row>
    <row r="60" spans="1:4" ht="30" customHeight="1" thickTop="1" thickBot="1">
      <c r="A60" s="15" t="s">
        <v>204</v>
      </c>
      <c r="B60" s="13" t="s">
        <v>113</v>
      </c>
      <c r="C60" s="16" t="s">
        <v>205</v>
      </c>
      <c r="D60" s="999">
        <v>4754.3350872711799</v>
      </c>
    </row>
    <row r="61" spans="1:4" ht="30" customHeight="1" thickTop="1" thickBot="1">
      <c r="A61" s="15" t="s">
        <v>208</v>
      </c>
      <c r="B61" s="13" t="s">
        <v>113</v>
      </c>
      <c r="C61" s="16" t="s">
        <v>209</v>
      </c>
      <c r="D61" s="999">
        <v>11386.979565772672</v>
      </c>
    </row>
    <row r="62" spans="1:4" ht="30" customHeight="1" thickTop="1" thickBot="1">
      <c r="A62" s="15" t="s">
        <v>210</v>
      </c>
      <c r="B62" s="13" t="s">
        <v>113</v>
      </c>
      <c r="C62" s="16" t="s">
        <v>211</v>
      </c>
      <c r="D62" s="999">
        <v>14749.934197530865</v>
      </c>
    </row>
    <row r="63" spans="1:4" ht="30" customHeight="1" thickTop="1" thickBot="1">
      <c r="A63" s="15" t="s">
        <v>217</v>
      </c>
      <c r="B63" s="13" t="s">
        <v>113</v>
      </c>
      <c r="C63" s="16" t="s">
        <v>218</v>
      </c>
      <c r="D63" s="999">
        <v>26007.861328224782</v>
      </c>
    </row>
    <row r="64" spans="1:4" ht="30" customHeight="1" thickTop="1" thickBot="1">
      <c r="A64" s="15" t="s">
        <v>219</v>
      </c>
      <c r="B64" s="13" t="s">
        <v>113</v>
      </c>
      <c r="C64" s="16" t="s">
        <v>220</v>
      </c>
      <c r="D64" s="999">
        <v>13583.039910600257</v>
      </c>
    </row>
    <row r="65" spans="1:4" ht="30" customHeight="1" thickTop="1" thickBot="1">
      <c r="A65" s="15" t="s">
        <v>216</v>
      </c>
      <c r="B65" s="13" t="s">
        <v>113</v>
      </c>
      <c r="C65" s="16" t="s">
        <v>1972</v>
      </c>
      <c r="D65" s="999">
        <v>14252.160519369947</v>
      </c>
    </row>
    <row r="66" spans="1:4" ht="30" customHeight="1" thickTop="1" thickBot="1">
      <c r="A66" s="15" t="s">
        <v>221</v>
      </c>
      <c r="B66" s="13" t="s">
        <v>113</v>
      </c>
      <c r="C66" s="16" t="s">
        <v>1973</v>
      </c>
      <c r="D66" s="999">
        <v>104263.52280119201</v>
      </c>
    </row>
    <row r="67" spans="1:4" ht="30" customHeight="1" thickTop="1" thickBot="1">
      <c r="A67" s="15" t="s">
        <v>222</v>
      </c>
      <c r="B67" s="13" t="s">
        <v>113</v>
      </c>
      <c r="C67" s="16" t="s">
        <v>223</v>
      </c>
      <c r="D67" s="999">
        <v>42659.963350361861</v>
      </c>
    </row>
    <row r="68" spans="1:4" ht="30" customHeight="1" thickTop="1" thickBot="1">
      <c r="A68" s="15" t="s">
        <v>225</v>
      </c>
      <c r="B68" s="13" t="s">
        <v>113</v>
      </c>
      <c r="C68" s="16" t="s">
        <v>226</v>
      </c>
      <c r="D68" s="999">
        <v>17007.809574286934</v>
      </c>
    </row>
    <row r="69" spans="1:4" ht="30" customHeight="1" thickTop="1" thickBot="1">
      <c r="A69" s="15" t="s">
        <v>227</v>
      </c>
      <c r="B69" s="13" t="s">
        <v>113</v>
      </c>
      <c r="C69" s="16" t="s">
        <v>1975</v>
      </c>
      <c r="D69" s="999">
        <v>17574.989604086848</v>
      </c>
    </row>
    <row r="70" spans="1:4" ht="30" customHeight="1" thickTop="1" thickBot="1">
      <c r="A70" s="15" t="s">
        <v>232</v>
      </c>
      <c r="B70" s="13" t="s">
        <v>233</v>
      </c>
      <c r="C70" s="16" t="s">
        <v>1978</v>
      </c>
      <c r="D70" s="999">
        <v>1398.5</v>
      </c>
    </row>
    <row r="71" spans="1:4" ht="30" customHeight="1" thickTop="1" thickBot="1">
      <c r="A71" s="15" t="s">
        <v>228</v>
      </c>
      <c r="B71" s="13" t="s">
        <v>113</v>
      </c>
      <c r="C71" s="16" t="s">
        <v>1976</v>
      </c>
      <c r="D71" s="999">
        <v>1398.5</v>
      </c>
    </row>
    <row r="72" spans="1:4" ht="30" customHeight="1" thickTop="1" thickBot="1">
      <c r="A72" s="15" t="s">
        <v>229</v>
      </c>
      <c r="B72" s="13" t="s">
        <v>113</v>
      </c>
      <c r="C72" s="16" t="s">
        <v>1977</v>
      </c>
      <c r="D72" s="999">
        <v>3463.0608769689234</v>
      </c>
    </row>
    <row r="73" spans="1:4" ht="30" customHeight="1" thickTop="1" thickBot="1">
      <c r="A73" s="15" t="s">
        <v>230</v>
      </c>
      <c r="B73" s="13" t="s">
        <v>113</v>
      </c>
      <c r="C73" s="16" t="s">
        <v>231</v>
      </c>
      <c r="D73" s="999">
        <v>4905.2443146019586</v>
      </c>
    </row>
    <row r="74" spans="1:4" ht="30" customHeight="1" thickTop="1" thickBot="1">
      <c r="A74" s="15" t="s">
        <v>234</v>
      </c>
      <c r="B74" s="13" t="s">
        <v>113</v>
      </c>
      <c r="C74" s="16" t="s">
        <v>235</v>
      </c>
      <c r="D74" s="999">
        <v>1963</v>
      </c>
    </row>
    <row r="75" spans="1:4" ht="30" customHeight="1" thickTop="1" thickBot="1">
      <c r="A75" s="15" t="s">
        <v>236</v>
      </c>
      <c r="B75" s="13" t="s">
        <v>113</v>
      </c>
      <c r="C75" s="16" t="s">
        <v>237</v>
      </c>
      <c r="D75" s="999">
        <v>308770.42237973609</v>
      </c>
    </row>
    <row r="76" spans="1:4" ht="30" customHeight="1" thickTop="1" thickBot="1">
      <c r="A76" s="15" t="s">
        <v>238</v>
      </c>
      <c r="B76" s="13" t="s">
        <v>113</v>
      </c>
      <c r="C76" s="16" t="s">
        <v>239</v>
      </c>
      <c r="D76" s="999">
        <v>392364.95055768418</v>
      </c>
    </row>
    <row r="77" spans="1:4" ht="30" customHeight="1" thickTop="1" thickBot="1">
      <c r="A77" s="15" t="s">
        <v>240</v>
      </c>
      <c r="B77" s="13" t="s">
        <v>113</v>
      </c>
      <c r="C77" s="16" t="s">
        <v>1979</v>
      </c>
      <c r="D77" s="999">
        <v>2975</v>
      </c>
    </row>
    <row r="78" spans="1:4" ht="30" customHeight="1" thickTop="1" thickBot="1">
      <c r="A78" s="15" t="s">
        <v>241</v>
      </c>
      <c r="B78" s="13" t="s">
        <v>113</v>
      </c>
      <c r="C78" s="16" t="s">
        <v>1980</v>
      </c>
      <c r="D78" s="999">
        <v>178500</v>
      </c>
    </row>
    <row r="79" spans="1:4" ht="30" customHeight="1" thickTop="1" thickBot="1">
      <c r="A79" s="15" t="s">
        <v>246</v>
      </c>
      <c r="B79" s="13" t="s">
        <v>113</v>
      </c>
      <c r="C79" s="16" t="s">
        <v>1985</v>
      </c>
      <c r="D79" s="999">
        <v>127499.46796083443</v>
      </c>
    </row>
    <row r="80" spans="1:4" ht="30" customHeight="1" thickTop="1" thickBot="1">
      <c r="A80" s="15" t="s">
        <v>243</v>
      </c>
      <c r="B80" s="13" t="s">
        <v>113</v>
      </c>
      <c r="C80" s="16" t="s">
        <v>1982</v>
      </c>
      <c r="D80" s="999">
        <v>178500</v>
      </c>
    </row>
    <row r="81" spans="1:4" ht="30" customHeight="1" thickTop="1" thickBot="1">
      <c r="A81" s="15" t="s">
        <v>244</v>
      </c>
      <c r="B81" s="13" t="s">
        <v>113</v>
      </c>
      <c r="C81" s="16" t="s">
        <v>1983</v>
      </c>
      <c r="D81" s="999">
        <v>542485.46678160923</v>
      </c>
    </row>
    <row r="82" spans="1:4" ht="30" customHeight="1" thickTop="1" thickBot="1">
      <c r="A82" s="15" t="s">
        <v>245</v>
      </c>
      <c r="B82" s="13" t="s">
        <v>113</v>
      </c>
      <c r="C82" s="16" t="s">
        <v>1984</v>
      </c>
      <c r="D82" s="999">
        <v>151455.50401873142</v>
      </c>
    </row>
    <row r="83" spans="1:4" ht="30" customHeight="1" thickTop="1" thickBot="1">
      <c r="A83" s="15" t="s">
        <v>247</v>
      </c>
      <c r="B83" s="13" t="s">
        <v>113</v>
      </c>
      <c r="C83" s="16" t="s">
        <v>1986</v>
      </c>
      <c r="D83" s="999">
        <v>151455.50401873142</v>
      </c>
    </row>
    <row r="84" spans="1:4" ht="30" customHeight="1" thickTop="1" thickBot="1">
      <c r="A84" s="15" t="s">
        <v>242</v>
      </c>
      <c r="B84" s="13" t="s">
        <v>113</v>
      </c>
      <c r="C84" s="16" t="s">
        <v>1981</v>
      </c>
      <c r="D84" s="999">
        <v>149717.09180502343</v>
      </c>
    </row>
    <row r="85" spans="1:4" ht="30" customHeight="1" thickTop="1" thickBot="1">
      <c r="A85" s="15" t="s">
        <v>248</v>
      </c>
      <c r="B85" s="13" t="s">
        <v>113</v>
      </c>
      <c r="C85" s="16" t="s">
        <v>1987</v>
      </c>
      <c r="D85" s="999">
        <v>371875</v>
      </c>
    </row>
    <row r="86" spans="1:4" ht="30" customHeight="1" thickTop="1" thickBot="1">
      <c r="A86" s="15" t="s">
        <v>249</v>
      </c>
      <c r="B86" s="13" t="s">
        <v>113</v>
      </c>
      <c r="C86" s="16" t="s">
        <v>250</v>
      </c>
      <c r="D86" s="999">
        <v>3625</v>
      </c>
    </row>
    <row r="87" spans="1:4" ht="30" customHeight="1" thickTop="1" thickBot="1">
      <c r="A87" s="15" t="s">
        <v>255</v>
      </c>
      <c r="B87" s="13" t="s">
        <v>113</v>
      </c>
      <c r="C87" s="16" t="s">
        <v>256</v>
      </c>
      <c r="D87" s="999">
        <v>2046651.2437079612</v>
      </c>
    </row>
    <row r="88" spans="1:4" ht="30" customHeight="1" thickTop="1" thickBot="1">
      <c r="A88" s="15" t="s">
        <v>253</v>
      </c>
      <c r="B88" s="13" t="s">
        <v>113</v>
      </c>
      <c r="C88" s="16" t="s">
        <v>254</v>
      </c>
      <c r="D88" s="999">
        <v>30653.748991060031</v>
      </c>
    </row>
    <row r="89" spans="1:4" ht="30" customHeight="1" thickTop="1" thickBot="1">
      <c r="A89" s="15" t="s">
        <v>251</v>
      </c>
      <c r="B89" s="13" t="s">
        <v>113</v>
      </c>
      <c r="C89" s="16" t="s">
        <v>252</v>
      </c>
      <c r="D89" s="999">
        <v>28952.208901660288</v>
      </c>
    </row>
    <row r="90" spans="1:4" ht="30" customHeight="1" thickTop="1" thickBot="1">
      <c r="A90" s="15" t="s">
        <v>257</v>
      </c>
      <c r="B90" s="13" t="s">
        <v>113</v>
      </c>
      <c r="C90" s="16" t="s">
        <v>258</v>
      </c>
      <c r="D90" s="999">
        <v>4994.666666666667</v>
      </c>
    </row>
    <row r="91" spans="1:4" ht="30" customHeight="1" thickTop="1" thickBot="1">
      <c r="A91" s="15" t="s">
        <v>259</v>
      </c>
      <c r="B91" s="13" t="s">
        <v>113</v>
      </c>
      <c r="C91" s="16" t="s">
        <v>260</v>
      </c>
      <c r="D91" s="999">
        <v>80140.477709663697</v>
      </c>
    </row>
    <row r="92" spans="1:4" ht="30" customHeight="1" thickTop="1" thickBot="1">
      <c r="A92" s="15" t="s">
        <v>261</v>
      </c>
      <c r="B92" s="13" t="s">
        <v>113</v>
      </c>
      <c r="C92" s="16" t="s">
        <v>262</v>
      </c>
      <c r="D92" s="999">
        <v>5522.333333333333</v>
      </c>
    </row>
    <row r="93" spans="1:4" ht="30" customHeight="1" thickTop="1" thickBot="1">
      <c r="A93" s="15" t="s">
        <v>263</v>
      </c>
      <c r="B93" s="13" t="s">
        <v>113</v>
      </c>
      <c r="C93" s="16" t="s">
        <v>264</v>
      </c>
      <c r="D93" s="999">
        <v>5964.6083439761614</v>
      </c>
    </row>
    <row r="94" spans="1:4" ht="30" customHeight="1" thickTop="1" thickBot="1">
      <c r="A94" s="15" t="s">
        <v>265</v>
      </c>
      <c r="B94" s="13" t="s">
        <v>113</v>
      </c>
      <c r="C94" s="16" t="s">
        <v>266</v>
      </c>
      <c r="D94" s="999">
        <v>5964.6083439761614</v>
      </c>
    </row>
    <row r="95" spans="1:4" ht="30" customHeight="1" thickTop="1" thickBot="1">
      <c r="A95" s="15" t="s">
        <v>267</v>
      </c>
      <c r="B95" s="13" t="s">
        <v>113</v>
      </c>
      <c r="C95" s="16" t="s">
        <v>268</v>
      </c>
      <c r="D95" s="999">
        <v>6694</v>
      </c>
    </row>
    <row r="96" spans="1:4" ht="30" customHeight="1" thickTop="1" thickBot="1">
      <c r="A96" s="15" t="s">
        <v>269</v>
      </c>
      <c r="B96" s="13" t="s">
        <v>113</v>
      </c>
      <c r="C96" s="16" t="s">
        <v>270</v>
      </c>
      <c r="D96" s="999">
        <v>127916.55917411667</v>
      </c>
    </row>
    <row r="97" spans="1:4" ht="30" customHeight="1" thickTop="1" thickBot="1">
      <c r="A97" s="15" t="s">
        <v>271</v>
      </c>
      <c r="B97" s="13" t="s">
        <v>113</v>
      </c>
      <c r="C97" s="16" t="s">
        <v>272</v>
      </c>
      <c r="D97" s="999">
        <v>127916.55917411667</v>
      </c>
    </row>
    <row r="98" spans="1:4" ht="30" customHeight="1" thickTop="1" thickBot="1">
      <c r="A98" s="15" t="s">
        <v>273</v>
      </c>
      <c r="B98" s="13" t="s">
        <v>113</v>
      </c>
      <c r="C98" s="16" t="s">
        <v>274</v>
      </c>
      <c r="D98" s="999">
        <v>4250</v>
      </c>
    </row>
    <row r="99" spans="1:4" ht="30" customHeight="1" thickTop="1" thickBot="1">
      <c r="A99" s="15" t="s">
        <v>275</v>
      </c>
      <c r="B99" s="13" t="s">
        <v>113</v>
      </c>
      <c r="C99" s="16" t="s">
        <v>276</v>
      </c>
      <c r="D99" s="999">
        <v>10572</v>
      </c>
    </row>
    <row r="100" spans="1:4" ht="30" customHeight="1" thickTop="1" thickBot="1">
      <c r="A100" s="15" t="s">
        <v>277</v>
      </c>
      <c r="B100" s="13" t="s">
        <v>113</v>
      </c>
      <c r="C100" s="16" t="s">
        <v>278</v>
      </c>
      <c r="D100" s="999">
        <v>480839.61283524911</v>
      </c>
    </row>
    <row r="101" spans="1:4" ht="30" customHeight="1" thickTop="1" thickBot="1">
      <c r="A101" s="15" t="s">
        <v>279</v>
      </c>
      <c r="B101" s="13" t="s">
        <v>113</v>
      </c>
      <c r="C101" s="16" t="s">
        <v>1988</v>
      </c>
      <c r="D101" s="999">
        <v>480839.61283524911</v>
      </c>
    </row>
    <row r="102" spans="1:4" ht="30" customHeight="1" thickTop="1" thickBot="1">
      <c r="A102" s="15" t="s">
        <v>280</v>
      </c>
      <c r="B102" s="13" t="s">
        <v>113</v>
      </c>
      <c r="C102" s="16" t="s">
        <v>281</v>
      </c>
      <c r="D102" s="999">
        <v>480839.61283524911</v>
      </c>
    </row>
    <row r="103" spans="1:4" ht="30" customHeight="1" thickTop="1" thickBot="1">
      <c r="A103" s="15" t="s">
        <v>282</v>
      </c>
      <c r="B103" s="13" t="s">
        <v>113</v>
      </c>
      <c r="C103" s="16" t="s">
        <v>283</v>
      </c>
      <c r="D103" s="999">
        <v>702765.33772669232</v>
      </c>
    </row>
    <row r="104" spans="1:4" ht="30" customHeight="1" thickTop="1" thickBot="1">
      <c r="A104" s="15" t="s">
        <v>284</v>
      </c>
      <c r="B104" s="13" t="s">
        <v>113</v>
      </c>
      <c r="C104" s="16" t="s">
        <v>285</v>
      </c>
      <c r="D104" s="999">
        <v>678107.64683269488</v>
      </c>
    </row>
    <row r="105" spans="1:4" ht="30" customHeight="1" thickTop="1" thickBot="1">
      <c r="A105" s="15" t="s">
        <v>286</v>
      </c>
      <c r="B105" s="13" t="s">
        <v>113</v>
      </c>
      <c r="C105" s="16" t="s">
        <v>287</v>
      </c>
      <c r="D105" s="999">
        <v>345218.5172584079</v>
      </c>
    </row>
    <row r="106" spans="1:4" ht="30" customHeight="1" thickTop="1" thickBot="1">
      <c r="A106" s="15" t="s">
        <v>288</v>
      </c>
      <c r="B106" s="13" t="s">
        <v>113</v>
      </c>
      <c r="C106" s="16" t="s">
        <v>289</v>
      </c>
      <c r="D106" s="999">
        <v>5451.5</v>
      </c>
    </row>
    <row r="107" spans="1:4" ht="30" customHeight="1" thickTop="1" thickBot="1">
      <c r="A107" s="15" t="s">
        <v>290</v>
      </c>
      <c r="B107" s="13" t="s">
        <v>113</v>
      </c>
      <c r="C107" s="16" t="s">
        <v>291</v>
      </c>
      <c r="D107" s="999">
        <v>641119.48378033226</v>
      </c>
    </row>
    <row r="108" spans="1:4" ht="30" customHeight="1" thickTop="1" thickBot="1">
      <c r="A108" s="15" t="s">
        <v>292</v>
      </c>
      <c r="B108" s="13" t="s">
        <v>113</v>
      </c>
      <c r="C108" s="16" t="s">
        <v>293</v>
      </c>
      <c r="D108" s="999">
        <v>4233</v>
      </c>
    </row>
    <row r="109" spans="1:4" ht="30" customHeight="1" thickTop="1" thickBot="1">
      <c r="A109" s="15" t="s">
        <v>294</v>
      </c>
      <c r="B109" s="13" t="s">
        <v>113</v>
      </c>
      <c r="C109" s="16" t="s">
        <v>1989</v>
      </c>
      <c r="D109" s="999">
        <v>1128421.4786377184</v>
      </c>
    </row>
    <row r="110" spans="1:4" ht="30" customHeight="1" thickTop="1" thickBot="1">
      <c r="A110" s="15" t="s">
        <v>295</v>
      </c>
      <c r="B110" s="13" t="s">
        <v>113</v>
      </c>
      <c r="C110" s="16" t="s">
        <v>296</v>
      </c>
      <c r="D110" s="999">
        <v>3728</v>
      </c>
    </row>
    <row r="111" spans="1:4" ht="30" customHeight="1" thickTop="1" thickBot="1">
      <c r="A111" s="15" t="s">
        <v>297</v>
      </c>
      <c r="B111" s="13" t="s">
        <v>113</v>
      </c>
      <c r="C111" s="16" t="s">
        <v>298</v>
      </c>
      <c r="D111" s="999">
        <v>503879.26815666253</v>
      </c>
    </row>
    <row r="112" spans="1:4" ht="30" customHeight="1" thickTop="1" thickBot="1">
      <c r="A112" s="15" t="s">
        <v>299</v>
      </c>
      <c r="B112" s="13" t="s">
        <v>113</v>
      </c>
      <c r="C112" s="16" t="s">
        <v>300</v>
      </c>
      <c r="D112" s="999">
        <v>567144.24214985105</v>
      </c>
    </row>
    <row r="113" spans="1:4" ht="30" customHeight="1" thickTop="1" thickBot="1">
      <c r="A113" s="15" t="s">
        <v>301</v>
      </c>
      <c r="B113" s="13" t="s">
        <v>113</v>
      </c>
      <c r="C113" s="16" t="s">
        <v>302</v>
      </c>
      <c r="D113" s="999">
        <v>6211.8684716900816</v>
      </c>
    </row>
    <row r="114" spans="1:4" ht="30" customHeight="1" thickTop="1" thickBot="1">
      <c r="A114" s="15" t="s">
        <v>305</v>
      </c>
      <c r="B114" s="13" t="s">
        <v>113</v>
      </c>
      <c r="C114" s="16" t="s">
        <v>306</v>
      </c>
      <c r="D114" s="999">
        <v>89250</v>
      </c>
    </row>
    <row r="115" spans="1:4" ht="30" customHeight="1" thickTop="1" thickBot="1">
      <c r="A115" s="15" t="s">
        <v>303</v>
      </c>
      <c r="B115" s="13" t="s">
        <v>113</v>
      </c>
      <c r="C115" s="16" t="s">
        <v>304</v>
      </c>
      <c r="D115" s="999">
        <v>91934.135117071099</v>
      </c>
    </row>
    <row r="116" spans="1:4" ht="30" customHeight="1" thickTop="1" thickBot="1">
      <c r="A116" s="15" t="s">
        <v>309</v>
      </c>
      <c r="B116" s="13" t="s">
        <v>113</v>
      </c>
      <c r="C116" s="16" t="s">
        <v>1990</v>
      </c>
      <c r="D116" s="999">
        <v>145934.44564069819</v>
      </c>
    </row>
    <row r="117" spans="1:4" ht="30" customHeight="1" thickTop="1" thickBot="1">
      <c r="A117" s="15" t="s">
        <v>310</v>
      </c>
      <c r="B117" s="13" t="s">
        <v>113</v>
      </c>
      <c r="C117" s="16" t="s">
        <v>311</v>
      </c>
      <c r="D117" s="999">
        <v>185640</v>
      </c>
    </row>
    <row r="118" spans="1:4" ht="30" customHeight="1" thickTop="1" thickBot="1">
      <c r="A118" s="15" t="s">
        <v>313</v>
      </c>
      <c r="B118" s="13" t="s">
        <v>113</v>
      </c>
      <c r="C118" s="16" t="s">
        <v>1992</v>
      </c>
      <c r="D118" s="999">
        <v>185640</v>
      </c>
    </row>
    <row r="119" spans="1:4" ht="30" customHeight="1" thickTop="1" thickBot="1">
      <c r="A119" s="15" t="s">
        <v>318</v>
      </c>
      <c r="B119" s="13" t="s">
        <v>113</v>
      </c>
      <c r="C119" s="16" t="s">
        <v>319</v>
      </c>
      <c r="D119" s="999">
        <v>185640</v>
      </c>
    </row>
    <row r="120" spans="1:4" ht="30" customHeight="1" thickTop="1" thickBot="1">
      <c r="A120" s="15" t="s">
        <v>314</v>
      </c>
      <c r="B120" s="13" t="s">
        <v>113</v>
      </c>
      <c r="C120" s="16" t="s">
        <v>315</v>
      </c>
      <c r="D120" s="999">
        <v>185640</v>
      </c>
    </row>
    <row r="121" spans="1:4" ht="30" customHeight="1" thickTop="1" thickBot="1">
      <c r="A121" s="15" t="s">
        <v>1731</v>
      </c>
      <c r="B121" s="13" t="s">
        <v>113</v>
      </c>
      <c r="C121" s="16" t="s">
        <v>1732</v>
      </c>
      <c r="D121" s="999">
        <v>123291.70789272033</v>
      </c>
    </row>
    <row r="122" spans="1:4" ht="30" customHeight="1" thickTop="1" thickBot="1">
      <c r="A122" s="15" t="s">
        <v>322</v>
      </c>
      <c r="B122" s="13" t="s">
        <v>113</v>
      </c>
      <c r="C122" s="16" t="s">
        <v>323</v>
      </c>
      <c r="D122" s="999">
        <v>123291.70789272033</v>
      </c>
    </row>
    <row r="123" spans="1:4" ht="30" customHeight="1" thickTop="1" thickBot="1">
      <c r="A123" s="15" t="s">
        <v>320</v>
      </c>
      <c r="B123" s="13" t="s">
        <v>113</v>
      </c>
      <c r="C123" s="16" t="s">
        <v>321</v>
      </c>
      <c r="D123" s="999">
        <v>123291.70789272033</v>
      </c>
    </row>
    <row r="124" spans="1:4" ht="30" customHeight="1" thickTop="1" thickBot="1">
      <c r="A124" s="15" t="s">
        <v>312</v>
      </c>
      <c r="B124" s="13" t="s">
        <v>113</v>
      </c>
      <c r="C124" s="16" t="s">
        <v>1991</v>
      </c>
      <c r="D124" s="999">
        <v>132647.46719880804</v>
      </c>
    </row>
    <row r="125" spans="1:4" ht="30" customHeight="1" thickTop="1" thickBot="1">
      <c r="A125" s="15" t="s">
        <v>316</v>
      </c>
      <c r="B125" s="13" t="s">
        <v>113</v>
      </c>
      <c r="C125" s="16" t="s">
        <v>317</v>
      </c>
      <c r="D125" s="999">
        <v>179748.26919999998</v>
      </c>
    </row>
    <row r="126" spans="1:4" ht="30" customHeight="1" thickTop="1" thickBot="1">
      <c r="A126" s="15" t="s">
        <v>307</v>
      </c>
      <c r="B126" s="13" t="s">
        <v>113</v>
      </c>
      <c r="C126" s="16" t="s">
        <v>308</v>
      </c>
      <c r="D126" s="999">
        <v>193578.65261813541</v>
      </c>
    </row>
    <row r="127" spans="1:4" ht="30" customHeight="1" thickTop="1" thickBot="1">
      <c r="A127" s="15" t="s">
        <v>324</v>
      </c>
      <c r="B127" s="13" t="s">
        <v>113</v>
      </c>
      <c r="C127" s="16" t="s">
        <v>325</v>
      </c>
      <c r="D127" s="999">
        <v>1500</v>
      </c>
    </row>
    <row r="128" spans="1:4" ht="30" customHeight="1" thickTop="1" thickBot="1">
      <c r="A128" s="15" t="s">
        <v>326</v>
      </c>
      <c r="B128" s="13" t="s">
        <v>113</v>
      </c>
      <c r="C128" s="16" t="s">
        <v>327</v>
      </c>
      <c r="D128" s="999">
        <v>131578.17559386976</v>
      </c>
    </row>
    <row r="129" spans="1:4" ht="30" customHeight="1" thickTop="1" thickBot="1">
      <c r="A129" s="15" t="s">
        <v>328</v>
      </c>
      <c r="B129" s="13" t="s">
        <v>113</v>
      </c>
      <c r="C129" s="16" t="s">
        <v>329</v>
      </c>
      <c r="D129" s="999">
        <v>536</v>
      </c>
    </row>
    <row r="130" spans="1:4" ht="30" customHeight="1" thickTop="1" thickBot="1">
      <c r="A130" s="15" t="s">
        <v>330</v>
      </c>
      <c r="B130" s="13" t="s">
        <v>113</v>
      </c>
      <c r="C130" s="16" t="s">
        <v>331</v>
      </c>
      <c r="D130" s="999">
        <v>3000</v>
      </c>
    </row>
    <row r="131" spans="1:4" ht="30" customHeight="1" thickTop="1" thickBot="1">
      <c r="A131" s="15" t="s">
        <v>332</v>
      </c>
      <c r="B131" s="13" t="s">
        <v>113</v>
      </c>
      <c r="C131" s="16" t="s">
        <v>333</v>
      </c>
      <c r="D131" s="999">
        <v>3000</v>
      </c>
    </row>
    <row r="132" spans="1:4" ht="30" customHeight="1" thickTop="1" thickBot="1">
      <c r="A132" s="15" t="s">
        <v>334</v>
      </c>
      <c r="B132" s="13" t="s">
        <v>113</v>
      </c>
      <c r="C132" s="16" t="s">
        <v>1759</v>
      </c>
      <c r="D132" s="999">
        <v>4103</v>
      </c>
    </row>
    <row r="133" spans="1:4" ht="30" customHeight="1" thickTop="1" thickBot="1">
      <c r="A133" s="15" t="s">
        <v>335</v>
      </c>
      <c r="B133" s="13" t="s">
        <v>92</v>
      </c>
      <c r="C133" s="16" t="s">
        <v>1993</v>
      </c>
      <c r="D133" s="999">
        <v>384671.69026819931</v>
      </c>
    </row>
    <row r="134" spans="1:4" ht="30" customHeight="1" thickTop="1" thickBot="1">
      <c r="A134" s="15" t="s">
        <v>336</v>
      </c>
      <c r="B134" s="13" t="s">
        <v>113</v>
      </c>
      <c r="C134" s="16" t="s">
        <v>337</v>
      </c>
      <c r="D134" s="999">
        <v>1865.2957002979995</v>
      </c>
    </row>
    <row r="135" spans="1:4" ht="30" customHeight="1" thickTop="1" thickBot="1">
      <c r="A135" s="15" t="s">
        <v>338</v>
      </c>
      <c r="B135" s="13" t="s">
        <v>339</v>
      </c>
      <c r="C135" s="16" t="s">
        <v>340</v>
      </c>
      <c r="D135" s="999">
        <v>1616.9510983397192</v>
      </c>
    </row>
    <row r="136" spans="1:4" ht="30" customHeight="1" thickTop="1" thickBot="1">
      <c r="A136" s="15" t="s">
        <v>352</v>
      </c>
      <c r="B136" s="13" t="s">
        <v>339</v>
      </c>
      <c r="C136" s="16" t="s">
        <v>353</v>
      </c>
      <c r="D136" s="999">
        <v>1417.4078373776076</v>
      </c>
    </row>
    <row r="137" spans="1:4" ht="30" customHeight="1" thickTop="1" thickBot="1">
      <c r="A137" s="15" t="s">
        <v>343</v>
      </c>
      <c r="B137" s="13" t="s">
        <v>344</v>
      </c>
      <c r="C137" s="16" t="s">
        <v>345</v>
      </c>
      <c r="D137" s="999">
        <v>100.85610472541508</v>
      </c>
    </row>
    <row r="138" spans="1:4" ht="30" customHeight="1" thickTop="1" thickBot="1">
      <c r="A138" s="15" t="s">
        <v>346</v>
      </c>
      <c r="B138" s="13" t="s">
        <v>344</v>
      </c>
      <c r="C138" s="16" t="s">
        <v>347</v>
      </c>
      <c r="D138" s="999">
        <v>13.013690932311624</v>
      </c>
    </row>
    <row r="139" spans="1:4" ht="30" customHeight="1" thickTop="1" thickBot="1">
      <c r="A139" s="15" t="s">
        <v>350</v>
      </c>
      <c r="B139" s="13" t="s">
        <v>339</v>
      </c>
      <c r="C139" s="16" t="s">
        <v>351</v>
      </c>
      <c r="D139" s="999">
        <v>1616.9510983397192</v>
      </c>
    </row>
    <row r="140" spans="1:4" ht="30" customHeight="1" thickTop="1" thickBot="1">
      <c r="A140" s="15" t="s">
        <v>348</v>
      </c>
      <c r="B140" s="13" t="s">
        <v>339</v>
      </c>
      <c r="C140" s="16" t="s">
        <v>349</v>
      </c>
      <c r="D140" s="999">
        <v>1616.9510983397192</v>
      </c>
    </row>
    <row r="141" spans="1:4" ht="30" customHeight="1" thickTop="1" thickBot="1">
      <c r="A141" s="15" t="s">
        <v>356</v>
      </c>
      <c r="B141" s="13" t="s">
        <v>113</v>
      </c>
      <c r="C141" s="16" t="s">
        <v>357</v>
      </c>
      <c r="D141" s="999">
        <v>62924.449080459781</v>
      </c>
    </row>
    <row r="142" spans="1:4" ht="30" customHeight="1" thickTop="1" thickBot="1">
      <c r="A142" s="15" t="s">
        <v>341</v>
      </c>
      <c r="B142" s="13" t="s">
        <v>339</v>
      </c>
      <c r="C142" s="16" t="s">
        <v>342</v>
      </c>
      <c r="D142" s="999">
        <v>1417.4078373776076</v>
      </c>
    </row>
    <row r="143" spans="1:4" ht="30" customHeight="1" thickTop="1" thickBot="1">
      <c r="A143" s="15" t="s">
        <v>354</v>
      </c>
      <c r="B143" s="13" t="s">
        <v>113</v>
      </c>
      <c r="C143" s="16" t="s">
        <v>355</v>
      </c>
      <c r="D143" s="999">
        <v>92468.780919540251</v>
      </c>
    </row>
    <row r="144" spans="1:4" ht="30" customHeight="1" thickTop="1" thickBot="1">
      <c r="A144" s="15" t="s">
        <v>359</v>
      </c>
      <c r="B144" s="13" t="s">
        <v>113</v>
      </c>
      <c r="C144" s="16" t="s">
        <v>360</v>
      </c>
      <c r="D144" s="999">
        <v>215761.57328650492</v>
      </c>
    </row>
    <row r="145" spans="1:4" ht="68.25" customHeight="1" thickTop="1" thickBot="1">
      <c r="A145" s="15" t="s">
        <v>358</v>
      </c>
      <c r="B145" s="13" t="s">
        <v>113</v>
      </c>
      <c r="C145" s="16" t="s">
        <v>2302</v>
      </c>
      <c r="D145" s="999">
        <v>246584.50025968501</v>
      </c>
    </row>
    <row r="146" spans="1:4" ht="30" customHeight="1" thickTop="1" thickBot="1">
      <c r="A146" s="15" t="s">
        <v>361</v>
      </c>
      <c r="B146" s="13" t="s">
        <v>113</v>
      </c>
      <c r="C146" s="16" t="s">
        <v>1994</v>
      </c>
      <c r="D146" s="999">
        <v>405560.83316304814</v>
      </c>
    </row>
    <row r="147" spans="1:4" ht="30" customHeight="1" thickTop="1" thickBot="1">
      <c r="A147" s="15" t="s">
        <v>362</v>
      </c>
      <c r="B147" s="13" t="s">
        <v>113</v>
      </c>
      <c r="C147" s="16" t="s">
        <v>1995</v>
      </c>
      <c r="D147" s="999">
        <v>405560.83316304814</v>
      </c>
    </row>
    <row r="148" spans="1:4" ht="30" customHeight="1" thickTop="1" thickBot="1">
      <c r="A148" s="15" t="s">
        <v>367</v>
      </c>
      <c r="B148" s="13" t="s">
        <v>113</v>
      </c>
      <c r="C148" s="16" t="s">
        <v>368</v>
      </c>
      <c r="D148" s="999">
        <v>4637.333333333333</v>
      </c>
    </row>
    <row r="149" spans="1:4" ht="30" customHeight="1" thickTop="1" thickBot="1">
      <c r="A149" s="15" t="s">
        <v>363</v>
      </c>
      <c r="B149" s="13" t="s">
        <v>113</v>
      </c>
      <c r="C149" s="16" t="s">
        <v>364</v>
      </c>
      <c r="D149" s="999">
        <v>4353</v>
      </c>
    </row>
    <row r="150" spans="1:4" ht="30" customHeight="1" thickTop="1" thickBot="1">
      <c r="A150" s="15" t="s">
        <v>158</v>
      </c>
      <c r="B150" s="13" t="s">
        <v>113</v>
      </c>
      <c r="C150" s="16" t="s">
        <v>159</v>
      </c>
      <c r="D150" s="999">
        <v>46410</v>
      </c>
    </row>
    <row r="151" spans="1:4" ht="30" customHeight="1" thickTop="1" thickBot="1">
      <c r="A151" s="15" t="s">
        <v>369</v>
      </c>
      <c r="B151" s="13" t="s">
        <v>113</v>
      </c>
      <c r="C151" s="16" t="s">
        <v>370</v>
      </c>
      <c r="D151" s="999">
        <v>62055.785210727983</v>
      </c>
    </row>
    <row r="152" spans="1:4" ht="30" customHeight="1" thickTop="1" thickBot="1">
      <c r="A152" s="15" t="s">
        <v>371</v>
      </c>
      <c r="B152" s="13" t="s">
        <v>113</v>
      </c>
      <c r="C152" s="16" t="s">
        <v>372</v>
      </c>
      <c r="D152" s="999">
        <v>127607.91538527035</v>
      </c>
    </row>
    <row r="153" spans="1:4" ht="30" customHeight="1" thickTop="1" thickBot="1">
      <c r="A153" s="15" t="s">
        <v>365</v>
      </c>
      <c r="B153" s="13" t="s">
        <v>113</v>
      </c>
      <c r="C153" s="16" t="s">
        <v>366</v>
      </c>
      <c r="D153" s="999">
        <v>127607.91538527035</v>
      </c>
    </row>
    <row r="154" spans="1:4" ht="30" customHeight="1" thickTop="1" thickBot="1">
      <c r="A154" s="15" t="s">
        <v>373</v>
      </c>
      <c r="B154" s="13" t="s">
        <v>113</v>
      </c>
      <c r="C154" s="16" t="s">
        <v>374</v>
      </c>
      <c r="D154" s="999">
        <v>68737.231030225652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91" zoomScaleNormal="91" workbookViewId="0">
      <pane xSplit="3" ySplit="2" topLeftCell="D3" activePane="bottomRight" state="frozen"/>
      <selection activeCell="D20" sqref="D20"/>
      <selection pane="topRight" activeCell="D20" sqref="D20"/>
      <selection pane="bottomLeft" activeCell="D20" sqref="D20"/>
      <selection pane="bottomRight" activeCell="E14" sqref="E14"/>
    </sheetView>
  </sheetViews>
  <sheetFormatPr baseColWidth="10" defaultRowHeight="15"/>
  <cols>
    <col min="1" max="1" width="11.5703125" customWidth="1"/>
    <col min="2" max="2" width="9.140625"/>
    <col min="3" max="3" width="77.42578125" style="205" customWidth="1"/>
    <col min="4" max="4" width="17.140625" style="188" customWidth="1"/>
  </cols>
  <sheetData>
    <row r="1" spans="1:4" ht="81.75" customHeight="1" thickTop="1" thickBot="1">
      <c r="A1" s="677" t="s">
        <v>1933</v>
      </c>
      <c r="B1" s="678"/>
      <c r="C1" s="678"/>
      <c r="D1" s="679"/>
    </row>
    <row r="2" spans="1:4" ht="60.75" customHeight="1" thickTop="1" thickBot="1">
      <c r="A2" s="676" t="s">
        <v>375</v>
      </c>
      <c r="B2" s="676"/>
      <c r="C2" s="676"/>
      <c r="D2" s="676"/>
    </row>
    <row r="3" spans="1:4" ht="16.5" customHeight="1" thickTop="1" thickBot="1">
      <c r="A3" s="199"/>
      <c r="B3" s="199"/>
      <c r="C3" s="204"/>
      <c r="D3" s="200"/>
    </row>
    <row r="4" spans="1:4" ht="16.5" customHeight="1" thickTop="1" thickBot="1">
      <c r="A4" s="199"/>
      <c r="B4" s="199"/>
      <c r="C4" s="204" t="s">
        <v>375</v>
      </c>
      <c r="D4" s="200"/>
    </row>
    <row r="5" spans="1:4" ht="16.5" thickTop="1" thickBot="1">
      <c r="A5" s="199"/>
      <c r="B5" s="199"/>
      <c r="C5" s="204"/>
      <c r="D5" s="201" t="s">
        <v>1929</v>
      </c>
    </row>
    <row r="6" spans="1:4" ht="31.5" thickTop="1" thickBot="1">
      <c r="A6" s="199" t="s">
        <v>809</v>
      </c>
      <c r="B6" s="199" t="s">
        <v>377</v>
      </c>
      <c r="C6" s="204" t="s">
        <v>2027</v>
      </c>
      <c r="D6" s="997">
        <v>3626.5664134375934</v>
      </c>
    </row>
    <row r="7" spans="1:4" ht="16.5" thickTop="1" thickBot="1">
      <c r="A7" s="199" t="s">
        <v>814</v>
      </c>
      <c r="B7" s="199" t="s">
        <v>377</v>
      </c>
      <c r="C7" s="204" t="s">
        <v>815</v>
      </c>
      <c r="D7" s="997">
        <v>3626.5664134375934</v>
      </c>
    </row>
    <row r="8" spans="1:4" ht="16.5" thickTop="1" thickBot="1">
      <c r="A8" s="199" t="s">
        <v>810</v>
      </c>
      <c r="B8" s="199" t="s">
        <v>377</v>
      </c>
      <c r="C8" s="204" t="s">
        <v>811</v>
      </c>
      <c r="D8" s="997">
        <v>4039.2065471710957</v>
      </c>
    </row>
    <row r="9" spans="1:4" ht="16.5" thickTop="1" thickBot="1">
      <c r="A9" s="199" t="s">
        <v>812</v>
      </c>
      <c r="B9" s="199" t="s">
        <v>377</v>
      </c>
      <c r="C9" s="204" t="s">
        <v>813</v>
      </c>
      <c r="D9" s="997">
        <v>3912.2097605878976</v>
      </c>
    </row>
    <row r="10" spans="1:4" ht="16.5" thickTop="1" thickBot="1">
      <c r="A10" s="199" t="s">
        <v>1751</v>
      </c>
      <c r="B10" s="199" t="s">
        <v>377</v>
      </c>
      <c r="C10" s="204" t="s">
        <v>1750</v>
      </c>
      <c r="D10" s="997">
        <v>10345.477638604229</v>
      </c>
    </row>
    <row r="11" spans="1:4" ht="16.5" thickTop="1" thickBot="1">
      <c r="A11" s="199" t="s">
        <v>818</v>
      </c>
      <c r="B11" s="199" t="s">
        <v>377</v>
      </c>
      <c r="C11" s="204" t="s">
        <v>819</v>
      </c>
      <c r="D11" s="997">
        <v>8980</v>
      </c>
    </row>
    <row r="12" spans="1:4" ht="16.5" thickTop="1" thickBot="1">
      <c r="A12" s="199" t="s">
        <v>816</v>
      </c>
      <c r="B12" s="199" t="s">
        <v>377</v>
      </c>
      <c r="C12" s="204" t="s">
        <v>817</v>
      </c>
      <c r="D12" s="997">
        <v>15994</v>
      </c>
    </row>
    <row r="13" spans="1:4" ht="16.5" thickTop="1" thickBot="1">
      <c r="A13" s="199" t="s">
        <v>820</v>
      </c>
      <c r="B13" s="199" t="s">
        <v>92</v>
      </c>
      <c r="C13" s="204" t="s">
        <v>2028</v>
      </c>
      <c r="D13" s="997">
        <v>1025.4129856803067</v>
      </c>
    </row>
    <row r="14" spans="1:4" ht="16.5" thickTop="1" thickBot="1">
      <c r="A14" s="199" t="s">
        <v>822</v>
      </c>
      <c r="B14" s="199" t="s">
        <v>233</v>
      </c>
      <c r="C14" s="204" t="s">
        <v>2030</v>
      </c>
      <c r="D14" s="997">
        <v>1299.3825999999999</v>
      </c>
    </row>
    <row r="15" spans="1:4" ht="16.5" thickTop="1" thickBot="1">
      <c r="A15" s="199" t="s">
        <v>823</v>
      </c>
      <c r="B15" s="199" t="s">
        <v>92</v>
      </c>
      <c r="C15" s="204" t="s">
        <v>2031</v>
      </c>
      <c r="D15" s="997">
        <v>1427.0471291616946</v>
      </c>
    </row>
    <row r="16" spans="1:4" ht="16.5" thickTop="1" thickBot="1">
      <c r="A16" s="199" t="s">
        <v>821</v>
      </c>
      <c r="B16" s="199" t="s">
        <v>233</v>
      </c>
      <c r="C16" s="204" t="s">
        <v>2029</v>
      </c>
      <c r="D16" s="997">
        <v>1488.8683395389619</v>
      </c>
    </row>
    <row r="17" spans="1:4" ht="16.5" thickTop="1" thickBot="1">
      <c r="A17" s="199" t="s">
        <v>847</v>
      </c>
      <c r="B17" s="199" t="s">
        <v>425</v>
      </c>
      <c r="C17" s="204" t="s">
        <v>848</v>
      </c>
      <c r="D17" s="997">
        <v>17222.813200829263</v>
      </c>
    </row>
    <row r="18" spans="1:4" ht="16.5" thickTop="1" thickBot="1">
      <c r="A18" s="199" t="s">
        <v>824</v>
      </c>
      <c r="B18" s="199" t="s">
        <v>388</v>
      </c>
      <c r="C18" s="204" t="s">
        <v>2032</v>
      </c>
      <c r="D18" s="997">
        <v>58257.5</v>
      </c>
    </row>
    <row r="19" spans="1:4" ht="31.5" thickTop="1" thickBot="1">
      <c r="A19" s="199" t="s">
        <v>825</v>
      </c>
      <c r="B19" s="199" t="s">
        <v>388</v>
      </c>
      <c r="C19" s="204" t="s">
        <v>826</v>
      </c>
      <c r="D19" s="997">
        <v>65326.091171685031</v>
      </c>
    </row>
    <row r="20" spans="1:4" ht="16.5" thickTop="1" thickBot="1">
      <c r="A20" s="199" t="s">
        <v>831</v>
      </c>
      <c r="B20" s="199" t="s">
        <v>388</v>
      </c>
      <c r="C20" s="204" t="s">
        <v>832</v>
      </c>
      <c r="D20" s="997">
        <v>65326.091171685031</v>
      </c>
    </row>
    <row r="21" spans="1:4" ht="31.5" thickTop="1" thickBot="1">
      <c r="A21" s="199" t="s">
        <v>827</v>
      </c>
      <c r="B21" s="199" t="s">
        <v>388</v>
      </c>
      <c r="C21" s="204" t="s">
        <v>828</v>
      </c>
      <c r="D21" s="997">
        <v>44055.474754231895</v>
      </c>
    </row>
    <row r="22" spans="1:4" ht="31.5" thickTop="1" thickBot="1">
      <c r="A22" s="199" t="s">
        <v>829</v>
      </c>
      <c r="B22" s="199" t="s">
        <v>388</v>
      </c>
      <c r="C22" s="204" t="s">
        <v>830</v>
      </c>
      <c r="D22" s="997">
        <v>44055.474754231895</v>
      </c>
    </row>
    <row r="23" spans="1:4" ht="16.5" thickTop="1" thickBot="1">
      <c r="A23" s="199" t="s">
        <v>833</v>
      </c>
      <c r="B23" s="199" t="s">
        <v>388</v>
      </c>
      <c r="C23" s="204" t="s">
        <v>834</v>
      </c>
      <c r="D23" s="997">
        <v>62545.682651528346</v>
      </c>
    </row>
    <row r="24" spans="1:4" ht="16.5" thickTop="1" thickBot="1">
      <c r="A24" s="199" t="s">
        <v>843</v>
      </c>
      <c r="B24" s="199" t="s">
        <v>388</v>
      </c>
      <c r="C24" s="204" t="s">
        <v>844</v>
      </c>
      <c r="D24" s="997">
        <v>69495.475856283956</v>
      </c>
    </row>
    <row r="25" spans="1:4" ht="16.5" thickTop="1" thickBot="1">
      <c r="A25" s="199" t="s">
        <v>835</v>
      </c>
      <c r="B25" s="199" t="s">
        <v>388</v>
      </c>
      <c r="C25" s="204" t="s">
        <v>836</v>
      </c>
      <c r="D25" s="997">
        <v>69495.475856283956</v>
      </c>
    </row>
    <row r="26" spans="1:4" ht="16.5" thickTop="1" thickBot="1">
      <c r="A26" s="199" t="s">
        <v>838</v>
      </c>
      <c r="B26" s="199" t="s">
        <v>388</v>
      </c>
      <c r="C26" s="204" t="s">
        <v>2107</v>
      </c>
      <c r="D26" s="997">
        <v>69495.475856283956</v>
      </c>
    </row>
    <row r="27" spans="1:4" ht="16.5" thickTop="1" thickBot="1">
      <c r="A27" s="199" t="s">
        <v>837</v>
      </c>
      <c r="B27" s="199" t="s">
        <v>388</v>
      </c>
      <c r="C27" s="204" t="s">
        <v>2109</v>
      </c>
      <c r="D27" s="997">
        <v>69495.475856283956</v>
      </c>
    </row>
    <row r="28" spans="1:4" ht="16.5" thickTop="1" thickBot="1">
      <c r="A28" s="199" t="s">
        <v>840</v>
      </c>
      <c r="B28" s="199" t="s">
        <v>388</v>
      </c>
      <c r="C28" s="204" t="s">
        <v>2108</v>
      </c>
      <c r="D28" s="997">
        <v>69495.475856283956</v>
      </c>
    </row>
    <row r="29" spans="1:4" ht="16.5" thickTop="1" thickBot="1">
      <c r="A29" s="199" t="s">
        <v>839</v>
      </c>
      <c r="B29" s="199" t="s">
        <v>388</v>
      </c>
      <c r="C29" s="204" t="s">
        <v>2106</v>
      </c>
      <c r="D29" s="997">
        <v>69495.475856283956</v>
      </c>
    </row>
    <row r="30" spans="1:4" ht="31.5" thickTop="1" thickBot="1">
      <c r="A30" s="199" t="s">
        <v>841</v>
      </c>
      <c r="B30" s="199" t="s">
        <v>388</v>
      </c>
      <c r="C30" s="204" t="s">
        <v>842</v>
      </c>
      <c r="D30" s="997">
        <v>49032.503992044833</v>
      </c>
    </row>
    <row r="31" spans="1:4" ht="16.5" thickTop="1" thickBot="1">
      <c r="A31" s="199" t="s">
        <v>845</v>
      </c>
      <c r="B31" s="199" t="s">
        <v>425</v>
      </c>
      <c r="C31" s="204" t="s">
        <v>846</v>
      </c>
      <c r="D31" s="997">
        <v>44.211442900018071</v>
      </c>
    </row>
    <row r="32" spans="1:4" ht="16.5" thickTop="1" thickBot="1">
      <c r="A32" s="199" t="s">
        <v>850</v>
      </c>
      <c r="B32" s="199" t="s">
        <v>144</v>
      </c>
      <c r="C32" s="204" t="s">
        <v>2034</v>
      </c>
      <c r="D32" s="997">
        <v>500</v>
      </c>
    </row>
    <row r="33" spans="1:4" ht="16.5" thickTop="1" thickBot="1">
      <c r="A33" s="199" t="s">
        <v>851</v>
      </c>
      <c r="B33" s="199" t="s">
        <v>377</v>
      </c>
      <c r="C33" s="204" t="s">
        <v>852</v>
      </c>
      <c r="D33" s="997">
        <v>6216.8227175396241</v>
      </c>
    </row>
    <row r="34" spans="1:4" ht="16.5" thickTop="1" thickBot="1">
      <c r="A34" s="199" t="s">
        <v>857</v>
      </c>
      <c r="B34" s="199" t="s">
        <v>377</v>
      </c>
      <c r="C34" s="204" t="s">
        <v>858</v>
      </c>
      <c r="D34" s="997">
        <v>3948.3274700988363</v>
      </c>
    </row>
    <row r="35" spans="1:4" ht="16.5" thickTop="1" thickBot="1">
      <c r="A35" s="199" t="s">
        <v>853</v>
      </c>
      <c r="B35" s="199" t="s">
        <v>377</v>
      </c>
      <c r="C35" s="204" t="s">
        <v>854</v>
      </c>
      <c r="D35" s="997">
        <v>4350</v>
      </c>
    </row>
    <row r="36" spans="1:4" ht="16.5" thickTop="1" thickBot="1">
      <c r="A36" s="199" t="s">
        <v>855</v>
      </c>
      <c r="B36" s="199" t="s">
        <v>377</v>
      </c>
      <c r="C36" s="204" t="s">
        <v>856</v>
      </c>
      <c r="D36" s="997">
        <v>5288.1798090966067</v>
      </c>
    </row>
    <row r="37" spans="1:4" ht="16.5" thickTop="1" thickBot="1">
      <c r="A37" s="199" t="s">
        <v>976</v>
      </c>
      <c r="B37" s="199" t="s">
        <v>377</v>
      </c>
      <c r="C37" s="204" t="s">
        <v>977</v>
      </c>
      <c r="D37" s="997">
        <v>6633.2582257578488</v>
      </c>
    </row>
    <row r="38" spans="1:4" ht="16.5" thickTop="1" thickBot="1">
      <c r="A38" s="199" t="s">
        <v>859</v>
      </c>
      <c r="B38" s="199" t="s">
        <v>377</v>
      </c>
      <c r="C38" s="204" t="s">
        <v>860</v>
      </c>
      <c r="D38" s="997">
        <v>3580</v>
      </c>
    </row>
    <row r="39" spans="1:4" ht="31.5" thickTop="1" thickBot="1">
      <c r="A39" s="199" t="s">
        <v>999</v>
      </c>
      <c r="B39" s="199" t="s">
        <v>92</v>
      </c>
      <c r="C39" s="204" t="s">
        <v>1000</v>
      </c>
      <c r="D39" s="997">
        <v>363480.69351559028</v>
      </c>
    </row>
    <row r="40" spans="1:4" ht="16.5" thickTop="1" thickBot="1">
      <c r="A40" s="199" t="s">
        <v>974</v>
      </c>
      <c r="B40" s="199" t="s">
        <v>92</v>
      </c>
      <c r="C40" s="204" t="s">
        <v>975</v>
      </c>
      <c r="D40" s="997">
        <v>34747.737928141978</v>
      </c>
    </row>
    <row r="41" spans="1:4" ht="16.5" thickTop="1" thickBot="1">
      <c r="A41" s="199" t="s">
        <v>899</v>
      </c>
      <c r="B41" s="199" t="s">
        <v>92</v>
      </c>
      <c r="C41" s="204" t="s">
        <v>900</v>
      </c>
      <c r="D41" s="997">
        <v>6949.7932047556196</v>
      </c>
    </row>
    <row r="42" spans="1:4" ht="16.5" thickTop="1" thickBot="1">
      <c r="A42" s="199" t="s">
        <v>437</v>
      </c>
      <c r="B42" s="199" t="s">
        <v>92</v>
      </c>
      <c r="C42" s="204" t="s">
        <v>438</v>
      </c>
      <c r="D42" s="997">
        <v>11652.171395426987</v>
      </c>
    </row>
    <row r="43" spans="1:4" ht="16.5" thickTop="1" thickBot="1">
      <c r="A43" s="199" t="s">
        <v>376</v>
      </c>
      <c r="B43" s="199" t="s">
        <v>377</v>
      </c>
      <c r="C43" s="204" t="s">
        <v>378</v>
      </c>
      <c r="D43" s="997">
        <v>6109.7757896552757</v>
      </c>
    </row>
    <row r="44" spans="1:4" ht="31.5" thickTop="1" thickBot="1">
      <c r="A44" s="199" t="s">
        <v>379</v>
      </c>
      <c r="B44" s="199" t="s">
        <v>144</v>
      </c>
      <c r="C44" s="204" t="s">
        <v>380</v>
      </c>
      <c r="D44" s="997">
        <v>7275.2690036554559</v>
      </c>
    </row>
    <row r="45" spans="1:4" ht="16.5" thickTop="1" thickBot="1">
      <c r="A45" s="199" t="s">
        <v>849</v>
      </c>
      <c r="B45" s="199" t="s">
        <v>377</v>
      </c>
      <c r="C45" s="204" t="s">
        <v>2033</v>
      </c>
      <c r="D45" s="997">
        <v>17758.934089979808</v>
      </c>
    </row>
    <row r="46" spans="1:4" ht="16.5" thickTop="1" thickBot="1">
      <c r="A46" s="199" t="s">
        <v>995</v>
      </c>
      <c r="B46" s="199" t="s">
        <v>92</v>
      </c>
      <c r="C46" s="204" t="s">
        <v>2059</v>
      </c>
      <c r="D46" s="997">
        <v>56170.995188332425</v>
      </c>
    </row>
    <row r="47" spans="1:4" ht="16.5" thickTop="1" thickBot="1">
      <c r="A47" s="199" t="s">
        <v>996</v>
      </c>
      <c r="B47" s="199" t="s">
        <v>92</v>
      </c>
      <c r="C47" s="204" t="s">
        <v>2060</v>
      </c>
      <c r="D47" s="997">
        <v>19235.6619484162</v>
      </c>
    </row>
    <row r="48" spans="1:4" ht="16.5" thickTop="1" thickBot="1">
      <c r="A48" s="199" t="s">
        <v>868</v>
      </c>
      <c r="B48" s="199" t="s">
        <v>388</v>
      </c>
      <c r="C48" s="204" t="s">
        <v>869</v>
      </c>
      <c r="D48" s="997">
        <v>52955</v>
      </c>
    </row>
    <row r="49" spans="1:4" ht="16.5" thickTop="1" thickBot="1">
      <c r="A49" s="199" t="s">
        <v>871</v>
      </c>
      <c r="B49" s="199" t="s">
        <v>388</v>
      </c>
      <c r="C49" s="204" t="s">
        <v>872</v>
      </c>
      <c r="D49" s="997">
        <v>55518.156166666675</v>
      </c>
    </row>
    <row r="50" spans="1:4" ht="16.5" thickTop="1" thickBot="1">
      <c r="A50" s="199" t="s">
        <v>870</v>
      </c>
      <c r="B50" s="199" t="s">
        <v>388</v>
      </c>
      <c r="C50" s="204" t="s">
        <v>2036</v>
      </c>
      <c r="D50" s="997">
        <v>75506.237250647857</v>
      </c>
    </row>
    <row r="51" spans="1:4" ht="16.5" thickTop="1" thickBot="1">
      <c r="A51" s="199" t="s">
        <v>867</v>
      </c>
      <c r="B51" s="199" t="s">
        <v>388</v>
      </c>
      <c r="C51" s="204" t="s">
        <v>2035</v>
      </c>
      <c r="D51" s="997">
        <v>52121.606892212978</v>
      </c>
    </row>
    <row r="52" spans="1:4" ht="16.5" thickTop="1" thickBot="1">
      <c r="A52" s="199" t="s">
        <v>873</v>
      </c>
      <c r="B52" s="199" t="s">
        <v>388</v>
      </c>
      <c r="C52" s="204" t="s">
        <v>874</v>
      </c>
      <c r="D52" s="997">
        <v>85771.427321671188</v>
      </c>
    </row>
    <row r="53" spans="1:4" ht="16.5" thickTop="1" thickBot="1">
      <c r="A53" s="199" t="s">
        <v>381</v>
      </c>
      <c r="B53" s="199" t="s">
        <v>144</v>
      </c>
      <c r="C53" s="204" t="s">
        <v>382</v>
      </c>
      <c r="D53" s="997">
        <v>2932.9146025432406</v>
      </c>
    </row>
    <row r="54" spans="1:4" ht="16.5" thickTop="1" thickBot="1">
      <c r="A54" s="199" t="s">
        <v>865</v>
      </c>
      <c r="B54" s="199" t="s">
        <v>377</v>
      </c>
      <c r="C54" s="204" t="s">
        <v>866</v>
      </c>
      <c r="D54" s="997">
        <v>3196.7329407985294</v>
      </c>
    </row>
    <row r="55" spans="1:4" ht="16.5" thickTop="1" thickBot="1">
      <c r="A55" s="199" t="s">
        <v>861</v>
      </c>
      <c r="B55" s="199" t="s">
        <v>425</v>
      </c>
      <c r="C55" s="204" t="s">
        <v>862</v>
      </c>
      <c r="D55" s="997">
        <v>6949.7932047556196</v>
      </c>
    </row>
    <row r="56" spans="1:4" ht="16.5" thickTop="1" thickBot="1">
      <c r="A56" s="199" t="s">
        <v>863</v>
      </c>
      <c r="B56" s="199" t="s">
        <v>637</v>
      </c>
      <c r="C56" s="204" t="s">
        <v>864</v>
      </c>
      <c r="D56" s="997">
        <v>4725.7120077574873</v>
      </c>
    </row>
    <row r="57" spans="1:4" ht="16.5" thickTop="1" thickBot="1">
      <c r="A57" s="199" t="s">
        <v>383</v>
      </c>
      <c r="B57" s="199" t="s">
        <v>377</v>
      </c>
      <c r="C57" s="204" t="s">
        <v>384</v>
      </c>
      <c r="D57" s="997">
        <v>6949.7932047556196</v>
      </c>
    </row>
    <row r="58" spans="1:4" ht="16.5" thickTop="1" thickBot="1">
      <c r="A58" s="199" t="s">
        <v>385</v>
      </c>
      <c r="B58" s="199" t="s">
        <v>377</v>
      </c>
      <c r="C58" s="204" t="s">
        <v>386</v>
      </c>
      <c r="D58" s="997">
        <v>2932.9146025432406</v>
      </c>
    </row>
    <row r="59" spans="1:4" ht="31.5" thickTop="1" thickBot="1">
      <c r="A59" s="199" t="s">
        <v>387</v>
      </c>
      <c r="B59" s="199" t="s">
        <v>388</v>
      </c>
      <c r="C59" s="204" t="s">
        <v>389</v>
      </c>
      <c r="D59" s="997">
        <v>34747.737928141978</v>
      </c>
    </row>
    <row r="60" spans="1:4" ht="16.5" thickTop="1" thickBot="1">
      <c r="A60" s="199" t="s">
        <v>390</v>
      </c>
      <c r="B60" s="199" t="s">
        <v>377</v>
      </c>
      <c r="C60" s="204" t="s">
        <v>391</v>
      </c>
      <c r="D60" s="997">
        <v>24323.662168826613</v>
      </c>
    </row>
    <row r="61" spans="1:4" ht="16.5" thickTop="1" thickBot="1">
      <c r="A61" s="199" t="s">
        <v>392</v>
      </c>
      <c r="B61" s="199" t="s">
        <v>233</v>
      </c>
      <c r="C61" s="204" t="s">
        <v>393</v>
      </c>
      <c r="D61" s="997">
        <v>21865.014705331163</v>
      </c>
    </row>
    <row r="62" spans="1:4" ht="16.5" thickTop="1" thickBot="1">
      <c r="A62" s="199" t="s">
        <v>400</v>
      </c>
      <c r="B62" s="199" t="s">
        <v>233</v>
      </c>
      <c r="C62" s="204" t="s">
        <v>401</v>
      </c>
      <c r="D62" s="997">
        <v>43226.510199856559</v>
      </c>
    </row>
    <row r="63" spans="1:4" ht="16.5" thickTop="1" thickBot="1">
      <c r="A63" s="199" t="s">
        <v>394</v>
      </c>
      <c r="B63" s="199" t="s">
        <v>388</v>
      </c>
      <c r="C63" s="204" t="s">
        <v>395</v>
      </c>
      <c r="D63" s="997">
        <v>76445.26906103958</v>
      </c>
    </row>
    <row r="64" spans="1:4" ht="16.5" thickTop="1" thickBot="1">
      <c r="A64" s="199" t="s">
        <v>402</v>
      </c>
      <c r="B64" s="199" t="s">
        <v>92</v>
      </c>
      <c r="C64" s="204" t="s">
        <v>403</v>
      </c>
      <c r="D64" s="997">
        <v>106531.15595450188</v>
      </c>
    </row>
    <row r="65" spans="1:4" ht="16.5" thickTop="1" thickBot="1">
      <c r="A65" s="199" t="s">
        <v>396</v>
      </c>
      <c r="B65" s="199" t="s">
        <v>92</v>
      </c>
      <c r="C65" s="204" t="s">
        <v>397</v>
      </c>
      <c r="D65" s="997">
        <v>76445.26906103958</v>
      </c>
    </row>
    <row r="66" spans="1:4" ht="16.5" thickTop="1" thickBot="1">
      <c r="A66" s="199" t="s">
        <v>398</v>
      </c>
      <c r="B66" s="199" t="s">
        <v>92</v>
      </c>
      <c r="C66" s="204" t="s">
        <v>399</v>
      </c>
      <c r="D66" s="997">
        <v>106531.15595450188</v>
      </c>
    </row>
    <row r="67" spans="1:4" ht="16.5" thickTop="1" thickBot="1">
      <c r="A67" s="199" t="s">
        <v>1001</v>
      </c>
      <c r="B67" s="199" t="s">
        <v>144</v>
      </c>
      <c r="C67" s="204" t="s">
        <v>1002</v>
      </c>
      <c r="D67" s="997">
        <v>9731.4298205484229</v>
      </c>
    </row>
    <row r="68" spans="1:4" ht="16.5" thickTop="1" thickBot="1">
      <c r="A68" s="199" t="s">
        <v>404</v>
      </c>
      <c r="B68" s="199" t="s">
        <v>377</v>
      </c>
      <c r="C68" s="204" t="s">
        <v>405</v>
      </c>
      <c r="D68" s="997">
        <v>990</v>
      </c>
    </row>
    <row r="69" spans="1:4" ht="16.5" thickTop="1" thickBot="1">
      <c r="A69" s="199" t="s">
        <v>406</v>
      </c>
      <c r="B69" s="199" t="s">
        <v>377</v>
      </c>
      <c r="C69" s="204" t="s">
        <v>407</v>
      </c>
      <c r="D69" s="997">
        <v>16678.76683403182</v>
      </c>
    </row>
    <row r="70" spans="1:4" ht="16.5" thickTop="1" thickBot="1">
      <c r="A70" s="199" t="s">
        <v>408</v>
      </c>
      <c r="B70" s="199" t="s">
        <v>144</v>
      </c>
      <c r="C70" s="204" t="s">
        <v>409</v>
      </c>
      <c r="D70" s="997">
        <v>41754.023532158732</v>
      </c>
    </row>
    <row r="71" spans="1:4" ht="16.5" thickTop="1" thickBot="1">
      <c r="A71" s="199" t="s">
        <v>410</v>
      </c>
      <c r="B71" s="199" t="s">
        <v>92</v>
      </c>
      <c r="C71" s="204" t="s">
        <v>411</v>
      </c>
      <c r="D71" s="997">
        <v>13407.649605255227</v>
      </c>
    </row>
    <row r="72" spans="1:4" ht="16.5" thickTop="1" thickBot="1">
      <c r="A72" s="199" t="s">
        <v>412</v>
      </c>
      <c r="B72" s="199" t="s">
        <v>92</v>
      </c>
      <c r="C72" s="204" t="s">
        <v>413</v>
      </c>
      <c r="D72" s="997">
        <v>23230786.002729062</v>
      </c>
    </row>
    <row r="73" spans="1:4" ht="16.5" thickTop="1" thickBot="1">
      <c r="A73" s="199" t="s">
        <v>882</v>
      </c>
      <c r="B73" s="199" t="s">
        <v>377</v>
      </c>
      <c r="C73" s="204" t="s">
        <v>883</v>
      </c>
      <c r="D73" s="997">
        <v>1414.7661728005783</v>
      </c>
    </row>
    <row r="74" spans="1:4" ht="16.5" thickTop="1" thickBot="1">
      <c r="A74" s="199" t="s">
        <v>877</v>
      </c>
      <c r="B74" s="199" t="s">
        <v>377</v>
      </c>
      <c r="C74" s="204" t="s">
        <v>878</v>
      </c>
      <c r="D74" s="997">
        <v>2246.1869184481407</v>
      </c>
    </row>
    <row r="75" spans="1:4" ht="16.5" thickTop="1" thickBot="1">
      <c r="A75" s="199" t="s">
        <v>880</v>
      </c>
      <c r="B75" s="199" t="s">
        <v>377</v>
      </c>
      <c r="C75" s="204" t="s">
        <v>881</v>
      </c>
      <c r="D75" s="997">
        <v>1779.5105767257273</v>
      </c>
    </row>
    <row r="76" spans="1:4" ht="16.5" thickTop="1" thickBot="1">
      <c r="A76" s="199" t="s">
        <v>894</v>
      </c>
      <c r="B76" s="199" t="s">
        <v>377</v>
      </c>
      <c r="C76" s="204" t="s">
        <v>895</v>
      </c>
      <c r="D76" s="997">
        <v>3030.9400299234612</v>
      </c>
    </row>
    <row r="77" spans="1:4" ht="16.5" thickTop="1" thickBot="1">
      <c r="A77" s="199" t="s">
        <v>879</v>
      </c>
      <c r="B77" s="199" t="s">
        <v>377</v>
      </c>
      <c r="C77" s="204" t="s">
        <v>2142</v>
      </c>
      <c r="D77" s="997">
        <v>3126.7314895401669</v>
      </c>
    </row>
    <row r="78" spans="1:4" ht="16.5" thickTop="1" thickBot="1">
      <c r="A78" s="199" t="s">
        <v>889</v>
      </c>
      <c r="B78" s="199" t="s">
        <v>377</v>
      </c>
      <c r="C78" s="204" t="s">
        <v>890</v>
      </c>
      <c r="D78" s="997">
        <v>3253.2253400596633</v>
      </c>
    </row>
    <row r="79" spans="1:4" ht="16.5" thickTop="1" thickBot="1">
      <c r="A79" s="199" t="s">
        <v>891</v>
      </c>
      <c r="B79" s="199" t="s">
        <v>377</v>
      </c>
      <c r="C79" s="204" t="s">
        <v>2128</v>
      </c>
      <c r="D79" s="997">
        <v>3821.8336195793404</v>
      </c>
    </row>
    <row r="80" spans="1:4" ht="16.5" thickTop="1" thickBot="1">
      <c r="A80" s="199" t="s">
        <v>892</v>
      </c>
      <c r="B80" s="199" t="s">
        <v>377</v>
      </c>
      <c r="C80" s="204" t="s">
        <v>2129</v>
      </c>
      <c r="D80" s="997">
        <v>3321.9986956819134</v>
      </c>
    </row>
    <row r="81" spans="1:4" ht="31.5" thickTop="1" thickBot="1">
      <c r="A81" s="199" t="s">
        <v>884</v>
      </c>
      <c r="B81" s="199" t="s">
        <v>377</v>
      </c>
      <c r="C81" s="204" t="s">
        <v>2037</v>
      </c>
      <c r="D81" s="997">
        <v>3821.8336195793404</v>
      </c>
    </row>
    <row r="82" spans="1:4" ht="31.5" thickTop="1" thickBot="1">
      <c r="A82" s="199" t="s">
        <v>885</v>
      </c>
      <c r="B82" s="199" t="s">
        <v>377</v>
      </c>
      <c r="C82" s="204" t="s">
        <v>2038</v>
      </c>
      <c r="D82" s="997">
        <v>3544.2840058181155</v>
      </c>
    </row>
    <row r="83" spans="1:4" ht="31.5" thickTop="1" thickBot="1">
      <c r="A83" s="199" t="s">
        <v>886</v>
      </c>
      <c r="B83" s="199" t="s">
        <v>377</v>
      </c>
      <c r="C83" s="204" t="s">
        <v>2039</v>
      </c>
      <c r="D83" s="997">
        <v>4725.7120077574873</v>
      </c>
    </row>
    <row r="84" spans="1:4" ht="31.5" thickTop="1" thickBot="1">
      <c r="A84" s="199" t="s">
        <v>887</v>
      </c>
      <c r="B84" s="199" t="s">
        <v>377</v>
      </c>
      <c r="C84" s="204" t="s">
        <v>2040</v>
      </c>
      <c r="D84" s="997">
        <v>4725.7120077574873</v>
      </c>
    </row>
    <row r="85" spans="1:4" ht="16.5" thickTop="1" thickBot="1">
      <c r="A85" s="199" t="s">
        <v>893</v>
      </c>
      <c r="B85" s="199" t="s">
        <v>377</v>
      </c>
      <c r="C85" s="204" t="s">
        <v>2042</v>
      </c>
      <c r="D85" s="997">
        <v>4725.7120077574873</v>
      </c>
    </row>
    <row r="86" spans="1:4" ht="31.5" thickTop="1" thickBot="1">
      <c r="A86" s="199" t="s">
        <v>888</v>
      </c>
      <c r="B86" s="199" t="s">
        <v>377</v>
      </c>
      <c r="C86" s="204" t="s">
        <v>2041</v>
      </c>
      <c r="D86" s="997">
        <v>4725.7120077574873</v>
      </c>
    </row>
    <row r="87" spans="1:4" ht="31.5" thickTop="1" thickBot="1">
      <c r="A87" s="199" t="s">
        <v>875</v>
      </c>
      <c r="B87" s="199" t="s">
        <v>377</v>
      </c>
      <c r="C87" s="204" t="s">
        <v>876</v>
      </c>
      <c r="D87" s="997">
        <v>478.46923401434333</v>
      </c>
    </row>
    <row r="88" spans="1:4" ht="16.5" thickTop="1" thickBot="1">
      <c r="A88" s="199" t="s">
        <v>898</v>
      </c>
      <c r="B88" s="199" t="s">
        <v>377</v>
      </c>
      <c r="C88" s="204" t="s">
        <v>2043</v>
      </c>
      <c r="D88" s="997">
        <v>8637.1966087729761</v>
      </c>
    </row>
    <row r="89" spans="1:4" ht="16.5" thickTop="1" thickBot="1">
      <c r="A89" s="199" t="s">
        <v>896</v>
      </c>
      <c r="B89" s="199" t="s">
        <v>377</v>
      </c>
      <c r="C89" s="204" t="s">
        <v>897</v>
      </c>
      <c r="D89" s="997">
        <v>11961.651495727114</v>
      </c>
    </row>
    <row r="90" spans="1:4" ht="16.5" thickTop="1" thickBot="1">
      <c r="A90" s="199" t="s">
        <v>997</v>
      </c>
      <c r="B90" s="199" t="s">
        <v>233</v>
      </c>
      <c r="C90" s="204" t="s">
        <v>998</v>
      </c>
      <c r="D90" s="997">
        <v>10523.551505840414</v>
      </c>
    </row>
    <row r="91" spans="1:4" ht="31.5" thickTop="1" thickBot="1">
      <c r="A91" s="199" t="s">
        <v>414</v>
      </c>
      <c r="B91" s="199" t="s">
        <v>377</v>
      </c>
      <c r="C91" s="204" t="s">
        <v>415</v>
      </c>
      <c r="D91" s="997">
        <v>785.98120711143247</v>
      </c>
    </row>
    <row r="92" spans="1:4" ht="16.5" thickTop="1" thickBot="1">
      <c r="A92" s="199" t="s">
        <v>416</v>
      </c>
      <c r="B92" s="199" t="s">
        <v>144</v>
      </c>
      <c r="C92" s="204" t="s">
        <v>417</v>
      </c>
      <c r="D92" s="997">
        <v>29660</v>
      </c>
    </row>
    <row r="93" spans="1:4" ht="16.5" thickTop="1" thickBot="1">
      <c r="A93" s="199" t="s">
        <v>418</v>
      </c>
      <c r="B93" s="199" t="s">
        <v>144</v>
      </c>
      <c r="C93" s="204" t="s">
        <v>419</v>
      </c>
      <c r="D93" s="997">
        <v>6626.8040524582648</v>
      </c>
    </row>
    <row r="94" spans="1:4" ht="16.5" thickTop="1" thickBot="1">
      <c r="A94" s="199" t="s">
        <v>420</v>
      </c>
      <c r="B94" s="199" t="s">
        <v>144</v>
      </c>
      <c r="C94" s="204" t="s">
        <v>421</v>
      </c>
      <c r="D94" s="997">
        <v>5304.1450523660569</v>
      </c>
    </row>
    <row r="95" spans="1:4" ht="16.5" thickTop="1" thickBot="1">
      <c r="A95" s="199" t="s">
        <v>422</v>
      </c>
      <c r="B95" s="199" t="s">
        <v>377</v>
      </c>
      <c r="C95" s="204" t="s">
        <v>423</v>
      </c>
      <c r="D95" s="997">
        <v>6626.8040524582648</v>
      </c>
    </row>
    <row r="96" spans="1:4" ht="16.5" thickTop="1" thickBot="1">
      <c r="A96" s="199" t="s">
        <v>441</v>
      </c>
      <c r="B96" s="199" t="s">
        <v>377</v>
      </c>
      <c r="C96" s="204" t="s">
        <v>442</v>
      </c>
      <c r="D96" s="997">
        <v>5304.1450523660569</v>
      </c>
    </row>
    <row r="97" spans="1:4" ht="16.5" thickTop="1" thickBot="1">
      <c r="A97" s="199" t="s">
        <v>439</v>
      </c>
      <c r="B97" s="199" t="s">
        <v>377</v>
      </c>
      <c r="C97" s="204" t="s">
        <v>440</v>
      </c>
      <c r="D97" s="997">
        <v>6146.6186587386237</v>
      </c>
    </row>
    <row r="98" spans="1:4" ht="16.5" thickTop="1" thickBot="1">
      <c r="A98" s="199" t="s">
        <v>424</v>
      </c>
      <c r="B98" s="199" t="s">
        <v>425</v>
      </c>
      <c r="C98" s="204" t="s">
        <v>426</v>
      </c>
      <c r="D98" s="997">
        <v>3233.5758098818774</v>
      </c>
    </row>
    <row r="99" spans="1:4" ht="31.5" thickTop="1" thickBot="1">
      <c r="A99" s="199" t="s">
        <v>907</v>
      </c>
      <c r="B99" s="199" t="s">
        <v>388</v>
      </c>
      <c r="C99" s="204" t="s">
        <v>2044</v>
      </c>
      <c r="D99" s="997">
        <v>473958.94884455489</v>
      </c>
    </row>
    <row r="100" spans="1:4" ht="31.5" thickTop="1" thickBot="1">
      <c r="A100" s="199" t="s">
        <v>908</v>
      </c>
      <c r="B100" s="199" t="s">
        <v>388</v>
      </c>
      <c r="C100" s="204" t="s">
        <v>2045</v>
      </c>
      <c r="D100" s="997">
        <v>522192.6688362562</v>
      </c>
    </row>
    <row r="101" spans="1:4" ht="31.5" thickTop="1" thickBot="1">
      <c r="A101" s="199" t="s">
        <v>909</v>
      </c>
      <c r="B101" s="199" t="s">
        <v>388</v>
      </c>
      <c r="C101" s="204" t="s">
        <v>2046</v>
      </c>
      <c r="D101" s="997">
        <v>619899.6937618783</v>
      </c>
    </row>
    <row r="102" spans="1:4" ht="31.5" thickTop="1" thickBot="1">
      <c r="A102" s="199" t="s">
        <v>910</v>
      </c>
      <c r="B102" s="199" t="s">
        <v>388</v>
      </c>
      <c r="C102" s="204" t="s">
        <v>2047</v>
      </c>
      <c r="D102" s="997">
        <v>567479.65963009035</v>
      </c>
    </row>
    <row r="103" spans="1:4" ht="31.5" thickTop="1" thickBot="1">
      <c r="A103" s="199" t="s">
        <v>911</v>
      </c>
      <c r="B103" s="199" t="s">
        <v>388</v>
      </c>
      <c r="C103" s="204" t="s">
        <v>2048</v>
      </c>
      <c r="D103" s="997">
        <v>608780.51587252389</v>
      </c>
    </row>
    <row r="104" spans="1:4" ht="16.5" thickTop="1" thickBot="1">
      <c r="A104" s="199" t="s">
        <v>905</v>
      </c>
      <c r="B104" s="199" t="s">
        <v>388</v>
      </c>
      <c r="C104" s="204" t="s">
        <v>2111</v>
      </c>
      <c r="D104" s="997">
        <v>416508.63498725364</v>
      </c>
    </row>
    <row r="105" spans="1:4" ht="16.5" thickTop="1" thickBot="1">
      <c r="A105" s="199" t="s">
        <v>904</v>
      </c>
      <c r="B105" s="199" t="s">
        <v>388</v>
      </c>
      <c r="C105" s="204" t="s">
        <v>2112</v>
      </c>
      <c r="D105" s="997">
        <v>433984.44774905074</v>
      </c>
    </row>
    <row r="106" spans="1:4" ht="16.5" thickTop="1" thickBot="1">
      <c r="A106" s="199" t="s">
        <v>1744</v>
      </c>
      <c r="B106" s="199" t="s">
        <v>388</v>
      </c>
      <c r="C106" s="204" t="s">
        <v>2110</v>
      </c>
      <c r="D106" s="997">
        <v>489580.32533589459</v>
      </c>
    </row>
    <row r="107" spans="1:4" ht="16.5" thickTop="1" thickBot="1">
      <c r="A107" s="199" t="s">
        <v>901</v>
      </c>
      <c r="B107" s="199" t="s">
        <v>388</v>
      </c>
      <c r="C107" s="204" t="s">
        <v>2110</v>
      </c>
      <c r="D107" s="997">
        <v>489580.32533589459</v>
      </c>
    </row>
    <row r="108" spans="1:4" ht="16.5" thickTop="1" thickBot="1">
      <c r="A108" s="199" t="s">
        <v>903</v>
      </c>
      <c r="B108" s="199" t="s">
        <v>388</v>
      </c>
      <c r="C108" s="204" t="s">
        <v>2113</v>
      </c>
      <c r="D108" s="997">
        <v>584573.52278912789</v>
      </c>
    </row>
    <row r="109" spans="1:4" ht="16.5" thickTop="1" thickBot="1">
      <c r="A109" s="199" t="s">
        <v>902</v>
      </c>
      <c r="B109" s="199" t="s">
        <v>388</v>
      </c>
      <c r="C109" s="204" t="s">
        <v>2114</v>
      </c>
      <c r="D109" s="997">
        <v>584573.52278912789</v>
      </c>
    </row>
    <row r="110" spans="1:4" ht="16.5" thickTop="1" thickBot="1">
      <c r="A110" s="199" t="s">
        <v>906</v>
      </c>
      <c r="B110" s="199" t="s">
        <v>388</v>
      </c>
      <c r="C110" s="204" t="s">
        <v>2115</v>
      </c>
      <c r="D110" s="997">
        <v>416508.63498725364</v>
      </c>
    </row>
    <row r="111" spans="1:4" ht="16.5" thickTop="1" thickBot="1">
      <c r="A111" s="199" t="s">
        <v>427</v>
      </c>
      <c r="B111" s="199" t="s">
        <v>144</v>
      </c>
      <c r="C111" s="204" t="s">
        <v>428</v>
      </c>
      <c r="D111" s="997">
        <v>3660.9530912487189</v>
      </c>
    </row>
    <row r="112" spans="1:4" ht="16.5" thickTop="1" thickBot="1">
      <c r="A112" s="199" t="s">
        <v>429</v>
      </c>
      <c r="B112" s="199" t="s">
        <v>233</v>
      </c>
      <c r="C112" s="204" t="s">
        <v>430</v>
      </c>
      <c r="D112" s="997">
        <v>496.15063698909171</v>
      </c>
    </row>
    <row r="113" spans="1:4" ht="31.5" thickTop="1" thickBot="1">
      <c r="A113" s="199" t="s">
        <v>431</v>
      </c>
      <c r="B113" s="199" t="s">
        <v>92</v>
      </c>
      <c r="C113" s="204" t="s">
        <v>432</v>
      </c>
      <c r="D113" s="997">
        <v>496.15063698909171</v>
      </c>
    </row>
    <row r="114" spans="1:4" ht="31.5" thickTop="1" thickBot="1">
      <c r="A114" s="199" t="s">
        <v>433</v>
      </c>
      <c r="B114" s="199" t="s">
        <v>144</v>
      </c>
      <c r="C114" s="204" t="s">
        <v>434</v>
      </c>
      <c r="D114" s="997">
        <v>43004.224889720354</v>
      </c>
    </row>
    <row r="115" spans="1:4" ht="16.5" thickTop="1" thickBot="1">
      <c r="A115" s="199" t="s">
        <v>435</v>
      </c>
      <c r="B115" s="199" t="s">
        <v>92</v>
      </c>
      <c r="C115" s="653" t="s">
        <v>436</v>
      </c>
      <c r="D115" s="997">
        <v>43863.891834998489</v>
      </c>
    </row>
    <row r="116" spans="1:4" ht="16.5" thickTop="1" thickBot="1">
      <c r="A116" s="199" t="s">
        <v>443</v>
      </c>
      <c r="B116" s="199" t="s">
        <v>92</v>
      </c>
      <c r="C116" s="204" t="s">
        <v>1996</v>
      </c>
      <c r="D116" s="997">
        <v>267750</v>
      </c>
    </row>
    <row r="117" spans="1:4" ht="16.5" thickTop="1" thickBot="1">
      <c r="A117" s="199" t="s">
        <v>446</v>
      </c>
      <c r="B117" s="199" t="s">
        <v>92</v>
      </c>
      <c r="C117" s="204" t="s">
        <v>447</v>
      </c>
      <c r="D117" s="997">
        <v>46477.279348643991</v>
      </c>
    </row>
    <row r="118" spans="1:4" ht="31.5" thickTop="1" thickBot="1">
      <c r="A118" s="199" t="s">
        <v>444</v>
      </c>
      <c r="B118" s="199" t="s">
        <v>92</v>
      </c>
      <c r="C118" s="653" t="s">
        <v>445</v>
      </c>
      <c r="D118" s="997">
        <v>42929.311055917547</v>
      </c>
    </row>
    <row r="119" spans="1:4" ht="31.5" thickTop="1" thickBot="1">
      <c r="A119" s="199" t="s">
        <v>449</v>
      </c>
      <c r="B119" s="199" t="s">
        <v>388</v>
      </c>
      <c r="C119" s="204" t="s">
        <v>450</v>
      </c>
      <c r="D119" s="997">
        <v>4864.4868146380995</v>
      </c>
    </row>
    <row r="120" spans="1:4" ht="31.5" thickTop="1" thickBot="1">
      <c r="A120" s="199" t="s">
        <v>448</v>
      </c>
      <c r="B120" s="199" t="s">
        <v>388</v>
      </c>
      <c r="C120" s="204" t="s">
        <v>1997</v>
      </c>
      <c r="D120" s="997">
        <v>4864.4868146380995</v>
      </c>
    </row>
    <row r="121" spans="1:4" ht="31.5" thickTop="1" thickBot="1">
      <c r="A121" s="199" t="s">
        <v>912</v>
      </c>
      <c r="B121" s="199" t="s">
        <v>637</v>
      </c>
      <c r="C121" s="204" t="s">
        <v>913</v>
      </c>
      <c r="D121" s="997">
        <v>18665.434121482624</v>
      </c>
    </row>
    <row r="122" spans="1:4" ht="16.5" thickTop="1" thickBot="1">
      <c r="A122" s="199" t="s">
        <v>914</v>
      </c>
      <c r="B122" s="199" t="s">
        <v>637</v>
      </c>
      <c r="C122" s="204" t="s">
        <v>2049</v>
      </c>
      <c r="D122" s="997">
        <v>36630</v>
      </c>
    </row>
    <row r="123" spans="1:4" ht="16.5" thickTop="1" thickBot="1">
      <c r="A123" s="199" t="s">
        <v>451</v>
      </c>
      <c r="B123" s="199" t="s">
        <v>388</v>
      </c>
      <c r="C123" s="204" t="s">
        <v>1998</v>
      </c>
      <c r="D123" s="997">
        <v>4169.3846845989265</v>
      </c>
    </row>
    <row r="124" spans="1:4" ht="16.5" thickTop="1" thickBot="1">
      <c r="A124" s="199" t="s">
        <v>452</v>
      </c>
      <c r="B124" s="199" t="s">
        <v>144</v>
      </c>
      <c r="C124" s="204" t="s">
        <v>453</v>
      </c>
      <c r="D124" s="997">
        <v>2640.4056176399681</v>
      </c>
    </row>
    <row r="125" spans="1:4" ht="16.5" thickTop="1" thickBot="1">
      <c r="A125" s="199" t="s">
        <v>939</v>
      </c>
      <c r="B125" s="199" t="s">
        <v>425</v>
      </c>
      <c r="C125" s="204" t="s">
        <v>2051</v>
      </c>
      <c r="D125" s="997">
        <v>2941</v>
      </c>
    </row>
    <row r="126" spans="1:4" ht="16.5" thickTop="1" thickBot="1">
      <c r="A126" s="199" t="s">
        <v>940</v>
      </c>
      <c r="B126" s="199" t="s">
        <v>425</v>
      </c>
      <c r="C126" s="204" t="s">
        <v>2052</v>
      </c>
      <c r="D126" s="997">
        <v>2780.4085201566918</v>
      </c>
    </row>
    <row r="127" spans="1:4" ht="31.5" thickTop="1" thickBot="1">
      <c r="A127" s="199" t="s">
        <v>938</v>
      </c>
      <c r="B127" s="199" t="s">
        <v>425</v>
      </c>
      <c r="C127" s="204" t="s">
        <v>2050</v>
      </c>
      <c r="D127" s="997">
        <v>2780.4085201566918</v>
      </c>
    </row>
    <row r="128" spans="1:4" ht="16.5" thickTop="1" thickBot="1">
      <c r="A128" s="199" t="s">
        <v>920</v>
      </c>
      <c r="B128" s="199" t="s">
        <v>425</v>
      </c>
      <c r="C128" s="204" t="s">
        <v>921</v>
      </c>
      <c r="D128" s="997">
        <v>3268.5</v>
      </c>
    </row>
    <row r="129" spans="1:4" ht="16.5" thickTop="1" thickBot="1">
      <c r="A129" s="199" t="s">
        <v>922</v>
      </c>
      <c r="B129" s="199" t="s">
        <v>425</v>
      </c>
      <c r="C129" s="204" t="s">
        <v>923</v>
      </c>
      <c r="D129" s="997">
        <v>2422.0827097444703</v>
      </c>
    </row>
    <row r="130" spans="1:4" ht="16.5" thickTop="1" thickBot="1">
      <c r="A130" s="199" t="s">
        <v>924</v>
      </c>
      <c r="B130" s="199" t="s">
        <v>425</v>
      </c>
      <c r="C130" s="204" t="s">
        <v>925</v>
      </c>
      <c r="D130" s="997">
        <v>2224.0811969981314</v>
      </c>
    </row>
    <row r="131" spans="1:4" ht="16.5" thickTop="1" thickBot="1">
      <c r="A131" s="199" t="s">
        <v>926</v>
      </c>
      <c r="B131" s="199" t="s">
        <v>425</v>
      </c>
      <c r="C131" s="204" t="s">
        <v>927</v>
      </c>
      <c r="D131" s="997">
        <v>3154.9776891707343</v>
      </c>
    </row>
    <row r="132" spans="1:4" ht="16.5" thickTop="1" thickBot="1">
      <c r="A132" s="199" t="s">
        <v>928</v>
      </c>
      <c r="B132" s="199" t="s">
        <v>425</v>
      </c>
      <c r="C132" s="204" t="s">
        <v>929</v>
      </c>
      <c r="D132" s="997">
        <v>2780.4085201566918</v>
      </c>
    </row>
    <row r="133" spans="1:4" ht="16.5" thickTop="1" thickBot="1">
      <c r="A133" s="199" t="s">
        <v>932</v>
      </c>
      <c r="B133" s="199" t="s">
        <v>425</v>
      </c>
      <c r="C133" s="204" t="s">
        <v>933</v>
      </c>
      <c r="D133" s="997">
        <v>2192.1507104592297</v>
      </c>
    </row>
    <row r="134" spans="1:4" ht="16.5" thickTop="1" thickBot="1">
      <c r="A134" s="199" t="s">
        <v>930</v>
      </c>
      <c r="B134" s="199" t="s">
        <v>425</v>
      </c>
      <c r="C134" s="204" t="s">
        <v>931</v>
      </c>
      <c r="D134" s="997">
        <v>2598.6503660121734</v>
      </c>
    </row>
    <row r="135" spans="1:4" ht="16.5" thickTop="1" thickBot="1">
      <c r="A135" s="199" t="s">
        <v>934</v>
      </c>
      <c r="B135" s="199" t="s">
        <v>425</v>
      </c>
      <c r="C135" s="204" t="s">
        <v>935</v>
      </c>
      <c r="D135" s="997">
        <v>3169.7148368040735</v>
      </c>
    </row>
    <row r="136" spans="1:4" ht="16.5" thickTop="1" thickBot="1">
      <c r="A136" s="199" t="s">
        <v>936</v>
      </c>
      <c r="B136" s="199" t="s">
        <v>425</v>
      </c>
      <c r="C136" s="204" t="s">
        <v>937</v>
      </c>
      <c r="D136" s="997">
        <v>2558.1232100204902</v>
      </c>
    </row>
    <row r="137" spans="1:4" ht="31.5" thickTop="1" thickBot="1">
      <c r="A137" s="199" t="s">
        <v>918</v>
      </c>
      <c r="B137" s="199" t="s">
        <v>377</v>
      </c>
      <c r="C137" s="204" t="s">
        <v>919</v>
      </c>
      <c r="D137" s="997">
        <v>10572.67533128488</v>
      </c>
    </row>
    <row r="138" spans="1:4" ht="31.5" thickTop="1" thickBot="1">
      <c r="A138" s="199" t="s">
        <v>915</v>
      </c>
      <c r="B138" s="199" t="s">
        <v>916</v>
      </c>
      <c r="C138" s="204" t="s">
        <v>917</v>
      </c>
      <c r="D138" s="997">
        <v>55595.889446772722</v>
      </c>
    </row>
    <row r="139" spans="1:4" ht="16.5" thickTop="1" thickBot="1">
      <c r="A139" s="199" t="s">
        <v>454</v>
      </c>
      <c r="B139" s="199" t="s">
        <v>377</v>
      </c>
      <c r="C139" s="204" t="s">
        <v>455</v>
      </c>
      <c r="D139" s="997">
        <v>7383.5</v>
      </c>
    </row>
    <row r="140" spans="1:4" ht="31.5" thickTop="1" thickBot="1">
      <c r="A140" s="199" t="s">
        <v>456</v>
      </c>
      <c r="B140" s="199" t="s">
        <v>457</v>
      </c>
      <c r="C140" s="204" t="s">
        <v>458</v>
      </c>
      <c r="D140" s="997">
        <v>6949.7932047556196</v>
      </c>
    </row>
    <row r="141" spans="1:4" ht="31.5" thickTop="1" thickBot="1">
      <c r="A141" s="199" t="s">
        <v>459</v>
      </c>
      <c r="B141" s="199" t="s">
        <v>144</v>
      </c>
      <c r="C141" s="204" t="s">
        <v>1999</v>
      </c>
      <c r="D141" s="997">
        <v>19875.499774830347</v>
      </c>
    </row>
    <row r="142" spans="1:4" ht="31.5" thickTop="1" thickBot="1">
      <c r="A142" s="199" t="s">
        <v>460</v>
      </c>
      <c r="B142" s="199" t="s">
        <v>92</v>
      </c>
      <c r="C142" s="204" t="s">
        <v>461</v>
      </c>
      <c r="D142" s="997">
        <v>3102.1695768179347</v>
      </c>
    </row>
    <row r="143" spans="1:4" ht="16.5" thickTop="1" thickBot="1">
      <c r="A143" s="199" t="s">
        <v>462</v>
      </c>
      <c r="B143" s="199" t="s">
        <v>463</v>
      </c>
      <c r="C143" s="204" t="s">
        <v>464</v>
      </c>
      <c r="D143" s="997">
        <v>11794.630489215933</v>
      </c>
    </row>
    <row r="144" spans="1:4" ht="16.5" thickTop="1" thickBot="1">
      <c r="A144" s="199" t="s">
        <v>465</v>
      </c>
      <c r="B144" s="199" t="s">
        <v>425</v>
      </c>
      <c r="C144" s="204" t="s">
        <v>466</v>
      </c>
      <c r="D144" s="997">
        <v>11149.519145422768</v>
      </c>
    </row>
    <row r="145" spans="1:4" ht="16.5" thickTop="1" thickBot="1">
      <c r="A145" s="199" t="s">
        <v>951</v>
      </c>
      <c r="B145" s="199" t="s">
        <v>233</v>
      </c>
      <c r="C145" s="204" t="s">
        <v>953</v>
      </c>
      <c r="D145" s="997">
        <v>1767.1294039655272</v>
      </c>
    </row>
    <row r="146" spans="1:4" ht="46.5" thickTop="1" thickBot="1">
      <c r="A146" s="199" t="s">
        <v>941</v>
      </c>
      <c r="B146" s="199" t="s">
        <v>233</v>
      </c>
      <c r="C146" s="204" t="s">
        <v>942</v>
      </c>
      <c r="D146" s="997">
        <v>1767.1294039655272</v>
      </c>
    </row>
    <row r="147" spans="1:4" ht="31.5" thickTop="1" thickBot="1">
      <c r="A147" s="199" t="s">
        <v>943</v>
      </c>
      <c r="B147" s="199" t="s">
        <v>233</v>
      </c>
      <c r="C147" s="204" t="s">
        <v>944</v>
      </c>
      <c r="D147" s="997">
        <v>355.79786657024039</v>
      </c>
    </row>
    <row r="148" spans="1:4" ht="16.5" thickTop="1" thickBot="1">
      <c r="A148" s="199" t="s">
        <v>1774</v>
      </c>
      <c r="B148" s="199" t="s">
        <v>233</v>
      </c>
      <c r="C148" s="204" t="s">
        <v>2053</v>
      </c>
      <c r="D148" s="997">
        <v>1547</v>
      </c>
    </row>
    <row r="149" spans="1:4" ht="31.5" thickTop="1" thickBot="1">
      <c r="A149" s="199" t="s">
        <v>945</v>
      </c>
      <c r="B149" s="199" t="s">
        <v>144</v>
      </c>
      <c r="C149" s="204" t="s">
        <v>946</v>
      </c>
      <c r="D149" s="997">
        <v>31967.329407985289</v>
      </c>
    </row>
    <row r="150" spans="1:4" ht="16.5" thickTop="1" thickBot="1">
      <c r="A150" s="199" t="s">
        <v>947</v>
      </c>
      <c r="B150" s="199" t="s">
        <v>233</v>
      </c>
      <c r="C150" s="204" t="s">
        <v>948</v>
      </c>
      <c r="D150" s="997">
        <v>1767.1294039655272</v>
      </c>
    </row>
    <row r="151" spans="1:4" ht="31.5" thickTop="1" thickBot="1">
      <c r="A151" s="199" t="s">
        <v>949</v>
      </c>
      <c r="B151" s="199" t="s">
        <v>457</v>
      </c>
      <c r="C151" s="204" t="s">
        <v>950</v>
      </c>
      <c r="D151" s="997">
        <v>152554.0399177846</v>
      </c>
    </row>
    <row r="152" spans="1:4" ht="16.5" thickTop="1" thickBot="1">
      <c r="A152" s="199" t="s">
        <v>467</v>
      </c>
      <c r="B152" s="199" t="s">
        <v>92</v>
      </c>
      <c r="C152" s="204" t="s">
        <v>468</v>
      </c>
      <c r="D152" s="997">
        <v>1923.1977661507865</v>
      </c>
    </row>
    <row r="153" spans="1:4" ht="16.5" thickTop="1" thickBot="1">
      <c r="A153" s="199" t="s">
        <v>469</v>
      </c>
      <c r="B153" s="199" t="s">
        <v>377</v>
      </c>
      <c r="C153" s="204" t="s">
        <v>470</v>
      </c>
      <c r="D153" s="997">
        <v>41697.531132897602</v>
      </c>
    </row>
    <row r="154" spans="1:4" ht="16.5" thickTop="1" thickBot="1">
      <c r="A154" s="199" t="s">
        <v>471</v>
      </c>
      <c r="B154" s="199" t="s">
        <v>377</v>
      </c>
      <c r="C154" s="204" t="s">
        <v>472</v>
      </c>
      <c r="D154" s="997">
        <v>3821.8336195793404</v>
      </c>
    </row>
    <row r="155" spans="1:4" ht="31.5" thickTop="1" thickBot="1">
      <c r="A155" s="199" t="s">
        <v>987</v>
      </c>
      <c r="B155" s="199" t="s">
        <v>144</v>
      </c>
      <c r="C155" s="204" t="s">
        <v>988</v>
      </c>
      <c r="D155" s="997">
        <v>54171.29850888325</v>
      </c>
    </row>
    <row r="156" spans="1:4" ht="31.5" thickTop="1" thickBot="1">
      <c r="A156" s="199" t="s">
        <v>989</v>
      </c>
      <c r="B156" s="199" t="s">
        <v>144</v>
      </c>
      <c r="C156" s="204" t="s">
        <v>990</v>
      </c>
      <c r="D156" s="997">
        <v>17823.35196688784</v>
      </c>
    </row>
    <row r="157" spans="1:4" ht="31.5" thickTop="1" thickBot="1">
      <c r="A157" s="199" t="s">
        <v>991</v>
      </c>
      <c r="B157" s="199" t="s">
        <v>144</v>
      </c>
      <c r="C157" s="204" t="s">
        <v>992</v>
      </c>
      <c r="D157" s="997">
        <v>25910.361730682813</v>
      </c>
    </row>
    <row r="158" spans="1:4" ht="31.5" thickTop="1" thickBot="1">
      <c r="A158" s="199" t="s">
        <v>993</v>
      </c>
      <c r="B158" s="199" t="s">
        <v>144</v>
      </c>
      <c r="C158" s="204" t="s">
        <v>994</v>
      </c>
      <c r="D158" s="997">
        <v>66279.093385307657</v>
      </c>
    </row>
    <row r="159" spans="1:4" ht="16.5" thickTop="1" thickBot="1">
      <c r="A159" s="199" t="s">
        <v>475</v>
      </c>
      <c r="B159" s="199" t="s">
        <v>233</v>
      </c>
      <c r="C159" s="204" t="s">
        <v>476</v>
      </c>
      <c r="D159" s="997">
        <v>9211.94536647321</v>
      </c>
    </row>
    <row r="160" spans="1:4" ht="16.5" thickTop="1" thickBot="1">
      <c r="A160" s="199" t="s">
        <v>980</v>
      </c>
      <c r="B160" s="199" t="s">
        <v>233</v>
      </c>
      <c r="C160" s="204" t="s">
        <v>476</v>
      </c>
      <c r="D160" s="997">
        <v>9211.94536647321</v>
      </c>
    </row>
    <row r="161" spans="1:4" ht="16.5" thickTop="1" thickBot="1">
      <c r="A161" s="199" t="s">
        <v>477</v>
      </c>
      <c r="B161" s="199" t="s">
        <v>233</v>
      </c>
      <c r="C161" s="204" t="s">
        <v>478</v>
      </c>
      <c r="D161" s="997">
        <v>14675.742851533778</v>
      </c>
    </row>
    <row r="162" spans="1:4" ht="16.5" thickTop="1" thickBot="1">
      <c r="A162" s="199" t="s">
        <v>981</v>
      </c>
      <c r="B162" s="199" t="s">
        <v>233</v>
      </c>
      <c r="C162" s="204" t="s">
        <v>478</v>
      </c>
      <c r="D162" s="997">
        <v>14675.742851533778</v>
      </c>
    </row>
    <row r="163" spans="1:4" ht="16.5" thickTop="1" thickBot="1">
      <c r="A163" s="199" t="s">
        <v>972</v>
      </c>
      <c r="B163" s="199" t="s">
        <v>233</v>
      </c>
      <c r="C163" s="204" t="s">
        <v>973</v>
      </c>
      <c r="D163" s="997">
        <v>11801.999063032603</v>
      </c>
    </row>
    <row r="164" spans="1:4" ht="16.5" thickTop="1" thickBot="1">
      <c r="A164" s="199" t="s">
        <v>978</v>
      </c>
      <c r="B164" s="199" t="s">
        <v>233</v>
      </c>
      <c r="C164" s="204" t="s">
        <v>973</v>
      </c>
      <c r="D164" s="997">
        <v>12053.758668435485</v>
      </c>
    </row>
    <row r="165" spans="1:4" ht="16.5" thickTop="1" thickBot="1">
      <c r="A165" s="199" t="s">
        <v>985</v>
      </c>
      <c r="B165" s="199" t="s">
        <v>952</v>
      </c>
      <c r="C165" s="204" t="s">
        <v>986</v>
      </c>
      <c r="D165" s="997">
        <v>15153.472053981195</v>
      </c>
    </row>
    <row r="166" spans="1:4" ht="16.5" thickTop="1" thickBot="1">
      <c r="A166" s="199" t="s">
        <v>983</v>
      </c>
      <c r="B166" s="199" t="s">
        <v>233</v>
      </c>
      <c r="C166" s="204" t="s">
        <v>984</v>
      </c>
      <c r="D166" s="997">
        <v>7061.5499076417755</v>
      </c>
    </row>
    <row r="167" spans="1:4" ht="16.5" thickTop="1" thickBot="1">
      <c r="A167" s="199" t="s">
        <v>479</v>
      </c>
      <c r="B167" s="199" t="s">
        <v>233</v>
      </c>
      <c r="C167" s="204" t="s">
        <v>480</v>
      </c>
      <c r="D167" s="997">
        <v>5338.5317301771829</v>
      </c>
    </row>
    <row r="168" spans="1:4" ht="16.5" thickTop="1" thickBot="1">
      <c r="A168" s="199" t="s">
        <v>982</v>
      </c>
      <c r="B168" s="199" t="s">
        <v>233</v>
      </c>
      <c r="C168" s="204" t="s">
        <v>480</v>
      </c>
      <c r="D168" s="997">
        <v>5338.5317301771829</v>
      </c>
    </row>
    <row r="169" spans="1:4" ht="16.5" thickTop="1" thickBot="1">
      <c r="A169" s="199" t="s">
        <v>473</v>
      </c>
      <c r="B169" s="199" t="s">
        <v>233</v>
      </c>
      <c r="C169" s="204" t="s">
        <v>474</v>
      </c>
      <c r="D169" s="997">
        <v>7061.5499076417755</v>
      </c>
    </row>
    <row r="170" spans="1:4" ht="16.5" thickTop="1" thickBot="1">
      <c r="A170" s="199" t="s">
        <v>979</v>
      </c>
      <c r="B170" s="199" t="s">
        <v>233</v>
      </c>
      <c r="C170" s="204" t="s">
        <v>474</v>
      </c>
      <c r="D170" s="997">
        <v>7061.5499076417755</v>
      </c>
    </row>
    <row r="171" spans="1:4" ht="16.5" thickTop="1" thickBot="1">
      <c r="A171" s="199" t="s">
        <v>955</v>
      </c>
      <c r="B171" s="199" t="s">
        <v>233</v>
      </c>
      <c r="C171" s="204" t="s">
        <v>956</v>
      </c>
      <c r="D171" s="997">
        <v>12312.886847655034</v>
      </c>
    </row>
    <row r="172" spans="1:4" ht="16.5" thickTop="1" thickBot="1">
      <c r="A172" s="199" t="s">
        <v>968</v>
      </c>
      <c r="B172" s="199" t="s">
        <v>952</v>
      </c>
      <c r="C172" s="204" t="s">
        <v>969</v>
      </c>
      <c r="D172" s="997">
        <v>61181.268399808345</v>
      </c>
    </row>
    <row r="173" spans="1:4" ht="16.5" thickTop="1" thickBot="1">
      <c r="A173" s="199" t="s">
        <v>970</v>
      </c>
      <c r="B173" s="199" t="s">
        <v>952</v>
      </c>
      <c r="C173" s="204" t="s">
        <v>971</v>
      </c>
      <c r="D173" s="997">
        <v>4875.5396753631048</v>
      </c>
    </row>
    <row r="174" spans="1:4" ht="16.5" thickTop="1" thickBot="1">
      <c r="A174" s="199" t="s">
        <v>957</v>
      </c>
      <c r="B174" s="199" t="s">
        <v>233</v>
      </c>
      <c r="C174" s="204" t="s">
        <v>958</v>
      </c>
      <c r="D174" s="997">
        <v>6543.9063868498752</v>
      </c>
    </row>
    <row r="175" spans="1:4" ht="16.5" thickTop="1" thickBot="1">
      <c r="A175" s="199" t="s">
        <v>959</v>
      </c>
      <c r="B175" s="199" t="s">
        <v>233</v>
      </c>
      <c r="C175" s="204" t="s">
        <v>960</v>
      </c>
      <c r="D175" s="997">
        <v>5142.0364283993249</v>
      </c>
    </row>
    <row r="176" spans="1:4" ht="31.5" thickTop="1" thickBot="1">
      <c r="A176" s="199" t="s">
        <v>965</v>
      </c>
      <c r="B176" s="199" t="s">
        <v>233</v>
      </c>
      <c r="C176" s="204" t="s">
        <v>2057</v>
      </c>
      <c r="D176" s="997">
        <v>11789.718106671486</v>
      </c>
    </row>
    <row r="177" spans="1:4" ht="31.5" thickTop="1" thickBot="1">
      <c r="A177" s="199" t="s">
        <v>961</v>
      </c>
      <c r="B177" s="199" t="s">
        <v>233</v>
      </c>
      <c r="C177" s="204" t="s">
        <v>2055</v>
      </c>
      <c r="D177" s="997">
        <v>5320.2879680594215</v>
      </c>
    </row>
    <row r="178" spans="1:4" ht="31.5" thickTop="1" thickBot="1">
      <c r="A178" s="199" t="s">
        <v>962</v>
      </c>
      <c r="B178" s="199" t="s">
        <v>233</v>
      </c>
      <c r="C178" s="204" t="s">
        <v>2056</v>
      </c>
      <c r="D178" s="997">
        <v>8717.0228251202298</v>
      </c>
    </row>
    <row r="179" spans="1:4" ht="31.5" thickTop="1" thickBot="1">
      <c r="A179" s="199" t="s">
        <v>967</v>
      </c>
      <c r="B179" s="199" t="s">
        <v>233</v>
      </c>
      <c r="C179" s="204" t="s">
        <v>2058</v>
      </c>
      <c r="D179" s="997">
        <v>5272</v>
      </c>
    </row>
    <row r="180" spans="1:4" ht="31.5" thickTop="1" thickBot="1">
      <c r="A180" s="199" t="s">
        <v>954</v>
      </c>
      <c r="B180" s="199" t="s">
        <v>233</v>
      </c>
      <c r="C180" s="204" t="s">
        <v>2054</v>
      </c>
      <c r="D180" s="997">
        <v>8470.9967284254381</v>
      </c>
    </row>
    <row r="181" spans="1:4" ht="16.5" thickTop="1" thickBot="1">
      <c r="A181" s="199" t="s">
        <v>963</v>
      </c>
      <c r="B181" s="199" t="s">
        <v>233</v>
      </c>
      <c r="C181" s="204" t="s">
        <v>964</v>
      </c>
      <c r="D181" s="997">
        <v>5272</v>
      </c>
    </row>
    <row r="182" spans="1:4" ht="16.5" thickTop="1" thickBot="1">
      <c r="A182" s="199" t="s">
        <v>966</v>
      </c>
      <c r="B182" s="199" t="s">
        <v>233</v>
      </c>
      <c r="C182" s="204" t="s">
        <v>964</v>
      </c>
      <c r="D182" s="997">
        <v>5272</v>
      </c>
    </row>
    <row r="183" spans="1:4" ht="16.5" thickTop="1" thickBot="1">
      <c r="A183" s="199" t="s">
        <v>481</v>
      </c>
      <c r="B183" s="199" t="s">
        <v>377</v>
      </c>
      <c r="C183" s="204" t="s">
        <v>482</v>
      </c>
      <c r="D183" s="997">
        <v>8066.1321379810752</v>
      </c>
    </row>
    <row r="184" spans="1:4" ht="16.5" thickTop="1" thickBot="1">
      <c r="A184" s="199" t="s">
        <v>485</v>
      </c>
      <c r="B184" s="199" t="s">
        <v>92</v>
      </c>
      <c r="C184" s="204" t="s">
        <v>486</v>
      </c>
      <c r="D184" s="997">
        <v>9033.8714992370278</v>
      </c>
    </row>
    <row r="185" spans="1:4" ht="16.5" thickTop="1" thickBot="1">
      <c r="A185" s="199" t="s">
        <v>483</v>
      </c>
      <c r="B185" s="199" t="s">
        <v>388</v>
      </c>
      <c r="C185" s="204" t="s">
        <v>484</v>
      </c>
      <c r="D185" s="997">
        <v>44625</v>
      </c>
    </row>
    <row r="186" spans="1:4" ht="16.5" thickTop="1" thickBot="1">
      <c r="A186" s="199" t="s">
        <v>487</v>
      </c>
      <c r="B186" s="199" t="s">
        <v>144</v>
      </c>
      <c r="C186" s="204" t="s">
        <v>2000</v>
      </c>
      <c r="D186" s="997">
        <v>6949.7932047556196</v>
      </c>
    </row>
    <row r="187" spans="1:4" ht="16.5" thickTop="1" thickBot="1">
      <c r="A187" s="199" t="s">
        <v>1538</v>
      </c>
      <c r="B187" s="199" t="s">
        <v>377</v>
      </c>
      <c r="C187" s="204" t="s">
        <v>1537</v>
      </c>
      <c r="D187" s="997">
        <v>20044.800456914658</v>
      </c>
    </row>
    <row r="188" spans="1:4" ht="16.5" thickTop="1" thickBot="1">
      <c r="A188" s="199" t="s">
        <v>1792</v>
      </c>
      <c r="B188" s="199" t="s">
        <v>377</v>
      </c>
      <c r="C188" s="204" t="s">
        <v>1791</v>
      </c>
      <c r="D188" s="997">
        <v>20044.800456914658</v>
      </c>
    </row>
    <row r="189" spans="1:4" ht="16.5" thickTop="1" thickBot="1">
      <c r="A189" s="199" t="s">
        <v>488</v>
      </c>
      <c r="B189" s="199" t="s">
        <v>377</v>
      </c>
      <c r="C189" s="204" t="s">
        <v>489</v>
      </c>
      <c r="D189" s="997">
        <v>50942.635081545821</v>
      </c>
    </row>
    <row r="190" spans="1:4" ht="16.5" thickTop="1" thickBot="1">
      <c r="A190" s="199" t="s">
        <v>1749</v>
      </c>
      <c r="B190" s="199" t="s">
        <v>144</v>
      </c>
      <c r="C190" s="204" t="s">
        <v>1748</v>
      </c>
      <c r="D190" s="997">
        <v>1675337.3643925597</v>
      </c>
    </row>
    <row r="191" spans="1:4" ht="16.5" thickTop="1" thickBot="1">
      <c r="A191" s="199" t="s">
        <v>498</v>
      </c>
      <c r="B191" s="199" t="s">
        <v>92</v>
      </c>
      <c r="C191" s="204" t="s">
        <v>499</v>
      </c>
      <c r="D191" s="997">
        <v>624622.94957836368</v>
      </c>
    </row>
    <row r="192" spans="1:4" ht="16.5" thickTop="1" thickBot="1">
      <c r="A192" s="199" t="s">
        <v>500</v>
      </c>
      <c r="B192" s="199" t="s">
        <v>92</v>
      </c>
      <c r="C192" s="204" t="s">
        <v>501</v>
      </c>
      <c r="D192" s="997">
        <v>430289.09612006199</v>
      </c>
    </row>
    <row r="193" spans="1:4" ht="16.5" thickTop="1" thickBot="1">
      <c r="A193" s="199" t="s">
        <v>490</v>
      </c>
      <c r="B193" s="199" t="s">
        <v>233</v>
      </c>
      <c r="C193" s="204" t="s">
        <v>491</v>
      </c>
      <c r="D193" s="997">
        <v>3141.4686371735065</v>
      </c>
    </row>
    <row r="194" spans="1:4" ht="16.5" thickTop="1" thickBot="1">
      <c r="A194" s="199" t="s">
        <v>502</v>
      </c>
      <c r="B194" s="199" t="s">
        <v>92</v>
      </c>
      <c r="C194" s="204" t="s">
        <v>503</v>
      </c>
      <c r="D194" s="997">
        <v>1320.2028088199841</v>
      </c>
    </row>
    <row r="195" spans="1:4" ht="31.5" thickTop="1" thickBot="1">
      <c r="A195" s="199" t="s">
        <v>492</v>
      </c>
      <c r="B195" s="199" t="s">
        <v>425</v>
      </c>
      <c r="C195" s="204" t="s">
        <v>493</v>
      </c>
      <c r="D195" s="997">
        <v>1320.2028088199841</v>
      </c>
    </row>
    <row r="196" spans="1:4" ht="16.5" thickTop="1" thickBot="1">
      <c r="A196" s="199" t="s">
        <v>494</v>
      </c>
      <c r="B196" s="199" t="s">
        <v>92</v>
      </c>
      <c r="C196" s="204" t="s">
        <v>495</v>
      </c>
      <c r="D196" s="997">
        <v>30900</v>
      </c>
    </row>
    <row r="197" spans="1:4" ht="16.5" thickTop="1" thickBot="1">
      <c r="A197" s="199" t="s">
        <v>496</v>
      </c>
      <c r="B197" s="199" t="s">
        <v>144</v>
      </c>
      <c r="C197" s="204" t="s">
        <v>497</v>
      </c>
      <c r="D197" s="997">
        <v>1451.6090418839267</v>
      </c>
    </row>
    <row r="198" spans="1:4" ht="16.5" thickTop="1" thickBot="1">
      <c r="A198" s="199" t="s">
        <v>504</v>
      </c>
      <c r="B198" s="199" t="s">
        <v>92</v>
      </c>
      <c r="C198" s="204" t="s">
        <v>505</v>
      </c>
      <c r="D198" s="997">
        <v>21372.490886768814</v>
      </c>
    </row>
    <row r="199" spans="1:4" ht="16.5" thickTop="1" thickBot="1">
      <c r="A199" s="199" t="s">
        <v>1009</v>
      </c>
      <c r="B199" s="199" t="s">
        <v>92</v>
      </c>
      <c r="C199" s="204" t="s">
        <v>1010</v>
      </c>
      <c r="D199" s="997">
        <v>230308.45892691915</v>
      </c>
    </row>
    <row r="200" spans="1:4" ht="31.5" thickTop="1" thickBot="1">
      <c r="A200" s="199" t="s">
        <v>1013</v>
      </c>
      <c r="B200" s="199" t="s">
        <v>92</v>
      </c>
      <c r="C200" s="204" t="s">
        <v>1014</v>
      </c>
      <c r="D200" s="997">
        <v>256299.87496958533</v>
      </c>
    </row>
    <row r="201" spans="1:4" ht="16.5" thickTop="1" thickBot="1">
      <c r="A201" s="199" t="s">
        <v>1011</v>
      </c>
      <c r="B201" s="199" t="s">
        <v>92</v>
      </c>
      <c r="C201" s="204" t="s">
        <v>1012</v>
      </c>
      <c r="D201" s="997">
        <v>198487.27289963115</v>
      </c>
    </row>
    <row r="202" spans="1:4" ht="16.5" thickTop="1" thickBot="1">
      <c r="A202" s="199" t="s">
        <v>1015</v>
      </c>
      <c r="B202" s="199" t="s">
        <v>233</v>
      </c>
      <c r="C202" s="204" t="s">
        <v>1016</v>
      </c>
      <c r="D202" s="997">
        <v>7424.3154824323492</v>
      </c>
    </row>
    <row r="203" spans="1:4" ht="31.5" thickTop="1" thickBot="1">
      <c r="A203" s="199" t="s">
        <v>1003</v>
      </c>
      <c r="B203" s="199" t="s">
        <v>233</v>
      </c>
      <c r="C203" s="204" t="s">
        <v>1004</v>
      </c>
      <c r="D203" s="997">
        <v>9680</v>
      </c>
    </row>
    <row r="204" spans="1:4" ht="16.5" thickTop="1" thickBot="1">
      <c r="A204" s="199" t="s">
        <v>1007</v>
      </c>
      <c r="B204" s="199" t="s">
        <v>92</v>
      </c>
      <c r="C204" s="204" t="s">
        <v>1008</v>
      </c>
      <c r="D204" s="997">
        <v>147743.58931113538</v>
      </c>
    </row>
    <row r="205" spans="1:4" ht="16.5" thickTop="1" thickBot="1">
      <c r="A205" s="199" t="s">
        <v>1005</v>
      </c>
      <c r="B205" s="199" t="s">
        <v>92</v>
      </c>
      <c r="C205" s="204" t="s">
        <v>1006</v>
      </c>
      <c r="D205" s="997">
        <v>172013.21527197308</v>
      </c>
    </row>
    <row r="206" spans="1:4" ht="16.5" thickTop="1" thickBot="1">
      <c r="A206" s="199" t="s">
        <v>506</v>
      </c>
      <c r="B206" s="199" t="s">
        <v>144</v>
      </c>
      <c r="C206" s="204" t="s">
        <v>2001</v>
      </c>
      <c r="D206" s="997">
        <v>117520.1557064286</v>
      </c>
    </row>
    <row r="207" spans="1:4" ht="16.5" thickTop="1" thickBot="1">
      <c r="A207" s="199" t="s">
        <v>515</v>
      </c>
      <c r="B207" s="199" t="s">
        <v>144</v>
      </c>
      <c r="C207" s="204" t="s">
        <v>516</v>
      </c>
      <c r="D207" s="997">
        <v>118250.87260991501</v>
      </c>
    </row>
    <row r="208" spans="1:4" ht="16.5" thickTop="1" thickBot="1">
      <c r="A208" s="199" t="s">
        <v>517</v>
      </c>
      <c r="B208" s="199" t="s">
        <v>144</v>
      </c>
      <c r="C208" s="204" t="s">
        <v>518</v>
      </c>
      <c r="D208" s="997">
        <v>26370.897594224669</v>
      </c>
    </row>
    <row r="209" spans="1:4" ht="16.5" thickTop="1" thickBot="1">
      <c r="A209" s="199" t="s">
        <v>519</v>
      </c>
      <c r="B209" s="199" t="s">
        <v>233</v>
      </c>
      <c r="C209" s="204" t="s">
        <v>520</v>
      </c>
      <c r="D209" s="997">
        <v>10309.862865156991</v>
      </c>
    </row>
    <row r="210" spans="1:4" ht="16.5" thickTop="1" thickBot="1">
      <c r="A210" s="199" t="s">
        <v>522</v>
      </c>
      <c r="B210" s="199" t="s">
        <v>233</v>
      </c>
      <c r="C210" s="204" t="s">
        <v>2003</v>
      </c>
      <c r="D210" s="997">
        <v>10309.862865156991</v>
      </c>
    </row>
    <row r="211" spans="1:4" ht="16.5" thickTop="1" thickBot="1">
      <c r="A211" s="199" t="s">
        <v>521</v>
      </c>
      <c r="B211" s="199" t="s">
        <v>233</v>
      </c>
      <c r="C211" s="204" t="s">
        <v>2002</v>
      </c>
      <c r="D211" s="997">
        <v>4973.7873262520325</v>
      </c>
    </row>
    <row r="212" spans="1:4" ht="16.5" thickTop="1" thickBot="1">
      <c r="A212" s="199" t="s">
        <v>529</v>
      </c>
      <c r="B212" s="199" t="s">
        <v>388</v>
      </c>
      <c r="C212" s="204" t="s">
        <v>530</v>
      </c>
      <c r="D212" s="997">
        <v>22238.35577870909</v>
      </c>
    </row>
    <row r="213" spans="1:4" ht="16.5" thickTop="1" thickBot="1">
      <c r="A213" s="199" t="s">
        <v>525</v>
      </c>
      <c r="B213" s="199" t="s">
        <v>388</v>
      </c>
      <c r="C213" s="204" t="s">
        <v>526</v>
      </c>
      <c r="D213" s="997">
        <v>48526.666666666664</v>
      </c>
    </row>
    <row r="214" spans="1:4" ht="16.5" thickTop="1" thickBot="1">
      <c r="A214" s="199" t="s">
        <v>523</v>
      </c>
      <c r="B214" s="199" t="s">
        <v>388</v>
      </c>
      <c r="C214" s="204" t="s">
        <v>524</v>
      </c>
      <c r="D214" s="997">
        <v>22238.35577870909</v>
      </c>
    </row>
    <row r="215" spans="1:4" ht="16.5" thickTop="1" thickBot="1">
      <c r="A215" s="199" t="s">
        <v>531</v>
      </c>
      <c r="B215" s="199" t="s">
        <v>388</v>
      </c>
      <c r="C215" s="204" t="s">
        <v>532</v>
      </c>
      <c r="D215" s="997">
        <v>51079.6</v>
      </c>
    </row>
    <row r="216" spans="1:4" ht="16.5" thickTop="1" thickBot="1">
      <c r="A216" s="199" t="s">
        <v>535</v>
      </c>
      <c r="B216" s="199" t="s">
        <v>388</v>
      </c>
      <c r="C216" s="204" t="s">
        <v>536</v>
      </c>
      <c r="D216" s="997">
        <v>51354.5</v>
      </c>
    </row>
    <row r="217" spans="1:4" ht="16.5" thickTop="1" thickBot="1">
      <c r="A217" s="199" t="s">
        <v>537</v>
      </c>
      <c r="B217" s="199" t="s">
        <v>388</v>
      </c>
      <c r="C217" s="204" t="s">
        <v>538</v>
      </c>
      <c r="D217" s="997">
        <v>51354.5</v>
      </c>
    </row>
    <row r="218" spans="1:4" ht="16.5" thickTop="1" thickBot="1">
      <c r="A218" s="199" t="s">
        <v>539</v>
      </c>
      <c r="B218" s="199" t="s">
        <v>388</v>
      </c>
      <c r="C218" s="204" t="s">
        <v>540</v>
      </c>
      <c r="D218" s="997">
        <v>58862.623838829619</v>
      </c>
    </row>
    <row r="219" spans="1:4" ht="16.5" thickTop="1" thickBot="1">
      <c r="A219" s="199" t="s">
        <v>541</v>
      </c>
      <c r="B219" s="199" t="s">
        <v>388</v>
      </c>
      <c r="C219" s="204" t="s">
        <v>542</v>
      </c>
      <c r="D219" s="997">
        <v>51354.5</v>
      </c>
    </row>
    <row r="220" spans="1:4" ht="16.5" thickTop="1" thickBot="1">
      <c r="A220" s="199" t="s">
        <v>533</v>
      </c>
      <c r="B220" s="199" t="s">
        <v>388</v>
      </c>
      <c r="C220" s="204" t="s">
        <v>534</v>
      </c>
      <c r="D220" s="997">
        <v>12786.931763194118</v>
      </c>
    </row>
    <row r="221" spans="1:4" ht="16.5" thickTop="1" thickBot="1">
      <c r="A221" s="199" t="s">
        <v>543</v>
      </c>
      <c r="B221" s="199" t="s">
        <v>388</v>
      </c>
      <c r="C221" s="204" t="s">
        <v>544</v>
      </c>
      <c r="D221" s="997">
        <v>47033.606671802554</v>
      </c>
    </row>
    <row r="222" spans="1:4" ht="16.5" thickTop="1" thickBot="1">
      <c r="A222" s="199" t="s">
        <v>554</v>
      </c>
      <c r="B222" s="199" t="s">
        <v>388</v>
      </c>
      <c r="C222" s="204" t="s">
        <v>555</v>
      </c>
      <c r="D222" s="997">
        <v>22238.35577870909</v>
      </c>
    </row>
    <row r="223" spans="1:4" ht="16.5" thickTop="1" thickBot="1">
      <c r="A223" s="199" t="s">
        <v>566</v>
      </c>
      <c r="B223" s="199" t="s">
        <v>388</v>
      </c>
      <c r="C223" s="204" t="s">
        <v>1939</v>
      </c>
      <c r="D223" s="997">
        <v>8751.4095029313539</v>
      </c>
    </row>
    <row r="224" spans="1:4" ht="31.5" thickTop="1" thickBot="1">
      <c r="A224" s="199" t="s">
        <v>545</v>
      </c>
      <c r="B224" s="199" t="s">
        <v>388</v>
      </c>
      <c r="C224" s="204" t="s">
        <v>546</v>
      </c>
      <c r="D224" s="997">
        <v>55401.850336267096</v>
      </c>
    </row>
    <row r="225" spans="1:4" ht="31.5" thickTop="1" thickBot="1">
      <c r="A225" s="199" t="s">
        <v>547</v>
      </c>
      <c r="B225" s="199" t="s">
        <v>388</v>
      </c>
      <c r="C225" s="204" t="s">
        <v>548</v>
      </c>
      <c r="D225" s="997">
        <v>45353.333333333336</v>
      </c>
    </row>
    <row r="226" spans="1:4" ht="16.5" thickTop="1" thickBot="1">
      <c r="A226" s="199" t="s">
        <v>549</v>
      </c>
      <c r="B226" s="199" t="s">
        <v>388</v>
      </c>
      <c r="C226" s="204" t="s">
        <v>2004</v>
      </c>
      <c r="D226" s="997">
        <v>58042.255953907057</v>
      </c>
    </row>
    <row r="227" spans="1:4" ht="31.5" thickTop="1" thickBot="1">
      <c r="A227" s="199" t="s">
        <v>550</v>
      </c>
      <c r="B227" s="199" t="s">
        <v>388</v>
      </c>
      <c r="C227" s="204" t="s">
        <v>551</v>
      </c>
      <c r="D227" s="997">
        <v>58042.255953907057</v>
      </c>
    </row>
    <row r="228" spans="1:4" ht="31.5" thickTop="1" thickBot="1">
      <c r="A228" s="199" t="s">
        <v>552</v>
      </c>
      <c r="B228" s="199" t="s">
        <v>388</v>
      </c>
      <c r="C228" s="204" t="s">
        <v>553</v>
      </c>
      <c r="D228" s="997">
        <v>45353.333333333336</v>
      </c>
    </row>
    <row r="229" spans="1:4" ht="16.5" thickTop="1" thickBot="1">
      <c r="A229" s="199" t="s">
        <v>556</v>
      </c>
      <c r="B229" s="199" t="s">
        <v>388</v>
      </c>
      <c r="C229" s="204" t="s">
        <v>557</v>
      </c>
      <c r="D229" s="997">
        <v>47600</v>
      </c>
    </row>
    <row r="230" spans="1:4" ht="16.5" thickTop="1" thickBot="1">
      <c r="A230" s="199" t="s">
        <v>558</v>
      </c>
      <c r="B230" s="199" t="s">
        <v>388</v>
      </c>
      <c r="C230" s="204" t="s">
        <v>559</v>
      </c>
      <c r="D230" s="997">
        <v>54275</v>
      </c>
    </row>
    <row r="231" spans="1:4" ht="16.5" thickTop="1" thickBot="1">
      <c r="A231" s="199" t="s">
        <v>527</v>
      </c>
      <c r="B231" s="199" t="s">
        <v>388</v>
      </c>
      <c r="C231" s="204" t="s">
        <v>528</v>
      </c>
      <c r="D231" s="997">
        <v>51176.666666666664</v>
      </c>
    </row>
    <row r="232" spans="1:4" ht="16.5" thickTop="1" thickBot="1">
      <c r="A232" s="199" t="s">
        <v>560</v>
      </c>
      <c r="B232" s="199" t="s">
        <v>388</v>
      </c>
      <c r="C232" s="204" t="s">
        <v>561</v>
      </c>
      <c r="D232" s="997">
        <v>58201.868733333329</v>
      </c>
    </row>
    <row r="233" spans="1:4" ht="16.5" thickTop="1" thickBot="1">
      <c r="A233" s="199" t="s">
        <v>562</v>
      </c>
      <c r="B233" s="199" t="s">
        <v>388</v>
      </c>
      <c r="C233" s="204" t="s">
        <v>563</v>
      </c>
      <c r="D233" s="997">
        <v>45815</v>
      </c>
    </row>
    <row r="234" spans="1:4" ht="31.5" thickTop="1" thickBot="1">
      <c r="A234" s="199" t="s">
        <v>564</v>
      </c>
      <c r="B234" s="199" t="s">
        <v>388</v>
      </c>
      <c r="C234" s="204" t="s">
        <v>565</v>
      </c>
      <c r="D234" s="997">
        <v>22238.35577870909</v>
      </c>
    </row>
    <row r="235" spans="1:4" ht="16.5" thickTop="1" thickBot="1">
      <c r="A235" s="199" t="s">
        <v>567</v>
      </c>
      <c r="B235" s="199" t="s">
        <v>144</v>
      </c>
      <c r="C235" s="204" t="s">
        <v>568</v>
      </c>
      <c r="D235" s="997">
        <v>1390.2042600783459</v>
      </c>
    </row>
    <row r="236" spans="1:4" ht="31.5" thickTop="1" thickBot="1">
      <c r="A236" s="199" t="s">
        <v>571</v>
      </c>
      <c r="B236" s="199" t="s">
        <v>388</v>
      </c>
      <c r="C236" s="204" t="s">
        <v>572</v>
      </c>
      <c r="D236" s="997">
        <v>444770.79986109008</v>
      </c>
    </row>
    <row r="237" spans="1:4" ht="31.5" thickTop="1" thickBot="1">
      <c r="A237" s="199" t="s">
        <v>573</v>
      </c>
      <c r="B237" s="199" t="s">
        <v>388</v>
      </c>
      <c r="C237" s="204" t="s">
        <v>574</v>
      </c>
      <c r="D237" s="997">
        <v>444770.79986109008</v>
      </c>
    </row>
    <row r="238" spans="1:4" ht="31.5" thickTop="1" thickBot="1">
      <c r="A238" s="199" t="s">
        <v>575</v>
      </c>
      <c r="B238" s="199" t="s">
        <v>388</v>
      </c>
      <c r="C238" s="204" t="s">
        <v>576</v>
      </c>
      <c r="D238" s="997">
        <v>458670.38627060136</v>
      </c>
    </row>
    <row r="239" spans="1:4" ht="16.5" thickTop="1" thickBot="1">
      <c r="A239" s="199" t="s">
        <v>588</v>
      </c>
      <c r="B239" s="199" t="s">
        <v>589</v>
      </c>
      <c r="C239" s="204" t="s">
        <v>590</v>
      </c>
      <c r="D239" s="997">
        <v>489581.55343153072</v>
      </c>
    </row>
    <row r="240" spans="1:4" ht="16.5" thickTop="1" thickBot="1">
      <c r="A240" s="199" t="s">
        <v>577</v>
      </c>
      <c r="B240" s="199" t="s">
        <v>388</v>
      </c>
      <c r="C240" s="204" t="s">
        <v>2005</v>
      </c>
      <c r="D240" s="997">
        <v>424478.97566561797</v>
      </c>
    </row>
    <row r="241" spans="1:4" ht="16.5" thickTop="1" thickBot="1">
      <c r="A241" s="199" t="s">
        <v>578</v>
      </c>
      <c r="B241" s="199" t="s">
        <v>388</v>
      </c>
      <c r="C241" s="204" t="s">
        <v>2116</v>
      </c>
      <c r="D241" s="997">
        <v>474237.7265539522</v>
      </c>
    </row>
    <row r="242" spans="1:4" ht="16.5" thickTop="1" thickBot="1">
      <c r="A242" s="998" t="s">
        <v>2118</v>
      </c>
      <c r="B242" s="199" t="s">
        <v>388</v>
      </c>
      <c r="C242" s="204" t="s">
        <v>2117</v>
      </c>
      <c r="D242" s="997">
        <v>316203.9239078376</v>
      </c>
    </row>
    <row r="243" spans="1:4" ht="16.5" thickTop="1" thickBot="1">
      <c r="A243" s="199" t="s">
        <v>579</v>
      </c>
      <c r="B243" s="199" t="s">
        <v>388</v>
      </c>
      <c r="C243" s="204" t="s">
        <v>580</v>
      </c>
      <c r="D243" s="997">
        <v>459504.26320752117</v>
      </c>
    </row>
    <row r="244" spans="1:4" ht="16.5" thickTop="1" thickBot="1">
      <c r="A244" s="199" t="s">
        <v>581</v>
      </c>
      <c r="B244" s="199" t="s">
        <v>388</v>
      </c>
      <c r="C244" s="204" t="s">
        <v>582</v>
      </c>
      <c r="D244" s="997">
        <v>453978.31119548396</v>
      </c>
    </row>
    <row r="245" spans="1:4" ht="16.5" thickTop="1" thickBot="1">
      <c r="A245" s="199" t="s">
        <v>583</v>
      </c>
      <c r="B245" s="199" t="s">
        <v>388</v>
      </c>
      <c r="C245" s="204" t="s">
        <v>584</v>
      </c>
      <c r="D245" s="997">
        <v>448097.76312300359</v>
      </c>
    </row>
    <row r="246" spans="1:4" ht="16.5" thickTop="1" thickBot="1">
      <c r="A246" s="199" t="s">
        <v>585</v>
      </c>
      <c r="B246" s="199" t="s">
        <v>388</v>
      </c>
      <c r="C246" s="204" t="s">
        <v>2119</v>
      </c>
      <c r="D246" s="997">
        <v>439184.19281241845</v>
      </c>
    </row>
    <row r="247" spans="1:4" ht="16.5" thickTop="1" thickBot="1">
      <c r="A247" s="199" t="s">
        <v>586</v>
      </c>
      <c r="B247" s="199" t="s">
        <v>388</v>
      </c>
      <c r="C247" s="204" t="s">
        <v>587</v>
      </c>
      <c r="D247" s="997">
        <v>424783.54338337359</v>
      </c>
    </row>
    <row r="248" spans="1:4" ht="16.5" thickTop="1" thickBot="1">
      <c r="A248" s="199" t="s">
        <v>591</v>
      </c>
      <c r="B248" s="199" t="s">
        <v>388</v>
      </c>
      <c r="C248" s="204" t="s">
        <v>592</v>
      </c>
      <c r="D248" s="997">
        <v>475183.36019375816</v>
      </c>
    </row>
    <row r="249" spans="1:4" ht="16.5" thickTop="1" thickBot="1">
      <c r="A249" s="199" t="s">
        <v>593</v>
      </c>
      <c r="B249" s="199" t="s">
        <v>388</v>
      </c>
      <c r="C249" s="204" t="s">
        <v>594</v>
      </c>
      <c r="D249" s="997">
        <v>431983.86809789599</v>
      </c>
    </row>
    <row r="250" spans="1:4" ht="16.5" thickTop="1" thickBot="1">
      <c r="A250" s="199" t="s">
        <v>595</v>
      </c>
      <c r="B250" s="199" t="s">
        <v>388</v>
      </c>
      <c r="C250" s="204" t="s">
        <v>596</v>
      </c>
      <c r="D250" s="997">
        <v>460782.71076471335</v>
      </c>
    </row>
    <row r="251" spans="1:4" ht="16.5" thickTop="1" thickBot="1">
      <c r="A251" s="199" t="s">
        <v>597</v>
      </c>
      <c r="B251" s="199" t="s">
        <v>388</v>
      </c>
      <c r="C251" s="204" t="s">
        <v>598</v>
      </c>
      <c r="D251" s="997">
        <v>489570.50057080569</v>
      </c>
    </row>
    <row r="252" spans="1:4" ht="31.5" thickTop="1" thickBot="1">
      <c r="A252" s="199" t="s">
        <v>599</v>
      </c>
      <c r="B252" s="199" t="s">
        <v>388</v>
      </c>
      <c r="C252" s="204" t="s">
        <v>600</v>
      </c>
      <c r="D252" s="997">
        <v>347602.64503630321</v>
      </c>
    </row>
    <row r="253" spans="1:4" ht="31.5" thickTop="1" thickBot="1">
      <c r="A253" s="199" t="s">
        <v>601</v>
      </c>
      <c r="B253" s="199" t="s">
        <v>388</v>
      </c>
      <c r="C253" s="204" t="s">
        <v>602</v>
      </c>
      <c r="D253" s="997">
        <v>376414.99675511778</v>
      </c>
    </row>
    <row r="254" spans="1:4" ht="16.5" thickTop="1" thickBot="1">
      <c r="A254" s="199" t="s">
        <v>605</v>
      </c>
      <c r="B254" s="199" t="s">
        <v>233</v>
      </c>
      <c r="C254" s="204" t="s">
        <v>2006</v>
      </c>
      <c r="D254" s="997">
        <v>27547.413213619599</v>
      </c>
    </row>
    <row r="255" spans="1:4" ht="31.5" thickTop="1" thickBot="1">
      <c r="A255" s="199" t="s">
        <v>603</v>
      </c>
      <c r="B255" s="199" t="s">
        <v>388</v>
      </c>
      <c r="C255" s="204" t="s">
        <v>604</v>
      </c>
      <c r="D255" s="997">
        <v>389674.74533821491</v>
      </c>
    </row>
    <row r="256" spans="1:4" ht="16.5" thickTop="1" thickBot="1">
      <c r="A256" s="199" t="s">
        <v>569</v>
      </c>
      <c r="B256" s="199" t="s">
        <v>388</v>
      </c>
      <c r="C256" s="204" t="s">
        <v>570</v>
      </c>
      <c r="D256" s="997">
        <v>501022.69577532687</v>
      </c>
    </row>
    <row r="257" spans="1:4" ht="16.5" thickTop="1" thickBot="1">
      <c r="A257" s="199" t="s">
        <v>606</v>
      </c>
      <c r="B257" s="199" t="s">
        <v>388</v>
      </c>
      <c r="C257" s="204" t="s">
        <v>607</v>
      </c>
      <c r="D257" s="997">
        <v>392649.19296887715</v>
      </c>
    </row>
    <row r="258" spans="1:4" ht="16.5" thickTop="1" thickBot="1">
      <c r="A258" s="199" t="s">
        <v>608</v>
      </c>
      <c r="B258" s="199" t="s">
        <v>388</v>
      </c>
      <c r="C258" s="204" t="s">
        <v>609</v>
      </c>
      <c r="D258" s="997">
        <v>392649.19296887715</v>
      </c>
    </row>
    <row r="259" spans="1:4" ht="16.5" thickTop="1" thickBot="1">
      <c r="A259" s="199" t="s">
        <v>507</v>
      </c>
      <c r="B259" s="199" t="s">
        <v>388</v>
      </c>
      <c r="C259" s="204" t="s">
        <v>508</v>
      </c>
      <c r="D259" s="997">
        <v>392649.19296887715</v>
      </c>
    </row>
    <row r="260" spans="1:4" ht="16.5" thickTop="1" thickBot="1">
      <c r="A260" s="199" t="s">
        <v>1752</v>
      </c>
      <c r="B260" s="199" t="s">
        <v>388</v>
      </c>
      <c r="C260" s="204" t="s">
        <v>1753</v>
      </c>
      <c r="D260" s="997">
        <v>1365089.7043198633</v>
      </c>
    </row>
    <row r="261" spans="1:4" ht="16.5" thickTop="1" thickBot="1">
      <c r="A261" s="199" t="s">
        <v>509</v>
      </c>
      <c r="B261" s="199" t="s">
        <v>377</v>
      </c>
      <c r="C261" s="204" t="s">
        <v>510</v>
      </c>
      <c r="D261" s="997">
        <v>3934.818418101609</v>
      </c>
    </row>
    <row r="262" spans="1:4" ht="46.5" thickTop="1" thickBot="1">
      <c r="A262" s="199" t="s">
        <v>610</v>
      </c>
      <c r="B262" s="199" t="s">
        <v>377</v>
      </c>
      <c r="C262" s="204" t="s">
        <v>2007</v>
      </c>
      <c r="D262" s="997">
        <v>8183.3509311155294</v>
      </c>
    </row>
    <row r="263" spans="1:4" ht="31.5" thickTop="1" thickBot="1">
      <c r="A263" s="199" t="s">
        <v>611</v>
      </c>
      <c r="B263" s="199" t="s">
        <v>233</v>
      </c>
      <c r="C263" s="204" t="s">
        <v>612</v>
      </c>
      <c r="D263" s="997">
        <v>69495.475856283956</v>
      </c>
    </row>
    <row r="264" spans="1:4" ht="31.5" thickTop="1" thickBot="1">
      <c r="A264" s="199" t="s">
        <v>613</v>
      </c>
      <c r="B264" s="199" t="s">
        <v>377</v>
      </c>
      <c r="C264" s="204" t="s">
        <v>614</v>
      </c>
      <c r="D264" s="997">
        <v>10955.841169751702</v>
      </c>
    </row>
    <row r="265" spans="1:4" ht="31.5" thickTop="1" thickBot="1">
      <c r="A265" s="199" t="s">
        <v>615</v>
      </c>
      <c r="B265" s="199" t="s">
        <v>144</v>
      </c>
      <c r="C265" s="204" t="s">
        <v>616</v>
      </c>
      <c r="D265" s="997">
        <v>18735.748631915863</v>
      </c>
    </row>
    <row r="266" spans="1:4" ht="31.5" thickTop="1" thickBot="1">
      <c r="A266" s="199" t="s">
        <v>617</v>
      </c>
      <c r="B266" s="199" t="s">
        <v>92</v>
      </c>
      <c r="C266" s="204" t="s">
        <v>618</v>
      </c>
      <c r="D266" s="997">
        <v>31025.380055087684</v>
      </c>
    </row>
    <row r="267" spans="1:4" ht="31.5" thickTop="1" thickBot="1">
      <c r="A267" s="199" t="s">
        <v>619</v>
      </c>
      <c r="B267" s="199" t="s">
        <v>92</v>
      </c>
      <c r="C267" s="204" t="s">
        <v>620</v>
      </c>
      <c r="D267" s="997">
        <v>43185.983043864871</v>
      </c>
    </row>
    <row r="268" spans="1:4" ht="31.5" thickTop="1" thickBot="1">
      <c r="A268" s="199" t="s">
        <v>621</v>
      </c>
      <c r="B268" s="199" t="s">
        <v>92</v>
      </c>
      <c r="C268" s="204" t="s">
        <v>622</v>
      </c>
      <c r="D268" s="997">
        <v>50511.573513270647</v>
      </c>
    </row>
    <row r="269" spans="1:4" ht="16.5" thickTop="1" thickBot="1">
      <c r="A269" s="199" t="s">
        <v>623</v>
      </c>
      <c r="B269" s="199" t="s">
        <v>377</v>
      </c>
      <c r="C269" s="204" t="s">
        <v>624</v>
      </c>
      <c r="D269" s="997">
        <v>38080</v>
      </c>
    </row>
    <row r="270" spans="1:4" ht="16.5" thickTop="1" thickBot="1">
      <c r="A270" s="199" t="s">
        <v>627</v>
      </c>
      <c r="B270" s="199" t="s">
        <v>144</v>
      </c>
      <c r="C270" s="204" t="s">
        <v>628</v>
      </c>
      <c r="D270" s="997">
        <v>196094.94260048572</v>
      </c>
    </row>
    <row r="271" spans="1:4" ht="16.5" thickTop="1" thickBot="1">
      <c r="A271" s="199" t="s">
        <v>629</v>
      </c>
      <c r="B271" s="199" t="s">
        <v>388</v>
      </c>
      <c r="C271" s="204" t="s">
        <v>2008</v>
      </c>
      <c r="D271" s="997">
        <v>50575</v>
      </c>
    </row>
    <row r="272" spans="1:4" ht="31.5" thickTop="1" thickBot="1">
      <c r="A272" s="199" t="s">
        <v>625</v>
      </c>
      <c r="B272" s="199" t="s">
        <v>388</v>
      </c>
      <c r="C272" s="204" t="s">
        <v>626</v>
      </c>
      <c r="D272" s="997">
        <v>50575</v>
      </c>
    </row>
    <row r="273" spans="1:4" ht="31.5" thickTop="1" thickBot="1">
      <c r="A273" s="199" t="s">
        <v>630</v>
      </c>
      <c r="B273" s="199" t="s">
        <v>388</v>
      </c>
      <c r="C273" s="204" t="s">
        <v>631</v>
      </c>
      <c r="D273" s="997">
        <v>50575</v>
      </c>
    </row>
    <row r="274" spans="1:4" ht="31.5" thickTop="1" thickBot="1">
      <c r="A274" s="199" t="s">
        <v>632</v>
      </c>
      <c r="B274" s="199" t="s">
        <v>144</v>
      </c>
      <c r="C274" s="204" t="s">
        <v>633</v>
      </c>
      <c r="D274" s="997">
        <v>56986.093706851076</v>
      </c>
    </row>
    <row r="275" spans="1:4" ht="31.5" thickTop="1" thickBot="1">
      <c r="A275" s="199" t="s">
        <v>634</v>
      </c>
      <c r="B275" s="199" t="s">
        <v>144</v>
      </c>
      <c r="C275" s="204" t="s">
        <v>635</v>
      </c>
      <c r="D275" s="997">
        <v>48924.87395141444</v>
      </c>
    </row>
    <row r="276" spans="1:4" ht="31.5" thickTop="1" thickBot="1">
      <c r="A276" s="199" t="s">
        <v>636</v>
      </c>
      <c r="B276" s="199" t="s">
        <v>637</v>
      </c>
      <c r="C276" s="204" t="s">
        <v>2009</v>
      </c>
      <c r="D276" s="997">
        <v>82625</v>
      </c>
    </row>
    <row r="277" spans="1:4" ht="16.5" thickTop="1" thickBot="1">
      <c r="A277" s="199" t="s">
        <v>638</v>
      </c>
      <c r="B277" s="199" t="s">
        <v>637</v>
      </c>
      <c r="C277" s="204" t="s">
        <v>2010</v>
      </c>
      <c r="D277" s="997">
        <v>108431.7718230579</v>
      </c>
    </row>
    <row r="278" spans="1:4" ht="16.5" thickTop="1" thickBot="1">
      <c r="A278" s="199" t="s">
        <v>639</v>
      </c>
      <c r="B278" s="199" t="s">
        <v>637</v>
      </c>
      <c r="C278" s="204" t="s">
        <v>640</v>
      </c>
      <c r="D278" s="997">
        <v>45725</v>
      </c>
    </row>
    <row r="279" spans="1:4" ht="16.5" thickTop="1" thickBot="1">
      <c r="A279" s="199" t="s">
        <v>511</v>
      </c>
      <c r="B279" s="199" t="s">
        <v>141</v>
      </c>
      <c r="C279" s="204" t="s">
        <v>512</v>
      </c>
      <c r="D279" s="997">
        <v>59689.754008333024</v>
      </c>
    </row>
    <row r="280" spans="1:4" ht="16.5" thickTop="1" thickBot="1">
      <c r="A280" s="199" t="s">
        <v>513</v>
      </c>
      <c r="B280" s="199" t="s">
        <v>141</v>
      </c>
      <c r="C280" s="204" t="s">
        <v>514</v>
      </c>
      <c r="D280" s="997">
        <v>27018.10399445549</v>
      </c>
    </row>
    <row r="281" spans="1:4" ht="31.5" thickTop="1" thickBot="1">
      <c r="A281" s="199" t="s">
        <v>641</v>
      </c>
      <c r="B281" s="199" t="s">
        <v>92</v>
      </c>
      <c r="C281" s="204" t="s">
        <v>642</v>
      </c>
      <c r="D281" s="997">
        <v>102095.27451686673</v>
      </c>
    </row>
    <row r="282" spans="1:4" ht="31.5" thickTop="1" thickBot="1">
      <c r="A282" s="199" t="s">
        <v>643</v>
      </c>
      <c r="B282" s="199" t="s">
        <v>377</v>
      </c>
      <c r="C282" s="204" t="s">
        <v>644</v>
      </c>
      <c r="D282" s="997">
        <v>45132.51462710178</v>
      </c>
    </row>
    <row r="283" spans="1:4" ht="31.5" thickTop="1" thickBot="1">
      <c r="A283" s="199" t="s">
        <v>645</v>
      </c>
      <c r="B283" s="199" t="s">
        <v>144</v>
      </c>
      <c r="C283" s="204" t="s">
        <v>646</v>
      </c>
      <c r="D283" s="997">
        <v>31841.558128723253</v>
      </c>
    </row>
    <row r="284" spans="1:4" ht="16.5" thickTop="1" thickBot="1">
      <c r="A284" s="199" t="s">
        <v>647</v>
      </c>
      <c r="B284" s="199" t="s">
        <v>92</v>
      </c>
      <c r="C284" s="204" t="s">
        <v>648</v>
      </c>
      <c r="D284" s="997">
        <v>53251.080696679317</v>
      </c>
    </row>
    <row r="285" spans="1:4" ht="31.5" thickTop="1" thickBot="1">
      <c r="A285" s="199" t="s">
        <v>649</v>
      </c>
      <c r="B285" s="199" t="s">
        <v>92</v>
      </c>
      <c r="C285" s="204" t="s">
        <v>650</v>
      </c>
      <c r="D285" s="997">
        <v>148189.81142650513</v>
      </c>
    </row>
    <row r="286" spans="1:4" ht="16.5" thickTop="1" thickBot="1">
      <c r="A286" s="199" t="s">
        <v>651</v>
      </c>
      <c r="B286" s="199" t="s">
        <v>92</v>
      </c>
      <c r="C286" s="204" t="s">
        <v>652</v>
      </c>
      <c r="D286" s="997">
        <v>148918.87683489421</v>
      </c>
    </row>
    <row r="287" spans="1:4" ht="16.5" thickTop="1" thickBot="1">
      <c r="A287" s="199" t="s">
        <v>657</v>
      </c>
      <c r="B287" s="199" t="s">
        <v>92</v>
      </c>
      <c r="C287" s="204" t="s">
        <v>658</v>
      </c>
      <c r="D287" s="997">
        <v>41491.211066030846</v>
      </c>
    </row>
    <row r="288" spans="1:4" ht="31.5" thickTop="1" thickBot="1">
      <c r="A288" s="199" t="s">
        <v>653</v>
      </c>
      <c r="B288" s="199" t="s">
        <v>92</v>
      </c>
      <c r="C288" s="204" t="s">
        <v>654</v>
      </c>
      <c r="D288" s="997">
        <v>41491.211066030846</v>
      </c>
    </row>
    <row r="289" spans="1:4" ht="31.5" thickTop="1" thickBot="1">
      <c r="A289" s="199" t="s">
        <v>655</v>
      </c>
      <c r="B289" s="199" t="s">
        <v>92</v>
      </c>
      <c r="C289" s="204" t="s">
        <v>656</v>
      </c>
      <c r="D289" s="997">
        <v>139611.14000880427</v>
      </c>
    </row>
    <row r="290" spans="1:4" ht="16.5" thickTop="1" thickBot="1">
      <c r="A290" s="199" t="s">
        <v>659</v>
      </c>
      <c r="B290" s="199" t="s">
        <v>463</v>
      </c>
      <c r="C290" s="204" t="s">
        <v>660</v>
      </c>
      <c r="D290" s="997">
        <v>4558.6919785451691</v>
      </c>
    </row>
    <row r="291" spans="1:4" ht="16.5" thickTop="1" thickBot="1">
      <c r="A291" s="199" t="s">
        <v>661</v>
      </c>
      <c r="B291" s="199" t="s">
        <v>425</v>
      </c>
      <c r="C291" s="204" t="s">
        <v>2011</v>
      </c>
      <c r="D291" s="997">
        <v>95375.135196064002</v>
      </c>
    </row>
    <row r="292" spans="1:4" ht="31.5" thickTop="1" thickBot="1">
      <c r="A292" s="199" t="s">
        <v>662</v>
      </c>
      <c r="B292" s="199" t="s">
        <v>377</v>
      </c>
      <c r="C292" s="204" t="s">
        <v>663</v>
      </c>
      <c r="D292" s="997">
        <v>2625</v>
      </c>
    </row>
    <row r="293" spans="1:4" ht="16.5" thickTop="1" thickBot="1">
      <c r="A293" s="199" t="s">
        <v>664</v>
      </c>
      <c r="B293" s="199" t="s">
        <v>377</v>
      </c>
      <c r="C293" s="204" t="s">
        <v>2012</v>
      </c>
      <c r="D293" s="997">
        <v>9033.8714992370278</v>
      </c>
    </row>
    <row r="294" spans="1:4" ht="16.5" thickTop="1" thickBot="1">
      <c r="A294" s="199" t="s">
        <v>665</v>
      </c>
      <c r="B294" s="199" t="s">
        <v>92</v>
      </c>
      <c r="C294" s="204" t="s">
        <v>666</v>
      </c>
      <c r="D294" s="997">
        <v>2528.6489147538118</v>
      </c>
    </row>
    <row r="295" spans="1:4" ht="16.5" thickTop="1" thickBot="1">
      <c r="A295" s="199" t="s">
        <v>671</v>
      </c>
      <c r="B295" s="199" t="s">
        <v>92</v>
      </c>
      <c r="C295" s="204" t="s">
        <v>2013</v>
      </c>
      <c r="D295" s="997">
        <v>74343.997427652605</v>
      </c>
    </row>
    <row r="296" spans="1:4" ht="16.5" thickTop="1" thickBot="1">
      <c r="A296" s="199" t="s">
        <v>667</v>
      </c>
      <c r="B296" s="199" t="s">
        <v>92</v>
      </c>
      <c r="C296" s="204" t="s">
        <v>668</v>
      </c>
      <c r="D296" s="997">
        <v>92220.157506893258</v>
      </c>
    </row>
    <row r="297" spans="1:4" ht="16.5" thickTop="1" thickBot="1">
      <c r="A297" s="199" t="s">
        <v>669</v>
      </c>
      <c r="B297" s="199" t="s">
        <v>92</v>
      </c>
      <c r="C297" s="204" t="s">
        <v>670</v>
      </c>
      <c r="D297" s="997">
        <v>64623.620467829191</v>
      </c>
    </row>
    <row r="298" spans="1:4" ht="16.5" thickTop="1" thickBot="1">
      <c r="A298" s="199" t="s">
        <v>684</v>
      </c>
      <c r="B298" s="199" t="s">
        <v>144</v>
      </c>
      <c r="C298" s="204" t="s">
        <v>685</v>
      </c>
      <c r="D298" s="997">
        <v>4782.2044070186212</v>
      </c>
    </row>
    <row r="299" spans="1:4" ht="16.5" thickTop="1" thickBot="1">
      <c r="A299" s="199" t="s">
        <v>672</v>
      </c>
      <c r="B299" s="199" t="s">
        <v>377</v>
      </c>
      <c r="C299" s="204" t="s">
        <v>673</v>
      </c>
      <c r="D299" s="997">
        <v>70281.938576508153</v>
      </c>
    </row>
    <row r="300" spans="1:4" ht="16.5" thickTop="1" thickBot="1">
      <c r="A300" s="199" t="s">
        <v>688</v>
      </c>
      <c r="B300" s="199" t="s">
        <v>377</v>
      </c>
      <c r="C300" s="204" t="s">
        <v>689</v>
      </c>
      <c r="D300" s="997">
        <v>70281.938576508153</v>
      </c>
    </row>
    <row r="301" spans="1:4" ht="46.5" thickTop="1" thickBot="1">
      <c r="A301" s="199" t="s">
        <v>690</v>
      </c>
      <c r="B301" s="199" t="s">
        <v>92</v>
      </c>
      <c r="C301" s="204" t="s">
        <v>691</v>
      </c>
      <c r="D301" s="997">
        <v>186148.59604361778</v>
      </c>
    </row>
    <row r="302" spans="1:4" ht="46.5" thickTop="1" thickBot="1">
      <c r="A302" s="199" t="s">
        <v>692</v>
      </c>
      <c r="B302" s="199" t="s">
        <v>92</v>
      </c>
      <c r="C302" s="204" t="s">
        <v>693</v>
      </c>
      <c r="D302" s="997">
        <v>375340.60550086625</v>
      </c>
    </row>
    <row r="303" spans="1:4" ht="46.5" thickTop="1" thickBot="1">
      <c r="A303" s="199" t="s">
        <v>694</v>
      </c>
      <c r="B303" s="199" t="s">
        <v>92</v>
      </c>
      <c r="C303" s="204" t="s">
        <v>695</v>
      </c>
      <c r="D303" s="997">
        <v>362989.4552611456</v>
      </c>
    </row>
    <row r="304" spans="1:4" ht="46.5" thickTop="1" thickBot="1">
      <c r="A304" s="199" t="s">
        <v>696</v>
      </c>
      <c r="B304" s="199" t="s">
        <v>92</v>
      </c>
      <c r="C304" s="204" t="s">
        <v>697</v>
      </c>
      <c r="D304" s="997">
        <v>341273.0401277839</v>
      </c>
    </row>
    <row r="305" spans="1:4" ht="46.5" thickTop="1" thickBot="1">
      <c r="A305" s="199" t="s">
        <v>698</v>
      </c>
      <c r="B305" s="199" t="s">
        <v>92</v>
      </c>
      <c r="C305" s="204" t="s">
        <v>699</v>
      </c>
      <c r="D305" s="997">
        <v>357000</v>
      </c>
    </row>
    <row r="306" spans="1:4" ht="46.5" thickTop="1" thickBot="1">
      <c r="A306" s="199" t="s">
        <v>700</v>
      </c>
      <c r="B306" s="199" t="s">
        <v>233</v>
      </c>
      <c r="C306" s="204" t="s">
        <v>701</v>
      </c>
      <c r="D306" s="997">
        <v>336364.95591806388</v>
      </c>
    </row>
    <row r="307" spans="1:4" ht="16.5" thickTop="1" thickBot="1">
      <c r="A307" s="199" t="s">
        <v>702</v>
      </c>
      <c r="B307" s="199" t="s">
        <v>92</v>
      </c>
      <c r="C307" s="204" t="s">
        <v>703</v>
      </c>
      <c r="D307" s="997">
        <v>223378.31525234133</v>
      </c>
    </row>
    <row r="308" spans="1:4" ht="16.5" thickTop="1" thickBot="1">
      <c r="A308" s="199" t="s">
        <v>674</v>
      </c>
      <c r="B308" s="199" t="s">
        <v>377</v>
      </c>
      <c r="C308" s="204" t="s">
        <v>675</v>
      </c>
      <c r="D308" s="997">
        <v>88607.100145452889</v>
      </c>
    </row>
    <row r="309" spans="1:4" ht="16.5" thickTop="1" thickBot="1">
      <c r="A309" s="199" t="s">
        <v>680</v>
      </c>
      <c r="B309" s="199" t="s">
        <v>377</v>
      </c>
      <c r="C309" s="204" t="s">
        <v>681</v>
      </c>
      <c r="D309" s="997">
        <v>4716</v>
      </c>
    </row>
    <row r="310" spans="1:4" ht="16.5" thickTop="1" thickBot="1">
      <c r="A310" s="199" t="s">
        <v>678</v>
      </c>
      <c r="B310" s="199" t="s">
        <v>377</v>
      </c>
      <c r="C310" s="204" t="s">
        <v>679</v>
      </c>
      <c r="D310" s="997">
        <v>54900</v>
      </c>
    </row>
    <row r="311" spans="1:4" ht="16.5" thickTop="1" thickBot="1">
      <c r="A311" s="199" t="s">
        <v>676</v>
      </c>
      <c r="B311" s="199" t="s">
        <v>377</v>
      </c>
      <c r="C311" s="204" t="s">
        <v>677</v>
      </c>
      <c r="D311" s="997">
        <v>69000</v>
      </c>
    </row>
    <row r="312" spans="1:4" ht="16.5" thickTop="1" thickBot="1">
      <c r="A312" s="199" t="s">
        <v>682</v>
      </c>
      <c r="B312" s="199" t="s">
        <v>377</v>
      </c>
      <c r="C312" s="204" t="s">
        <v>683</v>
      </c>
      <c r="D312" s="997">
        <v>13580</v>
      </c>
    </row>
    <row r="313" spans="1:4" ht="16.5" thickTop="1" thickBot="1">
      <c r="A313" s="199" t="s">
        <v>704</v>
      </c>
      <c r="B313" s="199" t="s">
        <v>377</v>
      </c>
      <c r="C313" s="204" t="s">
        <v>705</v>
      </c>
      <c r="D313" s="997">
        <v>8900</v>
      </c>
    </row>
    <row r="314" spans="1:4" ht="16.5" thickTop="1" thickBot="1">
      <c r="A314" s="199" t="s">
        <v>706</v>
      </c>
      <c r="B314" s="199" t="s">
        <v>377</v>
      </c>
      <c r="C314" s="204" t="s">
        <v>707</v>
      </c>
      <c r="D314" s="997">
        <v>10900</v>
      </c>
    </row>
    <row r="315" spans="1:4" ht="46.5" thickTop="1" thickBot="1">
      <c r="A315" s="199" t="s">
        <v>712</v>
      </c>
      <c r="B315" s="199" t="s">
        <v>377</v>
      </c>
      <c r="C315" s="204" t="s">
        <v>713</v>
      </c>
      <c r="D315" s="997">
        <v>10759.345867973841</v>
      </c>
    </row>
    <row r="316" spans="1:4" ht="31.5" thickTop="1" thickBot="1">
      <c r="A316" s="199" t="s">
        <v>708</v>
      </c>
      <c r="B316" s="199" t="s">
        <v>92</v>
      </c>
      <c r="C316" s="204" t="s">
        <v>709</v>
      </c>
      <c r="D316" s="997">
        <v>22900</v>
      </c>
    </row>
    <row r="317" spans="1:4" ht="16.5" thickTop="1" thickBot="1">
      <c r="A317" s="199" t="s">
        <v>710</v>
      </c>
      <c r="B317" s="199" t="s">
        <v>377</v>
      </c>
      <c r="C317" s="204" t="s">
        <v>711</v>
      </c>
      <c r="D317" s="997">
        <v>16016.823286167659</v>
      </c>
    </row>
    <row r="318" spans="1:4" ht="31.5" thickTop="1" thickBot="1">
      <c r="A318" s="199" t="s">
        <v>714</v>
      </c>
      <c r="B318" s="199" t="s">
        <v>637</v>
      </c>
      <c r="C318" s="204" t="s">
        <v>715</v>
      </c>
      <c r="D318" s="997">
        <v>45132.51462710178</v>
      </c>
    </row>
    <row r="319" spans="1:4" ht="31.5" thickTop="1" thickBot="1">
      <c r="A319" s="199" t="s">
        <v>716</v>
      </c>
      <c r="B319" s="199" t="s">
        <v>92</v>
      </c>
      <c r="C319" s="204" t="s">
        <v>717</v>
      </c>
      <c r="D319" s="997">
        <v>13725.196829183389</v>
      </c>
    </row>
    <row r="320" spans="1:4" ht="46.5" thickTop="1" thickBot="1">
      <c r="A320" s="199" t="s">
        <v>724</v>
      </c>
      <c r="B320" s="199" t="s">
        <v>92</v>
      </c>
      <c r="C320" s="204" t="s">
        <v>725</v>
      </c>
      <c r="D320" s="997">
        <v>322657.56647560408</v>
      </c>
    </row>
    <row r="321" spans="1:4" ht="46.5" thickTop="1" thickBot="1">
      <c r="A321" s="199" t="s">
        <v>726</v>
      </c>
      <c r="B321" s="199" t="s">
        <v>92</v>
      </c>
      <c r="C321" s="204" t="s">
        <v>727</v>
      </c>
      <c r="D321" s="997">
        <v>322657.56647560408</v>
      </c>
    </row>
    <row r="322" spans="1:4" ht="46.5" thickTop="1" thickBot="1">
      <c r="A322" s="199" t="s">
        <v>722</v>
      </c>
      <c r="B322" s="199" t="s">
        <v>92</v>
      </c>
      <c r="C322" s="204" t="s">
        <v>723</v>
      </c>
      <c r="D322" s="997">
        <v>372297.19208723557</v>
      </c>
    </row>
    <row r="323" spans="1:4" ht="61.5" thickTop="1" thickBot="1">
      <c r="A323" s="199" t="s">
        <v>720</v>
      </c>
      <c r="B323" s="199" t="s">
        <v>92</v>
      </c>
      <c r="C323" s="204" t="s">
        <v>721</v>
      </c>
      <c r="D323" s="997">
        <v>347477.3792814198</v>
      </c>
    </row>
    <row r="324" spans="1:4" ht="16.5" thickTop="1" thickBot="1">
      <c r="A324" s="199" t="s">
        <v>728</v>
      </c>
      <c r="B324" s="199" t="s">
        <v>92</v>
      </c>
      <c r="C324" s="204" t="s">
        <v>729</v>
      </c>
      <c r="D324" s="997">
        <v>322657.56647560408</v>
      </c>
    </row>
    <row r="325" spans="1:4" ht="16.5" thickTop="1" thickBot="1">
      <c r="A325" s="199" t="s">
        <v>732</v>
      </c>
      <c r="B325" s="199" t="s">
        <v>92</v>
      </c>
      <c r="C325" s="204" t="s">
        <v>733</v>
      </c>
      <c r="D325" s="997">
        <v>10548.113418562645</v>
      </c>
    </row>
    <row r="326" spans="1:4" ht="31.5" thickTop="1" thickBot="1">
      <c r="A326" s="199" t="s">
        <v>718</v>
      </c>
      <c r="B326" s="199" t="s">
        <v>92</v>
      </c>
      <c r="C326" s="204" t="s">
        <v>719</v>
      </c>
      <c r="D326" s="997">
        <v>10548.113418562645</v>
      </c>
    </row>
    <row r="327" spans="1:4" ht="31.5" thickTop="1" thickBot="1">
      <c r="A327" s="199" t="s">
        <v>730</v>
      </c>
      <c r="B327" s="199" t="s">
        <v>92</v>
      </c>
      <c r="C327" s="204" t="s">
        <v>731</v>
      </c>
      <c r="D327" s="997">
        <v>25018.764298865779</v>
      </c>
    </row>
    <row r="328" spans="1:4" ht="31.5" thickTop="1" thickBot="1">
      <c r="A328" s="199" t="s">
        <v>734</v>
      </c>
      <c r="B328" s="199" t="s">
        <v>92</v>
      </c>
      <c r="C328" s="204" t="s">
        <v>735</v>
      </c>
      <c r="D328" s="997">
        <v>205384.25799203396</v>
      </c>
    </row>
    <row r="329" spans="1:4" ht="16.5" thickTop="1" thickBot="1">
      <c r="A329" s="199" t="s">
        <v>736</v>
      </c>
      <c r="B329" s="199" t="s">
        <v>92</v>
      </c>
      <c r="C329" s="204" t="s">
        <v>737</v>
      </c>
      <c r="D329" s="997">
        <v>6252.0344333333333</v>
      </c>
    </row>
    <row r="330" spans="1:4" ht="31.5" thickTop="1" thickBot="1">
      <c r="A330" s="199" t="s">
        <v>738</v>
      </c>
      <c r="B330" s="199" t="s">
        <v>92</v>
      </c>
      <c r="C330" s="204" t="s">
        <v>739</v>
      </c>
      <c r="D330" s="997">
        <v>44743.2083104544</v>
      </c>
    </row>
    <row r="331" spans="1:4" ht="31.5" thickTop="1" thickBot="1">
      <c r="A331" s="199" t="s">
        <v>740</v>
      </c>
      <c r="B331" s="199" t="s">
        <v>92</v>
      </c>
      <c r="C331" s="204" t="s">
        <v>741</v>
      </c>
      <c r="D331" s="997">
        <v>900</v>
      </c>
    </row>
    <row r="332" spans="1:4" ht="16.5" thickTop="1" thickBot="1">
      <c r="A332" s="199" t="s">
        <v>743</v>
      </c>
      <c r="B332" s="199" t="s">
        <v>388</v>
      </c>
      <c r="C332" s="204" t="s">
        <v>744</v>
      </c>
      <c r="D332" s="997">
        <v>63601.844898584335</v>
      </c>
    </row>
    <row r="333" spans="1:4" ht="31.5" thickTop="1" thickBot="1">
      <c r="A333" s="199" t="s">
        <v>742</v>
      </c>
      <c r="B333" s="199" t="s">
        <v>388</v>
      </c>
      <c r="C333" s="204" t="s">
        <v>2016</v>
      </c>
      <c r="D333" s="997">
        <v>49811.701319833657</v>
      </c>
    </row>
    <row r="334" spans="1:4" ht="16.5" thickTop="1" thickBot="1">
      <c r="A334" s="199" t="s">
        <v>747</v>
      </c>
      <c r="B334" s="199" t="s">
        <v>92</v>
      </c>
      <c r="C334" s="204" t="s">
        <v>2017</v>
      </c>
      <c r="D334" s="997">
        <v>1390.2042600783459</v>
      </c>
    </row>
    <row r="335" spans="1:4" ht="16.5" thickTop="1" thickBot="1">
      <c r="A335" s="199" t="s">
        <v>745</v>
      </c>
      <c r="B335" s="199" t="s">
        <v>92</v>
      </c>
      <c r="C335" s="204" t="s">
        <v>746</v>
      </c>
      <c r="D335" s="997">
        <v>3353.9291822208152</v>
      </c>
    </row>
    <row r="336" spans="1:4" ht="16.5" thickTop="1" thickBot="1">
      <c r="A336" s="199" t="s">
        <v>748</v>
      </c>
      <c r="B336" s="199" t="s">
        <v>377</v>
      </c>
      <c r="C336" s="204" t="s">
        <v>749</v>
      </c>
      <c r="D336" s="997">
        <v>7240.8518705140714</v>
      </c>
    </row>
    <row r="337" spans="1:4" ht="16.5" thickTop="1" thickBot="1">
      <c r="A337" s="199" t="s">
        <v>753</v>
      </c>
      <c r="B337" s="199" t="s">
        <v>92</v>
      </c>
      <c r="C337" s="204" t="s">
        <v>754</v>
      </c>
      <c r="D337" s="997">
        <v>419753.26365786046</v>
      </c>
    </row>
    <row r="338" spans="1:4" ht="16.5" thickTop="1" thickBot="1">
      <c r="A338" s="199" t="s">
        <v>751</v>
      </c>
      <c r="B338" s="199" t="s">
        <v>92</v>
      </c>
      <c r="C338" s="204" t="s">
        <v>752</v>
      </c>
      <c r="D338" s="997">
        <v>97572.198289067674</v>
      </c>
    </row>
    <row r="339" spans="1:4" ht="31.5" thickTop="1" thickBot="1">
      <c r="A339" s="199" t="s">
        <v>750</v>
      </c>
      <c r="B339" s="199" t="s">
        <v>144</v>
      </c>
      <c r="C339" s="204" t="s">
        <v>2018</v>
      </c>
      <c r="D339" s="997">
        <v>199468.52131288432</v>
      </c>
    </row>
    <row r="340" spans="1:4" ht="31.5" thickTop="1" thickBot="1">
      <c r="A340" s="199" t="s">
        <v>686</v>
      </c>
      <c r="B340" s="199" t="s">
        <v>92</v>
      </c>
      <c r="C340" s="204" t="s">
        <v>2014</v>
      </c>
      <c r="D340" s="997">
        <v>2375911.8885862459</v>
      </c>
    </row>
    <row r="341" spans="1:4" ht="31.5" thickTop="1" thickBot="1">
      <c r="A341" s="199" t="s">
        <v>755</v>
      </c>
      <c r="B341" s="199" t="s">
        <v>92</v>
      </c>
      <c r="C341" s="204" t="s">
        <v>756</v>
      </c>
      <c r="D341" s="997">
        <v>2289597.6429934138</v>
      </c>
    </row>
    <row r="342" spans="1:4" ht="31.5" thickTop="1" thickBot="1">
      <c r="A342" s="199" t="s">
        <v>687</v>
      </c>
      <c r="B342" s="199" t="s">
        <v>92</v>
      </c>
      <c r="C342" s="204" t="s">
        <v>2015</v>
      </c>
      <c r="D342" s="997">
        <v>1847050.9243293216</v>
      </c>
    </row>
    <row r="343" spans="1:4" ht="31.5" thickTop="1" thickBot="1">
      <c r="A343" s="199" t="s">
        <v>757</v>
      </c>
      <c r="B343" s="199" t="s">
        <v>92</v>
      </c>
      <c r="C343" s="204" t="s">
        <v>758</v>
      </c>
      <c r="D343" s="997">
        <v>1411148.2030565934</v>
      </c>
    </row>
    <row r="344" spans="1:4" ht="31.5" thickTop="1" thickBot="1">
      <c r="A344" s="199" t="s">
        <v>802</v>
      </c>
      <c r="B344" s="199" t="s">
        <v>388</v>
      </c>
      <c r="C344" s="204" t="s">
        <v>803</v>
      </c>
      <c r="D344" s="997">
        <v>60585</v>
      </c>
    </row>
    <row r="345" spans="1:4" ht="31.5" thickTop="1" thickBot="1">
      <c r="A345" s="199" t="s">
        <v>759</v>
      </c>
      <c r="B345" s="199" t="s">
        <v>377</v>
      </c>
      <c r="C345" s="204" t="s">
        <v>760</v>
      </c>
      <c r="D345" s="997">
        <v>95903.216319591986</v>
      </c>
    </row>
    <row r="346" spans="1:4" ht="31.5" thickTop="1" thickBot="1">
      <c r="A346" s="199" t="s">
        <v>761</v>
      </c>
      <c r="B346" s="199" t="s">
        <v>144</v>
      </c>
      <c r="C346" s="204" t="s">
        <v>762</v>
      </c>
      <c r="D346" s="997">
        <v>38977.29929891038</v>
      </c>
    </row>
    <row r="347" spans="1:4" ht="31.5" thickTop="1" thickBot="1">
      <c r="A347" s="199" t="s">
        <v>768</v>
      </c>
      <c r="B347" s="199" t="s">
        <v>92</v>
      </c>
      <c r="C347" s="204" t="s">
        <v>2022</v>
      </c>
      <c r="D347" s="997">
        <v>84784.038430237444</v>
      </c>
    </row>
    <row r="348" spans="1:4" ht="16.5" thickTop="1" thickBot="1">
      <c r="A348" s="199" t="s">
        <v>773</v>
      </c>
      <c r="B348" s="199" t="s">
        <v>144</v>
      </c>
      <c r="C348" s="204" t="s">
        <v>2023</v>
      </c>
      <c r="D348" s="997">
        <v>17957.214391224006</v>
      </c>
    </row>
    <row r="349" spans="1:4" ht="31.5" thickTop="1" thickBot="1">
      <c r="A349" s="199" t="s">
        <v>763</v>
      </c>
      <c r="B349" s="199" t="s">
        <v>144</v>
      </c>
      <c r="C349" s="204" t="s">
        <v>764</v>
      </c>
      <c r="D349" s="997">
        <v>78529.347355520993</v>
      </c>
    </row>
    <row r="350" spans="1:4" ht="31.5" thickTop="1" thickBot="1">
      <c r="A350" s="199" t="s">
        <v>765</v>
      </c>
      <c r="B350" s="199" t="s">
        <v>144</v>
      </c>
      <c r="C350" s="204" t="s">
        <v>2019</v>
      </c>
      <c r="D350" s="997">
        <v>9300.6666666666661</v>
      </c>
    </row>
    <row r="351" spans="1:4" ht="16.5" thickTop="1" thickBot="1">
      <c r="A351" s="199" t="s">
        <v>801</v>
      </c>
      <c r="B351" s="199" t="s">
        <v>144</v>
      </c>
      <c r="C351" s="204" t="s">
        <v>2025</v>
      </c>
      <c r="D351" s="997">
        <v>163330.57912466401</v>
      </c>
    </row>
    <row r="352" spans="1:4" ht="16.5" thickTop="1" thickBot="1">
      <c r="A352" s="199" t="s">
        <v>769</v>
      </c>
      <c r="B352" s="199" t="s">
        <v>144</v>
      </c>
      <c r="C352" s="204" t="s">
        <v>770</v>
      </c>
      <c r="D352" s="997">
        <v>293052</v>
      </c>
    </row>
    <row r="353" spans="1:4" ht="16.5" thickTop="1" thickBot="1">
      <c r="A353" s="199" t="s">
        <v>771</v>
      </c>
      <c r="B353" s="199" t="s">
        <v>144</v>
      </c>
      <c r="C353" s="204" t="s">
        <v>772</v>
      </c>
      <c r="D353" s="997">
        <v>1018345.4131260169</v>
      </c>
    </row>
    <row r="354" spans="1:4" ht="31.5" thickTop="1" thickBot="1">
      <c r="A354" s="199" t="s">
        <v>767</v>
      </c>
      <c r="B354" s="199" t="s">
        <v>144</v>
      </c>
      <c r="C354" s="204" t="s">
        <v>2021</v>
      </c>
      <c r="D354" s="997">
        <v>5088.5712047248835</v>
      </c>
    </row>
    <row r="355" spans="1:4" ht="16.5" thickTop="1" thickBot="1">
      <c r="A355" s="199" t="s">
        <v>766</v>
      </c>
      <c r="B355" s="199" t="s">
        <v>144</v>
      </c>
      <c r="C355" s="204" t="s">
        <v>2020</v>
      </c>
      <c r="D355" s="997">
        <v>5088.5712047248835</v>
      </c>
    </row>
    <row r="356" spans="1:4" ht="16.5" thickTop="1" thickBot="1">
      <c r="A356" s="199" t="s">
        <v>778</v>
      </c>
      <c r="B356" s="199" t="s">
        <v>144</v>
      </c>
      <c r="C356" s="204" t="s">
        <v>779</v>
      </c>
      <c r="D356" s="997">
        <v>43185.983043864871</v>
      </c>
    </row>
    <row r="357" spans="1:4" ht="31.5" thickTop="1" thickBot="1">
      <c r="A357" s="199" t="s">
        <v>774</v>
      </c>
      <c r="B357" s="199" t="s">
        <v>144</v>
      </c>
      <c r="C357" s="204" t="s">
        <v>775</v>
      </c>
      <c r="D357" s="997">
        <v>555129.92991335201</v>
      </c>
    </row>
    <row r="358" spans="1:4" ht="31.5" thickTop="1" thickBot="1">
      <c r="A358" s="199" t="s">
        <v>776</v>
      </c>
      <c r="B358" s="199" t="s">
        <v>144</v>
      </c>
      <c r="C358" s="204" t="s">
        <v>777</v>
      </c>
      <c r="D358" s="997">
        <v>486555.52578415169</v>
      </c>
    </row>
    <row r="359" spans="1:4" ht="16.5" thickTop="1" thickBot="1">
      <c r="A359" s="199" t="s">
        <v>780</v>
      </c>
      <c r="B359" s="199" t="s">
        <v>144</v>
      </c>
      <c r="C359" s="204" t="s">
        <v>781</v>
      </c>
      <c r="D359" s="997">
        <v>119100.71479010423</v>
      </c>
    </row>
    <row r="360" spans="1:4" ht="16.5" thickTop="1" thickBot="1">
      <c r="A360" s="199" t="s">
        <v>782</v>
      </c>
      <c r="B360" s="199" t="s">
        <v>144</v>
      </c>
      <c r="C360" s="204" t="s">
        <v>783</v>
      </c>
      <c r="D360" s="997">
        <v>185414.19485322302</v>
      </c>
    </row>
    <row r="361" spans="1:4" ht="16.5" thickTop="1" thickBot="1">
      <c r="A361" s="199" t="s">
        <v>784</v>
      </c>
      <c r="B361" s="199" t="s">
        <v>144</v>
      </c>
      <c r="C361" s="204" t="s">
        <v>785</v>
      </c>
      <c r="D361" s="997">
        <v>222386.01397836313</v>
      </c>
    </row>
    <row r="362" spans="1:4" ht="16.5" thickTop="1" thickBot="1">
      <c r="A362" s="199" t="s">
        <v>786</v>
      </c>
      <c r="B362" s="199" t="s">
        <v>144</v>
      </c>
      <c r="C362" s="204" t="s">
        <v>787</v>
      </c>
      <c r="D362" s="997">
        <v>252963.13912627008</v>
      </c>
    </row>
    <row r="363" spans="1:4" ht="31.5" thickTop="1" thickBot="1">
      <c r="A363" s="199" t="s">
        <v>788</v>
      </c>
      <c r="B363" s="199" t="s">
        <v>144</v>
      </c>
      <c r="C363" s="204" t="s">
        <v>789</v>
      </c>
      <c r="D363" s="997">
        <v>210154.18144269148</v>
      </c>
    </row>
    <row r="364" spans="1:4" ht="31.5" thickTop="1" thickBot="1">
      <c r="A364" s="199" t="s">
        <v>804</v>
      </c>
      <c r="B364" s="199" t="s">
        <v>144</v>
      </c>
      <c r="C364" s="204" t="s">
        <v>805</v>
      </c>
      <c r="D364" s="997">
        <v>238295.99294418906</v>
      </c>
    </row>
    <row r="365" spans="1:4" ht="16.5" thickTop="1" thickBot="1">
      <c r="A365" s="199" t="s">
        <v>790</v>
      </c>
      <c r="B365" s="199" t="s">
        <v>144</v>
      </c>
      <c r="C365" s="204" t="s">
        <v>791</v>
      </c>
      <c r="D365" s="997">
        <v>89649.753340511641</v>
      </c>
    </row>
    <row r="366" spans="1:4" ht="16.5" thickTop="1" thickBot="1">
      <c r="A366" s="199" t="s">
        <v>792</v>
      </c>
      <c r="B366" s="199" t="s">
        <v>144</v>
      </c>
      <c r="C366" s="204" t="s">
        <v>2024</v>
      </c>
      <c r="D366" s="997">
        <v>89649.753340511641</v>
      </c>
    </row>
    <row r="367" spans="1:4" ht="31.5" thickTop="1" thickBot="1">
      <c r="A367" s="199" t="s">
        <v>793</v>
      </c>
      <c r="B367" s="199" t="s">
        <v>92</v>
      </c>
      <c r="C367" s="204" t="s">
        <v>794</v>
      </c>
      <c r="D367" s="997">
        <v>28260</v>
      </c>
    </row>
    <row r="368" spans="1:4" ht="16.5" thickTop="1" thickBot="1">
      <c r="A368" s="199" t="s">
        <v>797</v>
      </c>
      <c r="B368" s="199" t="s">
        <v>92</v>
      </c>
      <c r="C368" s="204" t="s">
        <v>798</v>
      </c>
      <c r="D368" s="997">
        <v>1693.5978448743442</v>
      </c>
    </row>
    <row r="369" spans="1:4" ht="31.5" thickTop="1" thickBot="1">
      <c r="A369" s="199" t="s">
        <v>795</v>
      </c>
      <c r="B369" s="199" t="s">
        <v>92</v>
      </c>
      <c r="C369" s="204" t="s">
        <v>796</v>
      </c>
      <c r="D369" s="997">
        <v>659.5</v>
      </c>
    </row>
    <row r="370" spans="1:4" ht="16.5" thickTop="1" thickBot="1">
      <c r="A370" s="199" t="s">
        <v>799</v>
      </c>
      <c r="B370" s="199" t="s">
        <v>92</v>
      </c>
      <c r="C370" s="204" t="s">
        <v>800</v>
      </c>
      <c r="D370" s="997">
        <v>47211.680539038738</v>
      </c>
    </row>
    <row r="371" spans="1:4" ht="16.5" thickTop="1" thickBot="1">
      <c r="A371" s="199" t="s">
        <v>808</v>
      </c>
      <c r="B371" s="199" t="s">
        <v>92</v>
      </c>
      <c r="C371" s="204" t="s">
        <v>2026</v>
      </c>
      <c r="D371" s="997">
        <v>47211.680539038738</v>
      </c>
    </row>
    <row r="372" spans="1:4" ht="16.5" thickTop="1" thickBot="1">
      <c r="A372" s="199" t="s">
        <v>806</v>
      </c>
      <c r="B372" s="199" t="s">
        <v>377</v>
      </c>
      <c r="C372" s="204" t="s">
        <v>807</v>
      </c>
      <c r="D372" s="997">
        <v>2562</v>
      </c>
    </row>
    <row r="373" spans="1:4" ht="16.5" thickTop="1" thickBot="1">
      <c r="A373" s="199"/>
      <c r="B373" s="199"/>
      <c r="C373" s="204"/>
      <c r="D373" s="200"/>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G14" sqref="G14"/>
    </sheetView>
  </sheetViews>
  <sheetFormatPr baseColWidth="10" defaultRowHeight="15"/>
  <cols>
    <col min="1" max="1" width="18" style="162" customWidth="1"/>
    <col min="2" max="2" width="9.140625" customWidth="1"/>
    <col min="3" max="3" width="101.5703125" customWidth="1"/>
    <col min="4" max="4" width="17.140625" style="188" customWidth="1"/>
  </cols>
  <sheetData>
    <row r="1" spans="1:5" ht="99.75" customHeight="1" thickTop="1" thickBot="1">
      <c r="A1" s="677" t="s">
        <v>1933</v>
      </c>
      <c r="B1" s="678"/>
      <c r="C1" s="678"/>
      <c r="D1" s="679"/>
    </row>
    <row r="2" spans="1:5" ht="16.5" thickTop="1" thickBot="1">
      <c r="A2" s="676" t="s">
        <v>2342</v>
      </c>
      <c r="B2" s="676"/>
      <c r="C2" s="676"/>
      <c r="D2" s="676"/>
    </row>
    <row r="3" spans="1:5" ht="16.5" thickTop="1" thickBot="1">
      <c r="A3" s="680"/>
      <c r="B3" s="680"/>
      <c r="C3" s="680"/>
      <c r="D3" s="680"/>
    </row>
    <row r="4" spans="1:5" ht="16.5" thickTop="1" thickBot="1">
      <c r="A4" s="681"/>
      <c r="B4" s="681"/>
      <c r="C4" s="681"/>
      <c r="D4" s="681"/>
    </row>
    <row r="5" spans="1:5" ht="30" customHeight="1" thickTop="1" thickBot="1">
      <c r="A5" s="206"/>
      <c r="B5" s="105"/>
      <c r="C5" s="106"/>
      <c r="D5" s="194"/>
    </row>
    <row r="6" spans="1:5" ht="30" customHeight="1" thickTop="1" thickBot="1">
      <c r="A6" s="207" t="s">
        <v>1350</v>
      </c>
      <c r="B6" s="105" t="s">
        <v>339</v>
      </c>
      <c r="C6" s="107" t="s">
        <v>2131</v>
      </c>
      <c r="D6" s="1000">
        <v>1650</v>
      </c>
    </row>
    <row r="7" spans="1:5" ht="30" customHeight="1" thickTop="1" thickBot="1">
      <c r="A7" s="207" t="s">
        <v>1436</v>
      </c>
      <c r="B7" s="105" t="s">
        <v>339</v>
      </c>
      <c r="C7" s="107" t="s">
        <v>2130</v>
      </c>
      <c r="D7" s="1000">
        <v>1283.2108638649408</v>
      </c>
      <c r="E7" s="108"/>
    </row>
    <row r="8" spans="1:5" ht="30" customHeight="1" thickTop="1" thickBot="1">
      <c r="A8" s="207" t="s">
        <v>1448</v>
      </c>
      <c r="B8" s="105" t="s">
        <v>339</v>
      </c>
      <c r="C8" s="107" t="s">
        <v>2132</v>
      </c>
      <c r="D8" s="1000">
        <v>1428</v>
      </c>
    </row>
    <row r="9" spans="1:5" ht="30" customHeight="1" thickTop="1" thickBot="1">
      <c r="A9" s="207" t="s">
        <v>1309</v>
      </c>
      <c r="B9" s="105" t="s">
        <v>1307</v>
      </c>
      <c r="C9" s="107" t="s">
        <v>1310</v>
      </c>
      <c r="D9" s="1000">
        <v>1725.5</v>
      </c>
    </row>
    <row r="10" spans="1:5" ht="30" customHeight="1" thickTop="1" thickBot="1">
      <c r="A10" s="207" t="s">
        <v>1472</v>
      </c>
      <c r="B10" s="105" t="s">
        <v>339</v>
      </c>
      <c r="C10" s="107" t="s">
        <v>1473</v>
      </c>
      <c r="D10" s="1000">
        <v>1725.5</v>
      </c>
    </row>
    <row r="11" spans="1:5" ht="30" customHeight="1" thickTop="1" thickBot="1">
      <c r="A11" s="207" t="s">
        <v>1413</v>
      </c>
      <c r="B11" s="105" t="s">
        <v>339</v>
      </c>
      <c r="C11" s="107" t="s">
        <v>1414</v>
      </c>
      <c r="D11" s="1000">
        <v>1576</v>
      </c>
    </row>
    <row r="12" spans="1:5" ht="30" customHeight="1" thickTop="1" thickBot="1">
      <c r="A12" s="207" t="s">
        <v>1415</v>
      </c>
      <c r="B12" s="105" t="s">
        <v>339</v>
      </c>
      <c r="C12" s="107" t="s">
        <v>1416</v>
      </c>
      <c r="D12" s="1000">
        <v>1576</v>
      </c>
    </row>
    <row r="13" spans="1:5" ht="30" customHeight="1" thickTop="1" thickBot="1">
      <c r="A13" s="207" t="s">
        <v>1417</v>
      </c>
      <c r="B13" s="105" t="s">
        <v>339</v>
      </c>
      <c r="C13" s="107" t="s">
        <v>1418</v>
      </c>
      <c r="D13" s="1000">
        <v>1576</v>
      </c>
    </row>
    <row r="14" spans="1:5" ht="30" customHeight="1" thickTop="1" thickBot="1">
      <c r="A14" s="207" t="s">
        <v>1419</v>
      </c>
      <c r="B14" s="105" t="s">
        <v>339</v>
      </c>
      <c r="C14" s="107" t="s">
        <v>1420</v>
      </c>
      <c r="D14" s="1000">
        <v>1576</v>
      </c>
    </row>
    <row r="15" spans="1:5" ht="30" customHeight="1" thickTop="1" thickBot="1">
      <c r="A15" s="207" t="s">
        <v>1401</v>
      </c>
      <c r="B15" s="105" t="s">
        <v>339</v>
      </c>
      <c r="C15" s="107" t="s">
        <v>1943</v>
      </c>
      <c r="D15" s="1000">
        <v>1725.5</v>
      </c>
    </row>
    <row r="16" spans="1:5" ht="30" customHeight="1" thickTop="1" thickBot="1">
      <c r="A16" s="207" t="s">
        <v>1311</v>
      </c>
      <c r="B16" s="105" t="s">
        <v>339</v>
      </c>
      <c r="C16" s="107" t="s">
        <v>1312</v>
      </c>
      <c r="D16" s="1000">
        <v>1576</v>
      </c>
    </row>
    <row r="17" spans="1:4" ht="30" customHeight="1" thickTop="1" thickBot="1">
      <c r="A17" s="207" t="s">
        <v>1313</v>
      </c>
      <c r="B17" s="105" t="s">
        <v>339</v>
      </c>
      <c r="C17" s="107" t="s">
        <v>1314</v>
      </c>
      <c r="D17" s="1000">
        <v>1576</v>
      </c>
    </row>
    <row r="18" spans="1:4" ht="30" customHeight="1" thickTop="1" thickBot="1">
      <c r="A18" s="207" t="s">
        <v>1315</v>
      </c>
      <c r="B18" s="105" t="s">
        <v>339</v>
      </c>
      <c r="C18" s="107" t="s">
        <v>1316</v>
      </c>
      <c r="D18" s="1000">
        <v>1576</v>
      </c>
    </row>
    <row r="19" spans="1:4" ht="30" customHeight="1" thickTop="1" thickBot="1">
      <c r="A19" s="207" t="s">
        <v>1319</v>
      </c>
      <c r="B19" s="105" t="s">
        <v>339</v>
      </c>
      <c r="C19" s="107" t="s">
        <v>1320</v>
      </c>
      <c r="D19" s="1000">
        <v>1576</v>
      </c>
    </row>
    <row r="20" spans="1:4" ht="30" customHeight="1" thickTop="1" thickBot="1">
      <c r="A20" s="207" t="s">
        <v>1491</v>
      </c>
      <c r="B20" s="105" t="s">
        <v>339</v>
      </c>
      <c r="C20" s="107" t="s">
        <v>1952</v>
      </c>
      <c r="D20" s="1000">
        <v>1283.2108638649408</v>
      </c>
    </row>
    <row r="21" spans="1:4" ht="30" customHeight="1" thickTop="1" thickBot="1">
      <c r="A21" s="207" t="s">
        <v>1323</v>
      </c>
      <c r="B21" s="105" t="s">
        <v>339</v>
      </c>
      <c r="C21" s="107" t="s">
        <v>1324</v>
      </c>
      <c r="D21" s="1000">
        <v>1633.6418561465293</v>
      </c>
    </row>
    <row r="22" spans="1:4" ht="30" customHeight="1" thickTop="1" thickBot="1">
      <c r="A22" s="207" t="s">
        <v>1474</v>
      </c>
      <c r="B22" s="105" t="s">
        <v>339</v>
      </c>
      <c r="C22" s="107" t="s">
        <v>1475</v>
      </c>
      <c r="D22" s="1000">
        <v>1633.6418561465293</v>
      </c>
    </row>
    <row r="23" spans="1:4" ht="30" customHeight="1" thickTop="1" thickBot="1">
      <c r="A23" s="207" t="s">
        <v>1331</v>
      </c>
      <c r="B23" s="105" t="s">
        <v>339</v>
      </c>
      <c r="C23" s="107" t="s">
        <v>1332</v>
      </c>
      <c r="D23" s="1000">
        <v>1283.2108638649408</v>
      </c>
    </row>
    <row r="24" spans="1:4" ht="30" customHeight="1" thickTop="1" thickBot="1">
      <c r="A24" s="207" t="s">
        <v>1353</v>
      </c>
      <c r="B24" s="105" t="s">
        <v>339</v>
      </c>
      <c r="C24" s="107" t="s">
        <v>1354</v>
      </c>
      <c r="D24" s="1000">
        <v>1650</v>
      </c>
    </row>
    <row r="25" spans="1:4" ht="30" customHeight="1" thickTop="1" thickBot="1">
      <c r="A25" s="207" t="s">
        <v>1325</v>
      </c>
      <c r="B25" s="105" t="s">
        <v>339</v>
      </c>
      <c r="C25" s="107" t="s">
        <v>1326</v>
      </c>
      <c r="D25" s="1000">
        <v>1650</v>
      </c>
    </row>
    <row r="26" spans="1:4" ht="30" customHeight="1" thickTop="1" thickBot="1">
      <c r="A26" s="207" t="s">
        <v>1330</v>
      </c>
      <c r="B26" s="105" t="s">
        <v>339</v>
      </c>
      <c r="C26" s="107" t="s">
        <v>1326</v>
      </c>
      <c r="D26" s="1000">
        <v>1650</v>
      </c>
    </row>
    <row r="27" spans="1:4" ht="30" customHeight="1" thickTop="1" thickBot="1">
      <c r="A27" s="207" t="s">
        <v>1387</v>
      </c>
      <c r="B27" s="105" t="s">
        <v>339</v>
      </c>
      <c r="C27" s="107" t="s">
        <v>1388</v>
      </c>
      <c r="D27" s="1000">
        <v>1650</v>
      </c>
    </row>
    <row r="28" spans="1:4" ht="30" customHeight="1" thickTop="1" thickBot="1">
      <c r="A28" s="207" t="s">
        <v>1333</v>
      </c>
      <c r="B28" s="105" t="s">
        <v>339</v>
      </c>
      <c r="C28" s="107" t="s">
        <v>1334</v>
      </c>
      <c r="D28" s="1000">
        <v>1650</v>
      </c>
    </row>
    <row r="29" spans="1:4" ht="30" customHeight="1" thickTop="1" thickBot="1">
      <c r="A29" s="207" t="s">
        <v>1338</v>
      </c>
      <c r="B29" s="105" t="s">
        <v>339</v>
      </c>
      <c r="C29" s="107" t="s">
        <v>1339</v>
      </c>
      <c r="D29" s="1000">
        <v>1650</v>
      </c>
    </row>
    <row r="30" spans="1:4" ht="30" customHeight="1" thickTop="1" thickBot="1">
      <c r="A30" s="207" t="s">
        <v>1336</v>
      </c>
      <c r="B30" s="105" t="s">
        <v>339</v>
      </c>
      <c r="C30" s="107" t="s">
        <v>1337</v>
      </c>
      <c r="D30" s="1000">
        <v>1283.2108638649408</v>
      </c>
    </row>
    <row r="31" spans="1:4" ht="30" customHeight="1" thickTop="1" thickBot="1">
      <c r="A31" s="207" t="s">
        <v>1351</v>
      </c>
      <c r="B31" s="105" t="s">
        <v>339</v>
      </c>
      <c r="C31" s="107" t="s">
        <v>1352</v>
      </c>
      <c r="D31" s="1000">
        <v>1283.2108638649408</v>
      </c>
    </row>
    <row r="32" spans="1:4" ht="30" customHeight="1" thickTop="1" thickBot="1">
      <c r="A32" s="207" t="s">
        <v>1340</v>
      </c>
      <c r="B32" s="105" t="s">
        <v>339</v>
      </c>
      <c r="C32" s="107" t="s">
        <v>1341</v>
      </c>
      <c r="D32" s="1000">
        <v>1283.2108638649408</v>
      </c>
    </row>
    <row r="33" spans="1:4" ht="30" customHeight="1" thickTop="1" thickBot="1">
      <c r="A33" s="207" t="s">
        <v>1356</v>
      </c>
      <c r="B33" s="105" t="s">
        <v>339</v>
      </c>
      <c r="C33" s="107" t="s">
        <v>1341</v>
      </c>
      <c r="D33" s="1000">
        <v>1283.2108638649408</v>
      </c>
    </row>
    <row r="34" spans="1:4" ht="30" customHeight="1" thickTop="1" thickBot="1">
      <c r="A34" s="207" t="s">
        <v>1357</v>
      </c>
      <c r="B34" s="105" t="s">
        <v>339</v>
      </c>
      <c r="C34" s="107" t="s">
        <v>1358</v>
      </c>
      <c r="D34" s="1000">
        <v>1283.2108638649408</v>
      </c>
    </row>
    <row r="35" spans="1:4" ht="30" customHeight="1" thickTop="1" thickBot="1">
      <c r="A35" s="207" t="s">
        <v>1407</v>
      </c>
      <c r="B35" s="105" t="s">
        <v>339</v>
      </c>
      <c r="C35" s="107" t="s">
        <v>1947</v>
      </c>
      <c r="D35" s="1000">
        <v>1283.2108638649408</v>
      </c>
    </row>
    <row r="36" spans="1:4" ht="30" customHeight="1" thickTop="1" thickBot="1">
      <c r="A36" s="207" t="s">
        <v>1488</v>
      </c>
      <c r="B36" s="105" t="s">
        <v>339</v>
      </c>
      <c r="C36" s="107" t="s">
        <v>1489</v>
      </c>
      <c r="D36" s="1000">
        <v>1283.2108638649408</v>
      </c>
    </row>
    <row r="37" spans="1:4" ht="30" customHeight="1" thickTop="1" thickBot="1">
      <c r="A37" s="207" t="s">
        <v>1469</v>
      </c>
      <c r="B37" s="105" t="s">
        <v>339</v>
      </c>
      <c r="C37" s="107" t="s">
        <v>1470</v>
      </c>
      <c r="D37" s="1000">
        <v>1576</v>
      </c>
    </row>
    <row r="38" spans="1:4" ht="30" customHeight="1" thickTop="1" thickBot="1">
      <c r="A38" s="207" t="s">
        <v>1348</v>
      </c>
      <c r="B38" s="105" t="s">
        <v>339</v>
      </c>
      <c r="C38" s="107" t="s">
        <v>1349</v>
      </c>
      <c r="D38" s="1000">
        <v>1576</v>
      </c>
    </row>
    <row r="39" spans="1:4" ht="30" customHeight="1" thickTop="1" thickBot="1">
      <c r="A39" s="207" t="s">
        <v>1305</v>
      </c>
      <c r="B39" s="105" t="s">
        <v>1307</v>
      </c>
      <c r="C39" s="107" t="s">
        <v>1364</v>
      </c>
      <c r="D39" s="1000">
        <v>1429.3089160406469</v>
      </c>
    </row>
    <row r="40" spans="1:4" ht="30" customHeight="1" thickTop="1" thickBot="1">
      <c r="A40" s="207" t="s">
        <v>1345</v>
      </c>
      <c r="B40" s="105" t="s">
        <v>339</v>
      </c>
      <c r="C40" s="107" t="s">
        <v>1346</v>
      </c>
      <c r="D40" s="1000">
        <v>1576</v>
      </c>
    </row>
    <row r="41" spans="1:4" ht="30" customHeight="1" thickTop="1" thickBot="1">
      <c r="A41" s="207" t="s">
        <v>1343</v>
      </c>
      <c r="B41" s="105" t="s">
        <v>339</v>
      </c>
      <c r="C41" s="107" t="s">
        <v>1344</v>
      </c>
      <c r="D41" s="1000">
        <v>1576</v>
      </c>
    </row>
    <row r="42" spans="1:4" ht="30" customHeight="1" thickTop="1" thickBot="1">
      <c r="A42" s="207" t="s">
        <v>1476</v>
      </c>
      <c r="B42" s="105" t="s">
        <v>339</v>
      </c>
      <c r="C42" s="107" t="s">
        <v>1344</v>
      </c>
      <c r="D42" s="1000">
        <v>1576</v>
      </c>
    </row>
    <row r="43" spans="1:4" ht="30" customHeight="1" thickTop="1" thickBot="1">
      <c r="A43" s="207" t="s">
        <v>1317</v>
      </c>
      <c r="B43" s="105" t="s">
        <v>339</v>
      </c>
      <c r="C43" s="107" t="s">
        <v>1318</v>
      </c>
      <c r="D43" s="1000">
        <v>1576</v>
      </c>
    </row>
    <row r="44" spans="1:4" ht="30" customHeight="1" thickTop="1" thickBot="1">
      <c r="A44" s="207" t="s">
        <v>1471</v>
      </c>
      <c r="B44" s="105" t="s">
        <v>339</v>
      </c>
      <c r="C44" s="107" t="s">
        <v>1318</v>
      </c>
      <c r="D44" s="1000">
        <v>1576</v>
      </c>
    </row>
    <row r="45" spans="1:4" ht="30" customHeight="1" thickTop="1" thickBot="1">
      <c r="A45" s="207" t="s">
        <v>1362</v>
      </c>
      <c r="B45" s="105" t="s">
        <v>339</v>
      </c>
      <c r="C45" s="107" t="s">
        <v>1363</v>
      </c>
      <c r="D45" s="1000">
        <v>1576</v>
      </c>
    </row>
    <row r="46" spans="1:4" ht="30" customHeight="1" thickTop="1" thickBot="1">
      <c r="A46" s="207" t="s">
        <v>1371</v>
      </c>
      <c r="B46" s="105" t="s">
        <v>339</v>
      </c>
      <c r="C46" s="107" t="s">
        <v>1372</v>
      </c>
      <c r="D46" s="1000">
        <v>1283.2108638649408</v>
      </c>
    </row>
    <row r="47" spans="1:4" ht="30" customHeight="1" thickTop="1" thickBot="1">
      <c r="A47" s="207" t="s">
        <v>1375</v>
      </c>
      <c r="B47" s="105" t="s">
        <v>339</v>
      </c>
      <c r="C47" s="107" t="s">
        <v>1376</v>
      </c>
      <c r="D47" s="1000">
        <v>1283.2108638649408</v>
      </c>
    </row>
    <row r="48" spans="1:4" ht="30" customHeight="1" thickTop="1" thickBot="1">
      <c r="A48" s="207" t="s">
        <v>1367</v>
      </c>
      <c r="B48" s="105" t="s">
        <v>1307</v>
      </c>
      <c r="C48" s="107" t="s">
        <v>1368</v>
      </c>
      <c r="D48" s="1000">
        <v>1283.2108638649408</v>
      </c>
    </row>
    <row r="49" spans="1:4" ht="30" customHeight="1" thickTop="1" thickBot="1">
      <c r="A49" s="207" t="s">
        <v>1365</v>
      </c>
      <c r="B49" s="105" t="s">
        <v>339</v>
      </c>
      <c r="C49" s="107" t="s">
        <v>1366</v>
      </c>
      <c r="D49" s="1000">
        <v>1576</v>
      </c>
    </row>
    <row r="50" spans="1:4" ht="30" customHeight="1" thickTop="1" thickBot="1">
      <c r="A50" s="207" t="s">
        <v>1369</v>
      </c>
      <c r="B50" s="105" t="s">
        <v>339</v>
      </c>
      <c r="C50" s="107" t="s">
        <v>1370</v>
      </c>
      <c r="D50" s="1000">
        <v>1576</v>
      </c>
    </row>
    <row r="51" spans="1:4" ht="30" customHeight="1" thickTop="1" thickBot="1">
      <c r="A51" s="207" t="s">
        <v>1398</v>
      </c>
      <c r="B51" s="105" t="s">
        <v>1390</v>
      </c>
      <c r="C51" s="107" t="s">
        <v>1399</v>
      </c>
      <c r="D51" s="1000">
        <v>1576</v>
      </c>
    </row>
    <row r="52" spans="1:4" ht="30" customHeight="1" thickTop="1" thickBot="1">
      <c r="A52" s="207" t="s">
        <v>1400</v>
      </c>
      <c r="B52" s="105" t="s">
        <v>1390</v>
      </c>
      <c r="C52" s="107" t="s">
        <v>1399</v>
      </c>
      <c r="D52" s="1000">
        <v>1576</v>
      </c>
    </row>
    <row r="53" spans="1:4" ht="30" customHeight="1" thickTop="1" thickBot="1">
      <c r="A53" s="207" t="s">
        <v>1373</v>
      </c>
      <c r="B53" s="105" t="s">
        <v>339</v>
      </c>
      <c r="C53" s="107" t="s">
        <v>1374</v>
      </c>
      <c r="D53" s="1000">
        <v>1283.2108638649408</v>
      </c>
    </row>
    <row r="54" spans="1:4" ht="30" customHeight="1" thickTop="1" thickBot="1">
      <c r="A54" s="207" t="s">
        <v>1377</v>
      </c>
      <c r="B54" s="105" t="s">
        <v>339</v>
      </c>
      <c r="C54" s="107" t="s">
        <v>1378</v>
      </c>
      <c r="D54" s="1000">
        <v>1352.5</v>
      </c>
    </row>
    <row r="55" spans="1:4" ht="30" customHeight="1" thickTop="1" thickBot="1">
      <c r="A55" s="207" t="s">
        <v>1462</v>
      </c>
      <c r="B55" s="105" t="s">
        <v>339</v>
      </c>
      <c r="C55" s="107" t="s">
        <v>2134</v>
      </c>
      <c r="D55" s="1000">
        <v>1352.5</v>
      </c>
    </row>
    <row r="56" spans="1:4" ht="30" customHeight="1" thickTop="1" thickBot="1">
      <c r="A56" s="207" t="s">
        <v>1463</v>
      </c>
      <c r="B56" s="105" t="s">
        <v>339</v>
      </c>
      <c r="C56" s="107" t="s">
        <v>2135</v>
      </c>
      <c r="D56" s="1000">
        <v>1352.5</v>
      </c>
    </row>
    <row r="57" spans="1:4" ht="30" customHeight="1" thickTop="1" thickBot="1">
      <c r="A57" s="207" t="s">
        <v>1464</v>
      </c>
      <c r="B57" s="105" t="s">
        <v>339</v>
      </c>
      <c r="C57" s="107" t="s">
        <v>2136</v>
      </c>
      <c r="D57" s="1000">
        <v>1352.5</v>
      </c>
    </row>
    <row r="58" spans="1:4" ht="30" customHeight="1" thickTop="1" thickBot="1">
      <c r="A58" s="207" t="s">
        <v>1441</v>
      </c>
      <c r="B58" s="105" t="s">
        <v>339</v>
      </c>
      <c r="C58" s="107" t="s">
        <v>1950</v>
      </c>
      <c r="D58" s="1000">
        <v>1352.5</v>
      </c>
    </row>
    <row r="59" spans="1:4" ht="30" customHeight="1" thickTop="1" thickBot="1">
      <c r="A59" s="207" t="s">
        <v>1379</v>
      </c>
      <c r="B59" s="105" t="s">
        <v>339</v>
      </c>
      <c r="C59" s="107" t="s">
        <v>1380</v>
      </c>
      <c r="D59" s="1000">
        <v>1283.2108638649408</v>
      </c>
    </row>
    <row r="60" spans="1:4" ht="30" customHeight="1" thickTop="1" thickBot="1">
      <c r="A60" s="207" t="s">
        <v>1460</v>
      </c>
      <c r="B60" s="105" t="s">
        <v>339</v>
      </c>
      <c r="C60" s="107" t="s">
        <v>1461</v>
      </c>
      <c r="D60" s="1000">
        <v>1352.5</v>
      </c>
    </row>
    <row r="61" spans="1:4" ht="30" customHeight="1" thickTop="1" thickBot="1">
      <c r="A61" s="207" t="s">
        <v>1446</v>
      </c>
      <c r="B61" s="105" t="s">
        <v>339</v>
      </c>
      <c r="C61" s="107" t="s">
        <v>1447</v>
      </c>
      <c r="D61" s="1000">
        <v>1352.5</v>
      </c>
    </row>
    <row r="62" spans="1:4" ht="30" customHeight="1" thickTop="1" thickBot="1">
      <c r="A62" s="207" t="s">
        <v>1453</v>
      </c>
      <c r="B62" s="105" t="s">
        <v>339</v>
      </c>
      <c r="C62" s="107" t="s">
        <v>1454</v>
      </c>
      <c r="D62" s="1000">
        <v>1352.5</v>
      </c>
    </row>
    <row r="63" spans="1:4" ht="30" customHeight="1" thickTop="1" thickBot="1">
      <c r="A63" s="207" t="s">
        <v>1457</v>
      </c>
      <c r="B63" s="105" t="s">
        <v>339</v>
      </c>
      <c r="C63" s="107" t="s">
        <v>1458</v>
      </c>
      <c r="D63" s="1000">
        <v>1352.5</v>
      </c>
    </row>
    <row r="64" spans="1:4" ht="30" customHeight="1" thickTop="1" thickBot="1">
      <c r="A64" s="207" t="s">
        <v>1444</v>
      </c>
      <c r="B64" s="105" t="s">
        <v>339</v>
      </c>
      <c r="C64" s="107" t="s">
        <v>1445</v>
      </c>
      <c r="D64" s="1000">
        <v>1352.5</v>
      </c>
    </row>
    <row r="65" spans="1:4" ht="30" customHeight="1" thickTop="1" thickBot="1">
      <c r="A65" s="207" t="s">
        <v>1381</v>
      </c>
      <c r="B65" s="105" t="s">
        <v>339</v>
      </c>
      <c r="C65" s="107" t="s">
        <v>1382</v>
      </c>
      <c r="D65" s="1000">
        <v>1352.5</v>
      </c>
    </row>
    <row r="66" spans="1:4" ht="30" customHeight="1" thickTop="1" thickBot="1">
      <c r="A66" s="207" t="s">
        <v>1451</v>
      </c>
      <c r="B66" s="105" t="s">
        <v>339</v>
      </c>
      <c r="C66" s="107" t="s">
        <v>1452</v>
      </c>
      <c r="D66" s="1000">
        <v>1352.5</v>
      </c>
    </row>
    <row r="67" spans="1:4" ht="30" customHeight="1" thickTop="1" thickBot="1">
      <c r="A67" s="207" t="s">
        <v>1455</v>
      </c>
      <c r="B67" s="105" t="s">
        <v>339</v>
      </c>
      <c r="C67" s="107" t="s">
        <v>1456</v>
      </c>
      <c r="D67" s="1000">
        <v>1352.5</v>
      </c>
    </row>
    <row r="68" spans="1:4" ht="30" customHeight="1" thickTop="1" thickBot="1">
      <c r="A68" s="207" t="s">
        <v>1427</v>
      </c>
      <c r="B68" s="105" t="s">
        <v>339</v>
      </c>
      <c r="C68" s="107" t="s">
        <v>1428</v>
      </c>
      <c r="D68" s="1000">
        <v>1918.9598399999998</v>
      </c>
    </row>
    <row r="69" spans="1:4" ht="30" customHeight="1" thickTop="1" thickBot="1">
      <c r="A69" s="207" t="s">
        <v>1467</v>
      </c>
      <c r="B69" s="105" t="s">
        <v>339</v>
      </c>
      <c r="C69" s="107" t="s">
        <v>2138</v>
      </c>
      <c r="D69" s="1000">
        <v>1352.5</v>
      </c>
    </row>
    <row r="70" spans="1:4" ht="30" customHeight="1" thickTop="1" thickBot="1">
      <c r="A70" s="207" t="s">
        <v>1468</v>
      </c>
      <c r="B70" s="105" t="s">
        <v>339</v>
      </c>
      <c r="C70" s="107" t="s">
        <v>2139</v>
      </c>
      <c r="D70" s="1000">
        <v>1352.5</v>
      </c>
    </row>
    <row r="71" spans="1:4" ht="30" customHeight="1" thickTop="1" thickBot="1">
      <c r="A71" s="207" t="s">
        <v>1465</v>
      </c>
      <c r="B71" s="105" t="s">
        <v>339</v>
      </c>
      <c r="C71" s="107" t="s">
        <v>2140</v>
      </c>
      <c r="D71" s="1000">
        <v>1352.5</v>
      </c>
    </row>
    <row r="72" spans="1:4" ht="30" customHeight="1" thickTop="1" thickBot="1">
      <c r="A72" s="207" t="s">
        <v>1466</v>
      </c>
      <c r="B72" s="105" t="s">
        <v>339</v>
      </c>
      <c r="C72" s="107" t="s">
        <v>2141</v>
      </c>
      <c r="D72" s="1000">
        <v>1352.5</v>
      </c>
    </row>
    <row r="73" spans="1:4" ht="30" customHeight="1" thickTop="1" thickBot="1">
      <c r="A73" s="207" t="s">
        <v>1434</v>
      </c>
      <c r="B73" s="105" t="s">
        <v>339</v>
      </c>
      <c r="C73" s="107" t="s">
        <v>1435</v>
      </c>
      <c r="D73" s="1000">
        <v>1352.5</v>
      </c>
    </row>
    <row r="74" spans="1:4" ht="30" customHeight="1" thickTop="1" thickBot="1">
      <c r="A74" s="207" t="s">
        <v>1433</v>
      </c>
      <c r="B74" s="105" t="s">
        <v>339</v>
      </c>
      <c r="C74" s="107" t="s">
        <v>1949</v>
      </c>
      <c r="D74" s="1000">
        <v>1352.5</v>
      </c>
    </row>
    <row r="75" spans="1:4" ht="30" customHeight="1" thickTop="1" thickBot="1">
      <c r="A75" s="207" t="s">
        <v>1431</v>
      </c>
      <c r="B75" s="105" t="s">
        <v>339</v>
      </c>
      <c r="C75" s="107" t="s">
        <v>1432</v>
      </c>
      <c r="D75" s="1000">
        <v>1352.5</v>
      </c>
    </row>
    <row r="76" spans="1:4" ht="30" customHeight="1" thickTop="1" thickBot="1">
      <c r="A76" s="207" t="s">
        <v>1459</v>
      </c>
      <c r="B76" s="105" t="s">
        <v>339</v>
      </c>
      <c r="C76" s="107" t="s">
        <v>2133</v>
      </c>
      <c r="D76" s="1000">
        <v>1352.5</v>
      </c>
    </row>
    <row r="77" spans="1:4" ht="30" customHeight="1" thickTop="1" thickBot="1">
      <c r="A77" s="207" t="s">
        <v>1437</v>
      </c>
      <c r="B77" s="105" t="s">
        <v>339</v>
      </c>
      <c r="C77" s="107" t="s">
        <v>1438</v>
      </c>
      <c r="D77" s="1000">
        <v>1352.5</v>
      </c>
    </row>
    <row r="78" spans="1:4" ht="30" customHeight="1" thickTop="1" thickBot="1">
      <c r="A78" s="207" t="s">
        <v>1439</v>
      </c>
      <c r="B78" s="105" t="s">
        <v>339</v>
      </c>
      <c r="C78" s="107" t="s">
        <v>1440</v>
      </c>
      <c r="D78" s="1000">
        <v>1352.5</v>
      </c>
    </row>
    <row r="79" spans="1:4" ht="30" customHeight="1" thickTop="1" thickBot="1">
      <c r="A79" s="207" t="s">
        <v>1442</v>
      </c>
      <c r="B79" s="105" t="s">
        <v>339</v>
      </c>
      <c r="C79" s="107" t="s">
        <v>1443</v>
      </c>
      <c r="D79" s="1000">
        <v>1352.5</v>
      </c>
    </row>
    <row r="80" spans="1:4" ht="30" customHeight="1" thickTop="1" thickBot="1">
      <c r="A80" s="207" t="s">
        <v>1421</v>
      </c>
      <c r="B80" s="105" t="s">
        <v>339</v>
      </c>
      <c r="C80" s="107" t="s">
        <v>1422</v>
      </c>
      <c r="D80" s="1000">
        <v>1352.5</v>
      </c>
    </row>
    <row r="81" spans="1:4" ht="30" customHeight="1" thickTop="1" thickBot="1">
      <c r="A81" s="207" t="s">
        <v>1425</v>
      </c>
      <c r="B81" s="105" t="s">
        <v>339</v>
      </c>
      <c r="C81" s="107" t="s">
        <v>1426</v>
      </c>
      <c r="D81" s="1000">
        <v>1352.5</v>
      </c>
    </row>
    <row r="82" spans="1:4" ht="30" customHeight="1" thickTop="1" thickBot="1">
      <c r="A82" s="207" t="s">
        <v>1429</v>
      </c>
      <c r="B82" s="105" t="s">
        <v>339</v>
      </c>
      <c r="C82" s="107" t="s">
        <v>1430</v>
      </c>
      <c r="D82" s="1000">
        <v>1352.5</v>
      </c>
    </row>
    <row r="83" spans="1:4" ht="30" customHeight="1" thickTop="1" thickBot="1">
      <c r="A83" s="207" t="s">
        <v>1423</v>
      </c>
      <c r="B83" s="105" t="s">
        <v>339</v>
      </c>
      <c r="C83" s="107" t="s">
        <v>1424</v>
      </c>
      <c r="D83" s="1000">
        <v>1352.5</v>
      </c>
    </row>
    <row r="84" spans="1:4" ht="30" customHeight="1" thickTop="1" thickBot="1">
      <c r="A84" s="207" t="s">
        <v>1389</v>
      </c>
      <c r="B84" s="105" t="s">
        <v>339</v>
      </c>
      <c r="C84" s="107" t="s">
        <v>1391</v>
      </c>
      <c r="D84" s="1000">
        <v>1576</v>
      </c>
    </row>
    <row r="85" spans="1:4" ht="30" customHeight="1" thickTop="1" thickBot="1">
      <c r="A85" s="207" t="s">
        <v>1392</v>
      </c>
      <c r="B85" s="105" t="s">
        <v>339</v>
      </c>
      <c r="C85" s="107" t="s">
        <v>1942</v>
      </c>
      <c r="D85" s="1000">
        <v>1576</v>
      </c>
    </row>
    <row r="86" spans="1:4" ht="30" customHeight="1" thickTop="1" thickBot="1">
      <c r="A86" s="207" t="s">
        <v>1393</v>
      </c>
      <c r="B86" s="105" t="s">
        <v>1390</v>
      </c>
      <c r="C86" s="107" t="s">
        <v>1394</v>
      </c>
      <c r="D86" s="1000">
        <v>1576</v>
      </c>
    </row>
    <row r="87" spans="1:4" ht="30" customHeight="1" thickTop="1" thickBot="1">
      <c r="A87" s="207" t="s">
        <v>1395</v>
      </c>
      <c r="B87" s="105" t="s">
        <v>339</v>
      </c>
      <c r="C87" s="107" t="s">
        <v>1396</v>
      </c>
      <c r="D87" s="1000">
        <v>1576</v>
      </c>
    </row>
    <row r="88" spans="1:4" ht="30" customHeight="1" thickTop="1" thickBot="1">
      <c r="A88" s="207" t="s">
        <v>1397</v>
      </c>
      <c r="B88" s="105" t="s">
        <v>339</v>
      </c>
      <c r="C88" s="107" t="s">
        <v>1396</v>
      </c>
      <c r="D88" s="1000">
        <v>1576</v>
      </c>
    </row>
    <row r="89" spans="1:4" ht="30" customHeight="1" thickTop="1" thickBot="1">
      <c r="A89" s="207" t="s">
        <v>1327</v>
      </c>
      <c r="B89" s="105" t="s">
        <v>339</v>
      </c>
      <c r="C89" s="107" t="s">
        <v>1935</v>
      </c>
      <c r="D89" s="1000">
        <v>1399.6806397252938</v>
      </c>
    </row>
    <row r="90" spans="1:4" ht="30" customHeight="1" thickTop="1" thickBot="1">
      <c r="A90" s="207" t="s">
        <v>1449</v>
      </c>
      <c r="B90" s="105" t="s">
        <v>339</v>
      </c>
      <c r="C90" s="107" t="s">
        <v>1450</v>
      </c>
      <c r="D90" s="1000">
        <v>1283.2108638649408</v>
      </c>
    </row>
    <row r="91" spans="1:4" ht="30" customHeight="1" thickTop="1" thickBot="1">
      <c r="A91" s="207" t="s">
        <v>1328</v>
      </c>
      <c r="B91" s="105" t="s">
        <v>339</v>
      </c>
      <c r="C91" s="107" t="s">
        <v>1329</v>
      </c>
      <c r="D91" s="1000">
        <v>1283.2108638649408</v>
      </c>
    </row>
    <row r="92" spans="1:4" ht="30" customHeight="1" thickTop="1" thickBot="1">
      <c r="A92" s="207" t="s">
        <v>1361</v>
      </c>
      <c r="B92" s="105" t="s">
        <v>339</v>
      </c>
      <c r="C92" s="107" t="s">
        <v>1941</v>
      </c>
      <c r="D92" s="1000">
        <v>1407.8539573295291</v>
      </c>
    </row>
    <row r="93" spans="1:4" ht="30" customHeight="1" thickTop="1" thickBot="1">
      <c r="A93" s="207" t="s">
        <v>1492</v>
      </c>
      <c r="B93" s="105" t="s">
        <v>1490</v>
      </c>
      <c r="C93" s="107" t="s">
        <v>1953</v>
      </c>
      <c r="D93" s="1000">
        <v>64.364876133352922</v>
      </c>
    </row>
    <row r="94" spans="1:4" ht="30" customHeight="1" thickTop="1" thickBot="1">
      <c r="A94" s="207" t="s">
        <v>1483</v>
      </c>
      <c r="B94" s="105" t="s">
        <v>92</v>
      </c>
      <c r="C94" s="107" t="s">
        <v>1951</v>
      </c>
      <c r="D94" s="1000">
        <v>490022.06197962217</v>
      </c>
    </row>
    <row r="95" spans="1:4" ht="30" customHeight="1" thickTop="1" thickBot="1">
      <c r="A95" s="207" t="s">
        <v>1306</v>
      </c>
      <c r="B95" s="105" t="s">
        <v>1307</v>
      </c>
      <c r="C95" s="107" t="s">
        <v>1308</v>
      </c>
      <c r="D95" s="1000">
        <v>1399.6806397252938</v>
      </c>
    </row>
    <row r="96" spans="1:4" ht="30" customHeight="1" thickTop="1" thickBot="1">
      <c r="A96" s="207" t="s">
        <v>1714</v>
      </c>
      <c r="B96" s="105" t="s">
        <v>339</v>
      </c>
      <c r="C96" s="107" t="s">
        <v>1934</v>
      </c>
      <c r="D96" s="1000">
        <v>1399.6806397252938</v>
      </c>
    </row>
    <row r="97" spans="1:4" ht="30" customHeight="1" thickTop="1" thickBot="1">
      <c r="A97" s="207" t="s">
        <v>1495</v>
      </c>
      <c r="B97" s="105" t="s">
        <v>339</v>
      </c>
      <c r="C97" s="107" t="s">
        <v>1494</v>
      </c>
      <c r="D97" s="1000">
        <v>1166.7410880045879</v>
      </c>
    </row>
    <row r="98" spans="1:4" ht="30" customHeight="1" thickTop="1" thickBot="1">
      <c r="A98" s="207" t="s">
        <v>1321</v>
      </c>
      <c r="B98" s="105" t="s">
        <v>92</v>
      </c>
      <c r="C98" s="107" t="s">
        <v>1322</v>
      </c>
      <c r="D98" s="1000">
        <v>34818.33299404235</v>
      </c>
    </row>
    <row r="99" spans="1:4" ht="30" customHeight="1" thickTop="1" thickBot="1">
      <c r="A99" s="207" t="s">
        <v>1335</v>
      </c>
      <c r="B99" s="105" t="s">
        <v>339</v>
      </c>
      <c r="C99" s="107" t="s">
        <v>1936</v>
      </c>
      <c r="D99" s="1000">
        <v>1118.7228470797056</v>
      </c>
    </row>
    <row r="100" spans="1:4" ht="30" customHeight="1" thickTop="1" thickBot="1">
      <c r="A100" s="207" t="s">
        <v>1404</v>
      </c>
      <c r="B100" s="105" t="s">
        <v>1390</v>
      </c>
      <c r="C100" s="107" t="s">
        <v>1946</v>
      </c>
      <c r="D100" s="1000">
        <v>1644.8801678523525</v>
      </c>
    </row>
    <row r="101" spans="1:4" ht="30" customHeight="1" thickTop="1" thickBot="1">
      <c r="A101" s="207" t="s">
        <v>1477</v>
      </c>
      <c r="B101" s="105" t="s">
        <v>339</v>
      </c>
      <c r="C101" s="107" t="s">
        <v>1478</v>
      </c>
      <c r="D101" s="1000">
        <v>7000.446528027529</v>
      </c>
    </row>
    <row r="102" spans="1:4" ht="30" customHeight="1" thickTop="1" thickBot="1">
      <c r="A102" s="207" t="s">
        <v>1479</v>
      </c>
      <c r="B102" s="105" t="s">
        <v>141</v>
      </c>
      <c r="C102" s="107" t="s">
        <v>1480</v>
      </c>
      <c r="D102" s="1000">
        <v>203842.5410496282</v>
      </c>
    </row>
    <row r="103" spans="1:4" ht="30" customHeight="1" thickTop="1" thickBot="1">
      <c r="A103" s="207" t="s">
        <v>1411</v>
      </c>
      <c r="B103" s="105" t="s">
        <v>344</v>
      </c>
      <c r="C103" s="107" t="s">
        <v>1412</v>
      </c>
      <c r="D103" s="1000">
        <v>11.238311705823529</v>
      </c>
    </row>
    <row r="104" spans="1:4" ht="30" customHeight="1" thickTop="1" thickBot="1">
      <c r="A104" s="207" t="s">
        <v>1409</v>
      </c>
      <c r="B104" s="105" t="s">
        <v>344</v>
      </c>
      <c r="C104" s="107" t="s">
        <v>1410</v>
      </c>
      <c r="D104" s="1000">
        <v>11.238311705823529</v>
      </c>
    </row>
    <row r="105" spans="1:4" ht="30" customHeight="1" thickTop="1" thickBot="1">
      <c r="A105" s="207" t="s">
        <v>1359</v>
      </c>
      <c r="B105" s="105" t="s">
        <v>339</v>
      </c>
      <c r="C105" s="107" t="s">
        <v>1360</v>
      </c>
      <c r="D105" s="1000">
        <v>3921.1491206318819</v>
      </c>
    </row>
    <row r="106" spans="1:4" ht="30" customHeight="1" thickTop="1" thickBot="1">
      <c r="A106" s="207" t="s">
        <v>1486</v>
      </c>
      <c r="B106" s="105" t="s">
        <v>92</v>
      </c>
      <c r="C106" s="107" t="s">
        <v>1487</v>
      </c>
      <c r="D106" s="1000">
        <v>195072.57126028376</v>
      </c>
    </row>
    <row r="107" spans="1:4" ht="30" customHeight="1" thickTop="1" thickBot="1">
      <c r="A107" s="207" t="s">
        <v>1385</v>
      </c>
      <c r="B107" s="105" t="s">
        <v>339</v>
      </c>
      <c r="C107" s="107" t="s">
        <v>1386</v>
      </c>
      <c r="D107" s="1000">
        <v>1283.2108638649408</v>
      </c>
    </row>
    <row r="108" spans="1:4" ht="30" customHeight="1" thickTop="1" thickBot="1">
      <c r="A108" s="207" t="s">
        <v>1347</v>
      </c>
      <c r="B108" s="105" t="s">
        <v>339</v>
      </c>
      <c r="C108" s="107" t="s">
        <v>1938</v>
      </c>
      <c r="D108" s="1000">
        <v>1283.2108638649408</v>
      </c>
    </row>
    <row r="109" spans="1:4" ht="30" customHeight="1" thickTop="1" thickBot="1">
      <c r="A109" s="207" t="s">
        <v>1342</v>
      </c>
      <c r="B109" s="105" t="s">
        <v>339</v>
      </c>
      <c r="C109" s="107" t="s">
        <v>1937</v>
      </c>
      <c r="D109" s="1000">
        <v>1283.2108638649408</v>
      </c>
    </row>
    <row r="110" spans="1:4" ht="30" customHeight="1" thickTop="1" thickBot="1">
      <c r="A110" s="207" t="s">
        <v>1481</v>
      </c>
      <c r="B110" s="105" t="s">
        <v>339</v>
      </c>
      <c r="C110" s="107" t="s">
        <v>1482</v>
      </c>
      <c r="D110" s="1000">
        <v>1283.2108638649408</v>
      </c>
    </row>
    <row r="111" spans="1:4" ht="30" customHeight="1" thickTop="1" thickBot="1">
      <c r="A111" s="207" t="s">
        <v>1402</v>
      </c>
      <c r="B111" s="105" t="s">
        <v>1390</v>
      </c>
      <c r="C111" s="107" t="s">
        <v>1944</v>
      </c>
      <c r="D111" s="1000">
        <v>1283.2108638649408</v>
      </c>
    </row>
    <row r="112" spans="1:4" ht="30" customHeight="1" thickTop="1" thickBot="1">
      <c r="A112" s="207" t="s">
        <v>1403</v>
      </c>
      <c r="B112" s="105" t="s">
        <v>344</v>
      </c>
      <c r="C112" s="107" t="s">
        <v>1945</v>
      </c>
      <c r="D112" s="1000">
        <v>28.606611614823525</v>
      </c>
    </row>
    <row r="113" spans="1:4" ht="30" customHeight="1" thickTop="1" thickBot="1">
      <c r="A113" s="207" t="s">
        <v>1408</v>
      </c>
      <c r="B113" s="105" t="s">
        <v>1390</v>
      </c>
      <c r="C113" s="107" t="s">
        <v>1948</v>
      </c>
      <c r="D113" s="1000">
        <v>1031.8813475347056</v>
      </c>
    </row>
    <row r="114" spans="1:4" ht="30" customHeight="1" thickTop="1" thickBot="1">
      <c r="A114" s="207" t="s">
        <v>1484</v>
      </c>
      <c r="B114" s="105" t="s">
        <v>92</v>
      </c>
      <c r="C114" s="107" t="s">
        <v>1485</v>
      </c>
      <c r="D114" s="1000">
        <v>1180966.7472947596</v>
      </c>
    </row>
    <row r="115" spans="1:4" ht="30" customHeight="1" thickTop="1" thickBot="1">
      <c r="A115" s="207" t="s">
        <v>1405</v>
      </c>
      <c r="B115" s="105" t="s">
        <v>92</v>
      </c>
      <c r="C115" s="107" t="s">
        <v>1406</v>
      </c>
      <c r="D115" s="1000">
        <v>1391.5073221210587</v>
      </c>
    </row>
    <row r="116" spans="1:4" ht="30" customHeight="1" thickTop="1" thickBot="1">
      <c r="A116" s="207" t="s">
        <v>1355</v>
      </c>
      <c r="B116" s="105" t="s">
        <v>339</v>
      </c>
      <c r="C116" s="107" t="s">
        <v>1940</v>
      </c>
      <c r="D116" s="1000">
        <v>25.541617513235288</v>
      </c>
    </row>
    <row r="117" spans="1:4" ht="30" customHeight="1" thickTop="1" thickBot="1">
      <c r="A117" s="207" t="s">
        <v>1383</v>
      </c>
      <c r="B117" s="105" t="s">
        <v>92</v>
      </c>
      <c r="C117" s="107" t="s">
        <v>1384</v>
      </c>
      <c r="D117" s="1000">
        <v>793368.61487261194</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9" customWidth="1"/>
    <col min="2" max="2" width="15.42578125" style="539" customWidth="1"/>
    <col min="3" max="3" width="7.28515625" style="539" customWidth="1"/>
    <col min="4" max="4" width="11.42578125" style="539"/>
    <col min="5" max="5" width="5.7109375" style="539" customWidth="1"/>
    <col min="6" max="6" width="5.7109375" style="539" hidden="1" customWidth="1"/>
    <col min="7" max="7" width="9.5703125" style="539" customWidth="1"/>
    <col min="8" max="8" width="14" style="539" customWidth="1"/>
    <col min="9" max="9" width="16.28515625" style="539" customWidth="1"/>
    <col min="10" max="10" width="15.85546875" style="539" customWidth="1"/>
    <col min="11" max="11" width="11.7109375" style="539" customWidth="1"/>
    <col min="12" max="12" width="8.28515625" style="539" customWidth="1"/>
    <col min="13" max="13" width="16.5703125" style="539" customWidth="1"/>
    <col min="14" max="256" width="11.42578125" style="539"/>
    <col min="257" max="257" width="22.7109375" style="539" customWidth="1"/>
    <col min="258" max="258" width="15.42578125" style="539" customWidth="1"/>
    <col min="259" max="259" width="7.28515625" style="539" customWidth="1"/>
    <col min="260" max="260" width="11.42578125" style="539"/>
    <col min="261" max="261" width="5.7109375" style="539" customWidth="1"/>
    <col min="262" max="262" width="0" style="539" hidden="1" customWidth="1"/>
    <col min="263" max="263" width="9.5703125" style="539" customWidth="1"/>
    <col min="264" max="264" width="14" style="539" customWidth="1"/>
    <col min="265" max="265" width="16.28515625" style="539" customWidth="1"/>
    <col min="266" max="266" width="15.85546875" style="539" customWidth="1"/>
    <col min="267" max="267" width="11.7109375" style="539" customWidth="1"/>
    <col min="268" max="268" width="8.28515625" style="539" customWidth="1"/>
    <col min="269" max="269" width="16.5703125" style="539" customWidth="1"/>
    <col min="270" max="512" width="11.42578125" style="539"/>
    <col min="513" max="513" width="22.7109375" style="539" customWidth="1"/>
    <col min="514" max="514" width="15.42578125" style="539" customWidth="1"/>
    <col min="515" max="515" width="7.28515625" style="539" customWidth="1"/>
    <col min="516" max="516" width="11.42578125" style="539"/>
    <col min="517" max="517" width="5.7109375" style="539" customWidth="1"/>
    <col min="518" max="518" width="0" style="539" hidden="1" customWidth="1"/>
    <col min="519" max="519" width="9.5703125" style="539" customWidth="1"/>
    <col min="520" max="520" width="14" style="539" customWidth="1"/>
    <col min="521" max="521" width="16.28515625" style="539" customWidth="1"/>
    <col min="522" max="522" width="15.85546875" style="539" customWidth="1"/>
    <col min="523" max="523" width="11.7109375" style="539" customWidth="1"/>
    <col min="524" max="524" width="8.28515625" style="539" customWidth="1"/>
    <col min="525" max="525" width="16.5703125" style="539" customWidth="1"/>
    <col min="526" max="768" width="11.42578125" style="539"/>
    <col min="769" max="769" width="22.7109375" style="539" customWidth="1"/>
    <col min="770" max="770" width="15.42578125" style="539" customWidth="1"/>
    <col min="771" max="771" width="7.28515625" style="539" customWidth="1"/>
    <col min="772" max="772" width="11.42578125" style="539"/>
    <col min="773" max="773" width="5.7109375" style="539" customWidth="1"/>
    <col min="774" max="774" width="0" style="539" hidden="1" customWidth="1"/>
    <col min="775" max="775" width="9.5703125" style="539" customWidth="1"/>
    <col min="776" max="776" width="14" style="539" customWidth="1"/>
    <col min="777" max="777" width="16.28515625" style="539" customWidth="1"/>
    <col min="778" max="778" width="15.85546875" style="539" customWidth="1"/>
    <col min="779" max="779" width="11.7109375" style="539" customWidth="1"/>
    <col min="780" max="780" width="8.28515625" style="539" customWidth="1"/>
    <col min="781" max="781" width="16.5703125" style="539" customWidth="1"/>
    <col min="782" max="1024" width="11.42578125" style="539"/>
    <col min="1025" max="1025" width="22.7109375" style="539" customWidth="1"/>
    <col min="1026" max="1026" width="15.42578125" style="539" customWidth="1"/>
    <col min="1027" max="1027" width="7.28515625" style="539" customWidth="1"/>
    <col min="1028" max="1028" width="11.42578125" style="539"/>
    <col min="1029" max="1029" width="5.7109375" style="539" customWidth="1"/>
    <col min="1030" max="1030" width="0" style="539" hidden="1" customWidth="1"/>
    <col min="1031" max="1031" width="9.5703125" style="539" customWidth="1"/>
    <col min="1032" max="1032" width="14" style="539" customWidth="1"/>
    <col min="1033" max="1033" width="16.28515625" style="539" customWidth="1"/>
    <col min="1034" max="1034" width="15.85546875" style="539" customWidth="1"/>
    <col min="1035" max="1035" width="11.7109375" style="539" customWidth="1"/>
    <col min="1036" max="1036" width="8.28515625" style="539" customWidth="1"/>
    <col min="1037" max="1037" width="16.5703125" style="539" customWidth="1"/>
    <col min="1038" max="1280" width="11.42578125" style="539"/>
    <col min="1281" max="1281" width="22.7109375" style="539" customWidth="1"/>
    <col min="1282" max="1282" width="15.42578125" style="539" customWidth="1"/>
    <col min="1283" max="1283" width="7.28515625" style="539" customWidth="1"/>
    <col min="1284" max="1284" width="11.42578125" style="539"/>
    <col min="1285" max="1285" width="5.7109375" style="539" customWidth="1"/>
    <col min="1286" max="1286" width="0" style="539" hidden="1" customWidth="1"/>
    <col min="1287" max="1287" width="9.5703125" style="539" customWidth="1"/>
    <col min="1288" max="1288" width="14" style="539" customWidth="1"/>
    <col min="1289" max="1289" width="16.28515625" style="539" customWidth="1"/>
    <col min="1290" max="1290" width="15.85546875" style="539" customWidth="1"/>
    <col min="1291" max="1291" width="11.7109375" style="539" customWidth="1"/>
    <col min="1292" max="1292" width="8.28515625" style="539" customWidth="1"/>
    <col min="1293" max="1293" width="16.5703125" style="539" customWidth="1"/>
    <col min="1294" max="1536" width="11.42578125" style="539"/>
    <col min="1537" max="1537" width="22.7109375" style="539" customWidth="1"/>
    <col min="1538" max="1538" width="15.42578125" style="539" customWidth="1"/>
    <col min="1539" max="1539" width="7.28515625" style="539" customWidth="1"/>
    <col min="1540" max="1540" width="11.42578125" style="539"/>
    <col min="1541" max="1541" width="5.7109375" style="539" customWidth="1"/>
    <col min="1542" max="1542" width="0" style="539" hidden="1" customWidth="1"/>
    <col min="1543" max="1543" width="9.5703125" style="539" customWidth="1"/>
    <col min="1544" max="1544" width="14" style="539" customWidth="1"/>
    <col min="1545" max="1545" width="16.28515625" style="539" customWidth="1"/>
    <col min="1546" max="1546" width="15.85546875" style="539" customWidth="1"/>
    <col min="1547" max="1547" width="11.7109375" style="539" customWidth="1"/>
    <col min="1548" max="1548" width="8.28515625" style="539" customWidth="1"/>
    <col min="1549" max="1549" width="16.5703125" style="539" customWidth="1"/>
    <col min="1550" max="1792" width="11.42578125" style="539"/>
    <col min="1793" max="1793" width="22.7109375" style="539" customWidth="1"/>
    <col min="1794" max="1794" width="15.42578125" style="539" customWidth="1"/>
    <col min="1795" max="1795" width="7.28515625" style="539" customWidth="1"/>
    <col min="1796" max="1796" width="11.42578125" style="539"/>
    <col min="1797" max="1797" width="5.7109375" style="539" customWidth="1"/>
    <col min="1798" max="1798" width="0" style="539" hidden="1" customWidth="1"/>
    <col min="1799" max="1799" width="9.5703125" style="539" customWidth="1"/>
    <col min="1800" max="1800" width="14" style="539" customWidth="1"/>
    <col min="1801" max="1801" width="16.28515625" style="539" customWidth="1"/>
    <col min="1802" max="1802" width="15.85546875" style="539" customWidth="1"/>
    <col min="1803" max="1803" width="11.7109375" style="539" customWidth="1"/>
    <col min="1804" max="1804" width="8.28515625" style="539" customWidth="1"/>
    <col min="1805" max="1805" width="16.5703125" style="539" customWidth="1"/>
    <col min="1806" max="2048" width="11.42578125" style="539"/>
    <col min="2049" max="2049" width="22.7109375" style="539" customWidth="1"/>
    <col min="2050" max="2050" width="15.42578125" style="539" customWidth="1"/>
    <col min="2051" max="2051" width="7.28515625" style="539" customWidth="1"/>
    <col min="2052" max="2052" width="11.42578125" style="539"/>
    <col min="2053" max="2053" width="5.7109375" style="539" customWidth="1"/>
    <col min="2054" max="2054" width="0" style="539" hidden="1" customWidth="1"/>
    <col min="2055" max="2055" width="9.5703125" style="539" customWidth="1"/>
    <col min="2056" max="2056" width="14" style="539" customWidth="1"/>
    <col min="2057" max="2057" width="16.28515625" style="539" customWidth="1"/>
    <col min="2058" max="2058" width="15.85546875" style="539" customWidth="1"/>
    <col min="2059" max="2059" width="11.7109375" style="539" customWidth="1"/>
    <col min="2060" max="2060" width="8.28515625" style="539" customWidth="1"/>
    <col min="2061" max="2061" width="16.5703125" style="539" customWidth="1"/>
    <col min="2062" max="2304" width="11.42578125" style="539"/>
    <col min="2305" max="2305" width="22.7109375" style="539" customWidth="1"/>
    <col min="2306" max="2306" width="15.42578125" style="539" customWidth="1"/>
    <col min="2307" max="2307" width="7.28515625" style="539" customWidth="1"/>
    <col min="2308" max="2308" width="11.42578125" style="539"/>
    <col min="2309" max="2309" width="5.7109375" style="539" customWidth="1"/>
    <col min="2310" max="2310" width="0" style="539" hidden="1" customWidth="1"/>
    <col min="2311" max="2311" width="9.5703125" style="539" customWidth="1"/>
    <col min="2312" max="2312" width="14" style="539" customWidth="1"/>
    <col min="2313" max="2313" width="16.28515625" style="539" customWidth="1"/>
    <col min="2314" max="2314" width="15.85546875" style="539" customWidth="1"/>
    <col min="2315" max="2315" width="11.7109375" style="539" customWidth="1"/>
    <col min="2316" max="2316" width="8.28515625" style="539" customWidth="1"/>
    <col min="2317" max="2317" width="16.5703125" style="539" customWidth="1"/>
    <col min="2318" max="2560" width="11.42578125" style="539"/>
    <col min="2561" max="2561" width="22.7109375" style="539" customWidth="1"/>
    <col min="2562" max="2562" width="15.42578125" style="539" customWidth="1"/>
    <col min="2563" max="2563" width="7.28515625" style="539" customWidth="1"/>
    <col min="2564" max="2564" width="11.42578125" style="539"/>
    <col min="2565" max="2565" width="5.7109375" style="539" customWidth="1"/>
    <col min="2566" max="2566" width="0" style="539" hidden="1" customWidth="1"/>
    <col min="2567" max="2567" width="9.5703125" style="539" customWidth="1"/>
    <col min="2568" max="2568" width="14" style="539" customWidth="1"/>
    <col min="2569" max="2569" width="16.28515625" style="539" customWidth="1"/>
    <col min="2570" max="2570" width="15.85546875" style="539" customWidth="1"/>
    <col min="2571" max="2571" width="11.7109375" style="539" customWidth="1"/>
    <col min="2572" max="2572" width="8.28515625" style="539" customWidth="1"/>
    <col min="2573" max="2573" width="16.5703125" style="539" customWidth="1"/>
    <col min="2574" max="2816" width="11.42578125" style="539"/>
    <col min="2817" max="2817" width="22.7109375" style="539" customWidth="1"/>
    <col min="2818" max="2818" width="15.42578125" style="539" customWidth="1"/>
    <col min="2819" max="2819" width="7.28515625" style="539" customWidth="1"/>
    <col min="2820" max="2820" width="11.42578125" style="539"/>
    <col min="2821" max="2821" width="5.7109375" style="539" customWidth="1"/>
    <col min="2822" max="2822" width="0" style="539" hidden="1" customWidth="1"/>
    <col min="2823" max="2823" width="9.5703125" style="539" customWidth="1"/>
    <col min="2824" max="2824" width="14" style="539" customWidth="1"/>
    <col min="2825" max="2825" width="16.28515625" style="539" customWidth="1"/>
    <col min="2826" max="2826" width="15.85546875" style="539" customWidth="1"/>
    <col min="2827" max="2827" width="11.7109375" style="539" customWidth="1"/>
    <col min="2828" max="2828" width="8.28515625" style="539" customWidth="1"/>
    <col min="2829" max="2829" width="16.5703125" style="539" customWidth="1"/>
    <col min="2830" max="3072" width="11.42578125" style="539"/>
    <col min="3073" max="3073" width="22.7109375" style="539" customWidth="1"/>
    <col min="3074" max="3074" width="15.42578125" style="539" customWidth="1"/>
    <col min="3075" max="3075" width="7.28515625" style="539" customWidth="1"/>
    <col min="3076" max="3076" width="11.42578125" style="539"/>
    <col min="3077" max="3077" width="5.7109375" style="539" customWidth="1"/>
    <col min="3078" max="3078" width="0" style="539" hidden="1" customWidth="1"/>
    <col min="3079" max="3079" width="9.5703125" style="539" customWidth="1"/>
    <col min="3080" max="3080" width="14" style="539" customWidth="1"/>
    <col min="3081" max="3081" width="16.28515625" style="539" customWidth="1"/>
    <col min="3082" max="3082" width="15.85546875" style="539" customWidth="1"/>
    <col min="3083" max="3083" width="11.7109375" style="539" customWidth="1"/>
    <col min="3084" max="3084" width="8.28515625" style="539" customWidth="1"/>
    <col min="3085" max="3085" width="16.5703125" style="539" customWidth="1"/>
    <col min="3086" max="3328" width="11.42578125" style="539"/>
    <col min="3329" max="3329" width="22.7109375" style="539" customWidth="1"/>
    <col min="3330" max="3330" width="15.42578125" style="539" customWidth="1"/>
    <col min="3331" max="3331" width="7.28515625" style="539" customWidth="1"/>
    <col min="3332" max="3332" width="11.42578125" style="539"/>
    <col min="3333" max="3333" width="5.7109375" style="539" customWidth="1"/>
    <col min="3334" max="3334" width="0" style="539" hidden="1" customWidth="1"/>
    <col min="3335" max="3335" width="9.5703125" style="539" customWidth="1"/>
    <col min="3336" max="3336" width="14" style="539" customWidth="1"/>
    <col min="3337" max="3337" width="16.28515625" style="539" customWidth="1"/>
    <col min="3338" max="3338" width="15.85546875" style="539" customWidth="1"/>
    <col min="3339" max="3339" width="11.7109375" style="539" customWidth="1"/>
    <col min="3340" max="3340" width="8.28515625" style="539" customWidth="1"/>
    <col min="3341" max="3341" width="16.5703125" style="539" customWidth="1"/>
    <col min="3342" max="3584" width="11.42578125" style="539"/>
    <col min="3585" max="3585" width="22.7109375" style="539" customWidth="1"/>
    <col min="3586" max="3586" width="15.42578125" style="539" customWidth="1"/>
    <col min="3587" max="3587" width="7.28515625" style="539" customWidth="1"/>
    <col min="3588" max="3588" width="11.42578125" style="539"/>
    <col min="3589" max="3589" width="5.7109375" style="539" customWidth="1"/>
    <col min="3590" max="3590" width="0" style="539" hidden="1" customWidth="1"/>
    <col min="3591" max="3591" width="9.5703125" style="539" customWidth="1"/>
    <col min="3592" max="3592" width="14" style="539" customWidth="1"/>
    <col min="3593" max="3593" width="16.28515625" style="539" customWidth="1"/>
    <col min="3594" max="3594" width="15.85546875" style="539" customWidth="1"/>
    <col min="3595" max="3595" width="11.7109375" style="539" customWidth="1"/>
    <col min="3596" max="3596" width="8.28515625" style="539" customWidth="1"/>
    <col min="3597" max="3597" width="16.5703125" style="539" customWidth="1"/>
    <col min="3598" max="3840" width="11.42578125" style="539"/>
    <col min="3841" max="3841" width="22.7109375" style="539" customWidth="1"/>
    <col min="3842" max="3842" width="15.42578125" style="539" customWidth="1"/>
    <col min="3843" max="3843" width="7.28515625" style="539" customWidth="1"/>
    <col min="3844" max="3844" width="11.42578125" style="539"/>
    <col min="3845" max="3845" width="5.7109375" style="539" customWidth="1"/>
    <col min="3846" max="3846" width="0" style="539" hidden="1" customWidth="1"/>
    <col min="3847" max="3847" width="9.5703125" style="539" customWidth="1"/>
    <col min="3848" max="3848" width="14" style="539" customWidth="1"/>
    <col min="3849" max="3849" width="16.28515625" style="539" customWidth="1"/>
    <col min="3850" max="3850" width="15.85546875" style="539" customWidth="1"/>
    <col min="3851" max="3851" width="11.7109375" style="539" customWidth="1"/>
    <col min="3852" max="3852" width="8.28515625" style="539" customWidth="1"/>
    <col min="3853" max="3853" width="16.5703125" style="539" customWidth="1"/>
    <col min="3854" max="4096" width="11.42578125" style="539"/>
    <col min="4097" max="4097" width="22.7109375" style="539" customWidth="1"/>
    <col min="4098" max="4098" width="15.42578125" style="539" customWidth="1"/>
    <col min="4099" max="4099" width="7.28515625" style="539" customWidth="1"/>
    <col min="4100" max="4100" width="11.42578125" style="539"/>
    <col min="4101" max="4101" width="5.7109375" style="539" customWidth="1"/>
    <col min="4102" max="4102" width="0" style="539" hidden="1" customWidth="1"/>
    <col min="4103" max="4103" width="9.5703125" style="539" customWidth="1"/>
    <col min="4104" max="4104" width="14" style="539" customWidth="1"/>
    <col min="4105" max="4105" width="16.28515625" style="539" customWidth="1"/>
    <col min="4106" max="4106" width="15.85546875" style="539" customWidth="1"/>
    <col min="4107" max="4107" width="11.7109375" style="539" customWidth="1"/>
    <col min="4108" max="4108" width="8.28515625" style="539" customWidth="1"/>
    <col min="4109" max="4109" width="16.5703125" style="539" customWidth="1"/>
    <col min="4110" max="4352" width="11.42578125" style="539"/>
    <col min="4353" max="4353" width="22.7109375" style="539" customWidth="1"/>
    <col min="4354" max="4354" width="15.42578125" style="539" customWidth="1"/>
    <col min="4355" max="4355" width="7.28515625" style="539" customWidth="1"/>
    <col min="4356" max="4356" width="11.42578125" style="539"/>
    <col min="4357" max="4357" width="5.7109375" style="539" customWidth="1"/>
    <col min="4358" max="4358" width="0" style="539" hidden="1" customWidth="1"/>
    <col min="4359" max="4359" width="9.5703125" style="539" customWidth="1"/>
    <col min="4360" max="4360" width="14" style="539" customWidth="1"/>
    <col min="4361" max="4361" width="16.28515625" style="539" customWidth="1"/>
    <col min="4362" max="4362" width="15.85546875" style="539" customWidth="1"/>
    <col min="4363" max="4363" width="11.7109375" style="539" customWidth="1"/>
    <col min="4364" max="4364" width="8.28515625" style="539" customWidth="1"/>
    <col min="4365" max="4365" width="16.5703125" style="539" customWidth="1"/>
    <col min="4366" max="4608" width="11.42578125" style="539"/>
    <col min="4609" max="4609" width="22.7109375" style="539" customWidth="1"/>
    <col min="4610" max="4610" width="15.42578125" style="539" customWidth="1"/>
    <col min="4611" max="4611" width="7.28515625" style="539" customWidth="1"/>
    <col min="4612" max="4612" width="11.42578125" style="539"/>
    <col min="4613" max="4613" width="5.7109375" style="539" customWidth="1"/>
    <col min="4614" max="4614" width="0" style="539" hidden="1" customWidth="1"/>
    <col min="4615" max="4615" width="9.5703125" style="539" customWidth="1"/>
    <col min="4616" max="4616" width="14" style="539" customWidth="1"/>
    <col min="4617" max="4617" width="16.28515625" style="539" customWidth="1"/>
    <col min="4618" max="4618" width="15.85546875" style="539" customWidth="1"/>
    <col min="4619" max="4619" width="11.7109375" style="539" customWidth="1"/>
    <col min="4620" max="4620" width="8.28515625" style="539" customWidth="1"/>
    <col min="4621" max="4621" width="16.5703125" style="539" customWidth="1"/>
    <col min="4622" max="4864" width="11.42578125" style="539"/>
    <col min="4865" max="4865" width="22.7109375" style="539" customWidth="1"/>
    <col min="4866" max="4866" width="15.42578125" style="539" customWidth="1"/>
    <col min="4867" max="4867" width="7.28515625" style="539" customWidth="1"/>
    <col min="4868" max="4868" width="11.42578125" style="539"/>
    <col min="4869" max="4869" width="5.7109375" style="539" customWidth="1"/>
    <col min="4870" max="4870" width="0" style="539" hidden="1" customWidth="1"/>
    <col min="4871" max="4871" width="9.5703125" style="539" customWidth="1"/>
    <col min="4872" max="4872" width="14" style="539" customWidth="1"/>
    <col min="4873" max="4873" width="16.28515625" style="539" customWidth="1"/>
    <col min="4874" max="4874" width="15.85546875" style="539" customWidth="1"/>
    <col min="4875" max="4875" width="11.7109375" style="539" customWidth="1"/>
    <col min="4876" max="4876" width="8.28515625" style="539" customWidth="1"/>
    <col min="4877" max="4877" width="16.5703125" style="539" customWidth="1"/>
    <col min="4878" max="5120" width="11.42578125" style="539"/>
    <col min="5121" max="5121" width="22.7109375" style="539" customWidth="1"/>
    <col min="5122" max="5122" width="15.42578125" style="539" customWidth="1"/>
    <col min="5123" max="5123" width="7.28515625" style="539" customWidth="1"/>
    <col min="5124" max="5124" width="11.42578125" style="539"/>
    <col min="5125" max="5125" width="5.7109375" style="539" customWidth="1"/>
    <col min="5126" max="5126" width="0" style="539" hidden="1" customWidth="1"/>
    <col min="5127" max="5127" width="9.5703125" style="539" customWidth="1"/>
    <col min="5128" max="5128" width="14" style="539" customWidth="1"/>
    <col min="5129" max="5129" width="16.28515625" style="539" customWidth="1"/>
    <col min="5130" max="5130" width="15.85546875" style="539" customWidth="1"/>
    <col min="5131" max="5131" width="11.7109375" style="539" customWidth="1"/>
    <col min="5132" max="5132" width="8.28515625" style="539" customWidth="1"/>
    <col min="5133" max="5133" width="16.5703125" style="539" customWidth="1"/>
    <col min="5134" max="5376" width="11.42578125" style="539"/>
    <col min="5377" max="5377" width="22.7109375" style="539" customWidth="1"/>
    <col min="5378" max="5378" width="15.42578125" style="539" customWidth="1"/>
    <col min="5379" max="5379" width="7.28515625" style="539" customWidth="1"/>
    <col min="5380" max="5380" width="11.42578125" style="539"/>
    <col min="5381" max="5381" width="5.7109375" style="539" customWidth="1"/>
    <col min="5382" max="5382" width="0" style="539" hidden="1" customWidth="1"/>
    <col min="5383" max="5383" width="9.5703125" style="539" customWidth="1"/>
    <col min="5384" max="5384" width="14" style="539" customWidth="1"/>
    <col min="5385" max="5385" width="16.28515625" style="539" customWidth="1"/>
    <col min="5386" max="5386" width="15.85546875" style="539" customWidth="1"/>
    <col min="5387" max="5387" width="11.7109375" style="539" customWidth="1"/>
    <col min="5388" max="5388" width="8.28515625" style="539" customWidth="1"/>
    <col min="5389" max="5389" width="16.5703125" style="539" customWidth="1"/>
    <col min="5390" max="5632" width="11.42578125" style="539"/>
    <col min="5633" max="5633" width="22.7109375" style="539" customWidth="1"/>
    <col min="5634" max="5634" width="15.42578125" style="539" customWidth="1"/>
    <col min="5635" max="5635" width="7.28515625" style="539" customWidth="1"/>
    <col min="5636" max="5636" width="11.42578125" style="539"/>
    <col min="5637" max="5637" width="5.7109375" style="539" customWidth="1"/>
    <col min="5638" max="5638" width="0" style="539" hidden="1" customWidth="1"/>
    <col min="5639" max="5639" width="9.5703125" style="539" customWidth="1"/>
    <col min="5640" max="5640" width="14" style="539" customWidth="1"/>
    <col min="5641" max="5641" width="16.28515625" style="539" customWidth="1"/>
    <col min="5642" max="5642" width="15.85546875" style="539" customWidth="1"/>
    <col min="5643" max="5643" width="11.7109375" style="539" customWidth="1"/>
    <col min="5644" max="5644" width="8.28515625" style="539" customWidth="1"/>
    <col min="5645" max="5645" width="16.5703125" style="539" customWidth="1"/>
    <col min="5646" max="5888" width="11.42578125" style="539"/>
    <col min="5889" max="5889" width="22.7109375" style="539" customWidth="1"/>
    <col min="5890" max="5890" width="15.42578125" style="539" customWidth="1"/>
    <col min="5891" max="5891" width="7.28515625" style="539" customWidth="1"/>
    <col min="5892" max="5892" width="11.42578125" style="539"/>
    <col min="5893" max="5893" width="5.7109375" style="539" customWidth="1"/>
    <col min="5894" max="5894" width="0" style="539" hidden="1" customWidth="1"/>
    <col min="5895" max="5895" width="9.5703125" style="539" customWidth="1"/>
    <col min="5896" max="5896" width="14" style="539" customWidth="1"/>
    <col min="5897" max="5897" width="16.28515625" style="539" customWidth="1"/>
    <col min="5898" max="5898" width="15.85546875" style="539" customWidth="1"/>
    <col min="5899" max="5899" width="11.7109375" style="539" customWidth="1"/>
    <col min="5900" max="5900" width="8.28515625" style="539" customWidth="1"/>
    <col min="5901" max="5901" width="16.5703125" style="539" customWidth="1"/>
    <col min="5902" max="6144" width="11.42578125" style="539"/>
    <col min="6145" max="6145" width="22.7109375" style="539" customWidth="1"/>
    <col min="6146" max="6146" width="15.42578125" style="539" customWidth="1"/>
    <col min="6147" max="6147" width="7.28515625" style="539" customWidth="1"/>
    <col min="6148" max="6148" width="11.42578125" style="539"/>
    <col min="6149" max="6149" width="5.7109375" style="539" customWidth="1"/>
    <col min="6150" max="6150" width="0" style="539" hidden="1" customWidth="1"/>
    <col min="6151" max="6151" width="9.5703125" style="539" customWidth="1"/>
    <col min="6152" max="6152" width="14" style="539" customWidth="1"/>
    <col min="6153" max="6153" width="16.28515625" style="539" customWidth="1"/>
    <col min="6154" max="6154" width="15.85546875" style="539" customWidth="1"/>
    <col min="6155" max="6155" width="11.7109375" style="539" customWidth="1"/>
    <col min="6156" max="6156" width="8.28515625" style="539" customWidth="1"/>
    <col min="6157" max="6157" width="16.5703125" style="539" customWidth="1"/>
    <col min="6158" max="6400" width="11.42578125" style="539"/>
    <col min="6401" max="6401" width="22.7109375" style="539" customWidth="1"/>
    <col min="6402" max="6402" width="15.42578125" style="539" customWidth="1"/>
    <col min="6403" max="6403" width="7.28515625" style="539" customWidth="1"/>
    <col min="6404" max="6404" width="11.42578125" style="539"/>
    <col min="6405" max="6405" width="5.7109375" style="539" customWidth="1"/>
    <col min="6406" max="6406" width="0" style="539" hidden="1" customWidth="1"/>
    <col min="6407" max="6407" width="9.5703125" style="539" customWidth="1"/>
    <col min="6408" max="6408" width="14" style="539" customWidth="1"/>
    <col min="6409" max="6409" width="16.28515625" style="539" customWidth="1"/>
    <col min="6410" max="6410" width="15.85546875" style="539" customWidth="1"/>
    <col min="6411" max="6411" width="11.7109375" style="539" customWidth="1"/>
    <col min="6412" max="6412" width="8.28515625" style="539" customWidth="1"/>
    <col min="6413" max="6413" width="16.5703125" style="539" customWidth="1"/>
    <col min="6414" max="6656" width="11.42578125" style="539"/>
    <col min="6657" max="6657" width="22.7109375" style="539" customWidth="1"/>
    <col min="6658" max="6658" width="15.42578125" style="539" customWidth="1"/>
    <col min="6659" max="6659" width="7.28515625" style="539" customWidth="1"/>
    <col min="6660" max="6660" width="11.42578125" style="539"/>
    <col min="6661" max="6661" width="5.7109375" style="539" customWidth="1"/>
    <col min="6662" max="6662" width="0" style="539" hidden="1" customWidth="1"/>
    <col min="6663" max="6663" width="9.5703125" style="539" customWidth="1"/>
    <col min="6664" max="6664" width="14" style="539" customWidth="1"/>
    <col min="6665" max="6665" width="16.28515625" style="539" customWidth="1"/>
    <col min="6666" max="6666" width="15.85546875" style="539" customWidth="1"/>
    <col min="6667" max="6667" width="11.7109375" style="539" customWidth="1"/>
    <col min="6668" max="6668" width="8.28515625" style="539" customWidth="1"/>
    <col min="6669" max="6669" width="16.5703125" style="539" customWidth="1"/>
    <col min="6670" max="6912" width="11.42578125" style="539"/>
    <col min="6913" max="6913" width="22.7109375" style="539" customWidth="1"/>
    <col min="6914" max="6914" width="15.42578125" style="539" customWidth="1"/>
    <col min="6915" max="6915" width="7.28515625" style="539" customWidth="1"/>
    <col min="6916" max="6916" width="11.42578125" style="539"/>
    <col min="6917" max="6917" width="5.7109375" style="539" customWidth="1"/>
    <col min="6918" max="6918" width="0" style="539" hidden="1" customWidth="1"/>
    <col min="6919" max="6919" width="9.5703125" style="539" customWidth="1"/>
    <col min="6920" max="6920" width="14" style="539" customWidth="1"/>
    <col min="6921" max="6921" width="16.28515625" style="539" customWidth="1"/>
    <col min="6922" max="6922" width="15.85546875" style="539" customWidth="1"/>
    <col min="6923" max="6923" width="11.7109375" style="539" customWidth="1"/>
    <col min="6924" max="6924" width="8.28515625" style="539" customWidth="1"/>
    <col min="6925" max="6925" width="16.5703125" style="539" customWidth="1"/>
    <col min="6926" max="7168" width="11.42578125" style="539"/>
    <col min="7169" max="7169" width="22.7109375" style="539" customWidth="1"/>
    <col min="7170" max="7170" width="15.42578125" style="539" customWidth="1"/>
    <col min="7171" max="7171" width="7.28515625" style="539" customWidth="1"/>
    <col min="7172" max="7172" width="11.42578125" style="539"/>
    <col min="7173" max="7173" width="5.7109375" style="539" customWidth="1"/>
    <col min="7174" max="7174" width="0" style="539" hidden="1" customWidth="1"/>
    <col min="7175" max="7175" width="9.5703125" style="539" customWidth="1"/>
    <col min="7176" max="7176" width="14" style="539" customWidth="1"/>
    <col min="7177" max="7177" width="16.28515625" style="539" customWidth="1"/>
    <col min="7178" max="7178" width="15.85546875" style="539" customWidth="1"/>
    <col min="7179" max="7179" width="11.7109375" style="539" customWidth="1"/>
    <col min="7180" max="7180" width="8.28515625" style="539" customWidth="1"/>
    <col min="7181" max="7181" width="16.5703125" style="539" customWidth="1"/>
    <col min="7182" max="7424" width="11.42578125" style="539"/>
    <col min="7425" max="7425" width="22.7109375" style="539" customWidth="1"/>
    <col min="7426" max="7426" width="15.42578125" style="539" customWidth="1"/>
    <col min="7427" max="7427" width="7.28515625" style="539" customWidth="1"/>
    <col min="7428" max="7428" width="11.42578125" style="539"/>
    <col min="7429" max="7429" width="5.7109375" style="539" customWidth="1"/>
    <col min="7430" max="7430" width="0" style="539" hidden="1" customWidth="1"/>
    <col min="7431" max="7431" width="9.5703125" style="539" customWidth="1"/>
    <col min="7432" max="7432" width="14" style="539" customWidth="1"/>
    <col min="7433" max="7433" width="16.28515625" style="539" customWidth="1"/>
    <col min="7434" max="7434" width="15.85546875" style="539" customWidth="1"/>
    <col min="7435" max="7435" width="11.7109375" style="539" customWidth="1"/>
    <col min="7436" max="7436" width="8.28515625" style="539" customWidth="1"/>
    <col min="7437" max="7437" width="16.5703125" style="539" customWidth="1"/>
    <col min="7438" max="7680" width="11.42578125" style="539"/>
    <col min="7681" max="7681" width="22.7109375" style="539" customWidth="1"/>
    <col min="7682" max="7682" width="15.42578125" style="539" customWidth="1"/>
    <col min="7683" max="7683" width="7.28515625" style="539" customWidth="1"/>
    <col min="7684" max="7684" width="11.42578125" style="539"/>
    <col min="7685" max="7685" width="5.7109375" style="539" customWidth="1"/>
    <col min="7686" max="7686" width="0" style="539" hidden="1" customWidth="1"/>
    <col min="7687" max="7687" width="9.5703125" style="539" customWidth="1"/>
    <col min="7688" max="7688" width="14" style="539" customWidth="1"/>
    <col min="7689" max="7689" width="16.28515625" style="539" customWidth="1"/>
    <col min="7690" max="7690" width="15.85546875" style="539" customWidth="1"/>
    <col min="7691" max="7691" width="11.7109375" style="539" customWidth="1"/>
    <col min="7692" max="7692" width="8.28515625" style="539" customWidth="1"/>
    <col min="7693" max="7693" width="16.5703125" style="539" customWidth="1"/>
    <col min="7694" max="7936" width="11.42578125" style="539"/>
    <col min="7937" max="7937" width="22.7109375" style="539" customWidth="1"/>
    <col min="7938" max="7938" width="15.42578125" style="539" customWidth="1"/>
    <col min="7939" max="7939" width="7.28515625" style="539" customWidth="1"/>
    <col min="7940" max="7940" width="11.42578125" style="539"/>
    <col min="7941" max="7941" width="5.7109375" style="539" customWidth="1"/>
    <col min="7942" max="7942" width="0" style="539" hidden="1" customWidth="1"/>
    <col min="7943" max="7943" width="9.5703125" style="539" customWidth="1"/>
    <col min="7944" max="7944" width="14" style="539" customWidth="1"/>
    <col min="7945" max="7945" width="16.28515625" style="539" customWidth="1"/>
    <col min="7946" max="7946" width="15.85546875" style="539" customWidth="1"/>
    <col min="7947" max="7947" width="11.7109375" style="539" customWidth="1"/>
    <col min="7948" max="7948" width="8.28515625" style="539" customWidth="1"/>
    <col min="7949" max="7949" width="16.5703125" style="539" customWidth="1"/>
    <col min="7950" max="8192" width="11.42578125" style="539"/>
    <col min="8193" max="8193" width="22.7109375" style="539" customWidth="1"/>
    <col min="8194" max="8194" width="15.42578125" style="539" customWidth="1"/>
    <col min="8195" max="8195" width="7.28515625" style="539" customWidth="1"/>
    <col min="8196" max="8196" width="11.42578125" style="539"/>
    <col min="8197" max="8197" width="5.7109375" style="539" customWidth="1"/>
    <col min="8198" max="8198" width="0" style="539" hidden="1" customWidth="1"/>
    <col min="8199" max="8199" width="9.5703125" style="539" customWidth="1"/>
    <col min="8200" max="8200" width="14" style="539" customWidth="1"/>
    <col min="8201" max="8201" width="16.28515625" style="539" customWidth="1"/>
    <col min="8202" max="8202" width="15.85546875" style="539" customWidth="1"/>
    <col min="8203" max="8203" width="11.7109375" style="539" customWidth="1"/>
    <col min="8204" max="8204" width="8.28515625" style="539" customWidth="1"/>
    <col min="8205" max="8205" width="16.5703125" style="539" customWidth="1"/>
    <col min="8206" max="8448" width="11.42578125" style="539"/>
    <col min="8449" max="8449" width="22.7109375" style="539" customWidth="1"/>
    <col min="8450" max="8450" width="15.42578125" style="539" customWidth="1"/>
    <col min="8451" max="8451" width="7.28515625" style="539" customWidth="1"/>
    <col min="8452" max="8452" width="11.42578125" style="539"/>
    <col min="8453" max="8453" width="5.7109375" style="539" customWidth="1"/>
    <col min="8454" max="8454" width="0" style="539" hidden="1" customWidth="1"/>
    <col min="8455" max="8455" width="9.5703125" style="539" customWidth="1"/>
    <col min="8456" max="8456" width="14" style="539" customWidth="1"/>
    <col min="8457" max="8457" width="16.28515625" style="539" customWidth="1"/>
    <col min="8458" max="8458" width="15.85546875" style="539" customWidth="1"/>
    <col min="8459" max="8459" width="11.7109375" style="539" customWidth="1"/>
    <col min="8460" max="8460" width="8.28515625" style="539" customWidth="1"/>
    <col min="8461" max="8461" width="16.5703125" style="539" customWidth="1"/>
    <col min="8462" max="8704" width="11.42578125" style="539"/>
    <col min="8705" max="8705" width="22.7109375" style="539" customWidth="1"/>
    <col min="8706" max="8706" width="15.42578125" style="539" customWidth="1"/>
    <col min="8707" max="8707" width="7.28515625" style="539" customWidth="1"/>
    <col min="8708" max="8708" width="11.42578125" style="539"/>
    <col min="8709" max="8709" width="5.7109375" style="539" customWidth="1"/>
    <col min="8710" max="8710" width="0" style="539" hidden="1" customWidth="1"/>
    <col min="8711" max="8711" width="9.5703125" style="539" customWidth="1"/>
    <col min="8712" max="8712" width="14" style="539" customWidth="1"/>
    <col min="8713" max="8713" width="16.28515625" style="539" customWidth="1"/>
    <col min="8714" max="8714" width="15.85546875" style="539" customWidth="1"/>
    <col min="8715" max="8715" width="11.7109375" style="539" customWidth="1"/>
    <col min="8716" max="8716" width="8.28515625" style="539" customWidth="1"/>
    <col min="8717" max="8717" width="16.5703125" style="539" customWidth="1"/>
    <col min="8718" max="8960" width="11.42578125" style="539"/>
    <col min="8961" max="8961" width="22.7109375" style="539" customWidth="1"/>
    <col min="8962" max="8962" width="15.42578125" style="539" customWidth="1"/>
    <col min="8963" max="8963" width="7.28515625" style="539" customWidth="1"/>
    <col min="8964" max="8964" width="11.42578125" style="539"/>
    <col min="8965" max="8965" width="5.7109375" style="539" customWidth="1"/>
    <col min="8966" max="8966" width="0" style="539" hidden="1" customWidth="1"/>
    <col min="8967" max="8967" width="9.5703125" style="539" customWidth="1"/>
    <col min="8968" max="8968" width="14" style="539" customWidth="1"/>
    <col min="8969" max="8969" width="16.28515625" style="539" customWidth="1"/>
    <col min="8970" max="8970" width="15.85546875" style="539" customWidth="1"/>
    <col min="8971" max="8971" width="11.7109375" style="539" customWidth="1"/>
    <col min="8972" max="8972" width="8.28515625" style="539" customWidth="1"/>
    <col min="8973" max="8973" width="16.5703125" style="539" customWidth="1"/>
    <col min="8974" max="9216" width="11.42578125" style="539"/>
    <col min="9217" max="9217" width="22.7109375" style="539" customWidth="1"/>
    <col min="9218" max="9218" width="15.42578125" style="539" customWidth="1"/>
    <col min="9219" max="9219" width="7.28515625" style="539" customWidth="1"/>
    <col min="9220" max="9220" width="11.42578125" style="539"/>
    <col min="9221" max="9221" width="5.7109375" style="539" customWidth="1"/>
    <col min="9222" max="9222" width="0" style="539" hidden="1" customWidth="1"/>
    <col min="9223" max="9223" width="9.5703125" style="539" customWidth="1"/>
    <col min="9224" max="9224" width="14" style="539" customWidth="1"/>
    <col min="9225" max="9225" width="16.28515625" style="539" customWidth="1"/>
    <col min="9226" max="9226" width="15.85546875" style="539" customWidth="1"/>
    <col min="9227" max="9227" width="11.7109375" style="539" customWidth="1"/>
    <col min="9228" max="9228" width="8.28515625" style="539" customWidth="1"/>
    <col min="9229" max="9229" width="16.5703125" style="539" customWidth="1"/>
    <col min="9230" max="9472" width="11.42578125" style="539"/>
    <col min="9473" max="9473" width="22.7109375" style="539" customWidth="1"/>
    <col min="9474" max="9474" width="15.42578125" style="539" customWidth="1"/>
    <col min="9475" max="9475" width="7.28515625" style="539" customWidth="1"/>
    <col min="9476" max="9476" width="11.42578125" style="539"/>
    <col min="9477" max="9477" width="5.7109375" style="539" customWidth="1"/>
    <col min="9478" max="9478" width="0" style="539" hidden="1" customWidth="1"/>
    <col min="9479" max="9479" width="9.5703125" style="539" customWidth="1"/>
    <col min="9480" max="9480" width="14" style="539" customWidth="1"/>
    <col min="9481" max="9481" width="16.28515625" style="539" customWidth="1"/>
    <col min="9482" max="9482" width="15.85546875" style="539" customWidth="1"/>
    <col min="9483" max="9483" width="11.7109375" style="539" customWidth="1"/>
    <col min="9484" max="9484" width="8.28515625" style="539" customWidth="1"/>
    <col min="9485" max="9485" width="16.5703125" style="539" customWidth="1"/>
    <col min="9486" max="9728" width="11.42578125" style="539"/>
    <col min="9729" max="9729" width="22.7109375" style="539" customWidth="1"/>
    <col min="9730" max="9730" width="15.42578125" style="539" customWidth="1"/>
    <col min="9731" max="9731" width="7.28515625" style="539" customWidth="1"/>
    <col min="9732" max="9732" width="11.42578125" style="539"/>
    <col min="9733" max="9733" width="5.7109375" style="539" customWidth="1"/>
    <col min="9734" max="9734" width="0" style="539" hidden="1" customWidth="1"/>
    <col min="9735" max="9735" width="9.5703125" style="539" customWidth="1"/>
    <col min="9736" max="9736" width="14" style="539" customWidth="1"/>
    <col min="9737" max="9737" width="16.28515625" style="539" customWidth="1"/>
    <col min="9738" max="9738" width="15.85546875" style="539" customWidth="1"/>
    <col min="9739" max="9739" width="11.7109375" style="539" customWidth="1"/>
    <col min="9740" max="9740" width="8.28515625" style="539" customWidth="1"/>
    <col min="9741" max="9741" width="16.5703125" style="539" customWidth="1"/>
    <col min="9742" max="9984" width="11.42578125" style="539"/>
    <col min="9985" max="9985" width="22.7109375" style="539" customWidth="1"/>
    <col min="9986" max="9986" width="15.42578125" style="539" customWidth="1"/>
    <col min="9987" max="9987" width="7.28515625" style="539" customWidth="1"/>
    <col min="9988" max="9988" width="11.42578125" style="539"/>
    <col min="9989" max="9989" width="5.7109375" style="539" customWidth="1"/>
    <col min="9990" max="9990" width="0" style="539" hidden="1" customWidth="1"/>
    <col min="9991" max="9991" width="9.5703125" style="539" customWidth="1"/>
    <col min="9992" max="9992" width="14" style="539" customWidth="1"/>
    <col min="9993" max="9993" width="16.28515625" style="539" customWidth="1"/>
    <col min="9994" max="9994" width="15.85546875" style="539" customWidth="1"/>
    <col min="9995" max="9995" width="11.7109375" style="539" customWidth="1"/>
    <col min="9996" max="9996" width="8.28515625" style="539" customWidth="1"/>
    <col min="9997" max="9997" width="16.5703125" style="539" customWidth="1"/>
    <col min="9998" max="10240" width="11.42578125" style="539"/>
    <col min="10241" max="10241" width="22.7109375" style="539" customWidth="1"/>
    <col min="10242" max="10242" width="15.42578125" style="539" customWidth="1"/>
    <col min="10243" max="10243" width="7.28515625" style="539" customWidth="1"/>
    <col min="10244" max="10244" width="11.42578125" style="539"/>
    <col min="10245" max="10245" width="5.7109375" style="539" customWidth="1"/>
    <col min="10246" max="10246" width="0" style="539" hidden="1" customWidth="1"/>
    <col min="10247" max="10247" width="9.5703125" style="539" customWidth="1"/>
    <col min="10248" max="10248" width="14" style="539" customWidth="1"/>
    <col min="10249" max="10249" width="16.28515625" style="539" customWidth="1"/>
    <col min="10250" max="10250" width="15.85546875" style="539" customWidth="1"/>
    <col min="10251" max="10251" width="11.7109375" style="539" customWidth="1"/>
    <col min="10252" max="10252" width="8.28515625" style="539" customWidth="1"/>
    <col min="10253" max="10253" width="16.5703125" style="539" customWidth="1"/>
    <col min="10254" max="10496" width="11.42578125" style="539"/>
    <col min="10497" max="10497" width="22.7109375" style="539" customWidth="1"/>
    <col min="10498" max="10498" width="15.42578125" style="539" customWidth="1"/>
    <col min="10499" max="10499" width="7.28515625" style="539" customWidth="1"/>
    <col min="10500" max="10500" width="11.42578125" style="539"/>
    <col min="10501" max="10501" width="5.7109375" style="539" customWidth="1"/>
    <col min="10502" max="10502" width="0" style="539" hidden="1" customWidth="1"/>
    <col min="10503" max="10503" width="9.5703125" style="539" customWidth="1"/>
    <col min="10504" max="10504" width="14" style="539" customWidth="1"/>
    <col min="10505" max="10505" width="16.28515625" style="539" customWidth="1"/>
    <col min="10506" max="10506" width="15.85546875" style="539" customWidth="1"/>
    <col min="10507" max="10507" width="11.7109375" style="539" customWidth="1"/>
    <col min="10508" max="10508" width="8.28515625" style="539" customWidth="1"/>
    <col min="10509" max="10509" width="16.5703125" style="539" customWidth="1"/>
    <col min="10510" max="10752" width="11.42578125" style="539"/>
    <col min="10753" max="10753" width="22.7109375" style="539" customWidth="1"/>
    <col min="10754" max="10754" width="15.42578125" style="539" customWidth="1"/>
    <col min="10755" max="10755" width="7.28515625" style="539" customWidth="1"/>
    <col min="10756" max="10756" width="11.42578125" style="539"/>
    <col min="10757" max="10757" width="5.7109375" style="539" customWidth="1"/>
    <col min="10758" max="10758" width="0" style="539" hidden="1" customWidth="1"/>
    <col min="10759" max="10759" width="9.5703125" style="539" customWidth="1"/>
    <col min="10760" max="10760" width="14" style="539" customWidth="1"/>
    <col min="10761" max="10761" width="16.28515625" style="539" customWidth="1"/>
    <col min="10762" max="10762" width="15.85546875" style="539" customWidth="1"/>
    <col min="10763" max="10763" width="11.7109375" style="539" customWidth="1"/>
    <col min="10764" max="10764" width="8.28515625" style="539" customWidth="1"/>
    <col min="10765" max="10765" width="16.5703125" style="539" customWidth="1"/>
    <col min="10766" max="11008" width="11.42578125" style="539"/>
    <col min="11009" max="11009" width="22.7109375" style="539" customWidth="1"/>
    <col min="11010" max="11010" width="15.42578125" style="539" customWidth="1"/>
    <col min="11011" max="11011" width="7.28515625" style="539" customWidth="1"/>
    <col min="11012" max="11012" width="11.42578125" style="539"/>
    <col min="11013" max="11013" width="5.7109375" style="539" customWidth="1"/>
    <col min="11014" max="11014" width="0" style="539" hidden="1" customWidth="1"/>
    <col min="11015" max="11015" width="9.5703125" style="539" customWidth="1"/>
    <col min="11016" max="11016" width="14" style="539" customWidth="1"/>
    <col min="11017" max="11017" width="16.28515625" style="539" customWidth="1"/>
    <col min="11018" max="11018" width="15.85546875" style="539" customWidth="1"/>
    <col min="11019" max="11019" width="11.7109375" style="539" customWidth="1"/>
    <col min="11020" max="11020" width="8.28515625" style="539" customWidth="1"/>
    <col min="11021" max="11021" width="16.5703125" style="539" customWidth="1"/>
    <col min="11022" max="11264" width="11.42578125" style="539"/>
    <col min="11265" max="11265" width="22.7109375" style="539" customWidth="1"/>
    <col min="11266" max="11266" width="15.42578125" style="539" customWidth="1"/>
    <col min="11267" max="11267" width="7.28515625" style="539" customWidth="1"/>
    <col min="11268" max="11268" width="11.42578125" style="539"/>
    <col min="11269" max="11269" width="5.7109375" style="539" customWidth="1"/>
    <col min="11270" max="11270" width="0" style="539" hidden="1" customWidth="1"/>
    <col min="11271" max="11271" width="9.5703125" style="539" customWidth="1"/>
    <col min="11272" max="11272" width="14" style="539" customWidth="1"/>
    <col min="11273" max="11273" width="16.28515625" style="539" customWidth="1"/>
    <col min="11274" max="11274" width="15.85546875" style="539" customWidth="1"/>
    <col min="11275" max="11275" width="11.7109375" style="539" customWidth="1"/>
    <col min="11276" max="11276" width="8.28515625" style="539" customWidth="1"/>
    <col min="11277" max="11277" width="16.5703125" style="539" customWidth="1"/>
    <col min="11278" max="11520" width="11.42578125" style="539"/>
    <col min="11521" max="11521" width="22.7109375" style="539" customWidth="1"/>
    <col min="11522" max="11522" width="15.42578125" style="539" customWidth="1"/>
    <col min="11523" max="11523" width="7.28515625" style="539" customWidth="1"/>
    <col min="11524" max="11524" width="11.42578125" style="539"/>
    <col min="11525" max="11525" width="5.7109375" style="539" customWidth="1"/>
    <col min="11526" max="11526" width="0" style="539" hidden="1" customWidth="1"/>
    <col min="11527" max="11527" width="9.5703125" style="539" customWidth="1"/>
    <col min="11528" max="11528" width="14" style="539" customWidth="1"/>
    <col min="11529" max="11529" width="16.28515625" style="539" customWidth="1"/>
    <col min="11530" max="11530" width="15.85546875" style="539" customWidth="1"/>
    <col min="11531" max="11531" width="11.7109375" style="539" customWidth="1"/>
    <col min="11532" max="11532" width="8.28515625" style="539" customWidth="1"/>
    <col min="11533" max="11533" width="16.5703125" style="539" customWidth="1"/>
    <col min="11534" max="11776" width="11.42578125" style="539"/>
    <col min="11777" max="11777" width="22.7109375" style="539" customWidth="1"/>
    <col min="11778" max="11778" width="15.42578125" style="539" customWidth="1"/>
    <col min="11779" max="11779" width="7.28515625" style="539" customWidth="1"/>
    <col min="11780" max="11780" width="11.42578125" style="539"/>
    <col min="11781" max="11781" width="5.7109375" style="539" customWidth="1"/>
    <col min="11782" max="11782" width="0" style="539" hidden="1" customWidth="1"/>
    <col min="11783" max="11783" width="9.5703125" style="539" customWidth="1"/>
    <col min="11784" max="11784" width="14" style="539" customWidth="1"/>
    <col min="11785" max="11785" width="16.28515625" style="539" customWidth="1"/>
    <col min="11786" max="11786" width="15.85546875" style="539" customWidth="1"/>
    <col min="11787" max="11787" width="11.7109375" style="539" customWidth="1"/>
    <col min="11788" max="11788" width="8.28515625" style="539" customWidth="1"/>
    <col min="11789" max="11789" width="16.5703125" style="539" customWidth="1"/>
    <col min="11790" max="12032" width="11.42578125" style="539"/>
    <col min="12033" max="12033" width="22.7109375" style="539" customWidth="1"/>
    <col min="12034" max="12034" width="15.42578125" style="539" customWidth="1"/>
    <col min="12035" max="12035" width="7.28515625" style="539" customWidth="1"/>
    <col min="12036" max="12036" width="11.42578125" style="539"/>
    <col min="12037" max="12037" width="5.7109375" style="539" customWidth="1"/>
    <col min="12038" max="12038" width="0" style="539" hidden="1" customWidth="1"/>
    <col min="12039" max="12039" width="9.5703125" style="539" customWidth="1"/>
    <col min="12040" max="12040" width="14" style="539" customWidth="1"/>
    <col min="12041" max="12041" width="16.28515625" style="539" customWidth="1"/>
    <col min="12042" max="12042" width="15.85546875" style="539" customWidth="1"/>
    <col min="12043" max="12043" width="11.7109375" style="539" customWidth="1"/>
    <col min="12044" max="12044" width="8.28515625" style="539" customWidth="1"/>
    <col min="12045" max="12045" width="16.5703125" style="539" customWidth="1"/>
    <col min="12046" max="12288" width="11.42578125" style="539"/>
    <col min="12289" max="12289" width="22.7109375" style="539" customWidth="1"/>
    <col min="12290" max="12290" width="15.42578125" style="539" customWidth="1"/>
    <col min="12291" max="12291" width="7.28515625" style="539" customWidth="1"/>
    <col min="12292" max="12292" width="11.42578125" style="539"/>
    <col min="12293" max="12293" width="5.7109375" style="539" customWidth="1"/>
    <col min="12294" max="12294" width="0" style="539" hidden="1" customWidth="1"/>
    <col min="12295" max="12295" width="9.5703125" style="539" customWidth="1"/>
    <col min="12296" max="12296" width="14" style="539" customWidth="1"/>
    <col min="12297" max="12297" width="16.28515625" style="539" customWidth="1"/>
    <col min="12298" max="12298" width="15.85546875" style="539" customWidth="1"/>
    <col min="12299" max="12299" width="11.7109375" style="539" customWidth="1"/>
    <col min="12300" max="12300" width="8.28515625" style="539" customWidth="1"/>
    <col min="12301" max="12301" width="16.5703125" style="539" customWidth="1"/>
    <col min="12302" max="12544" width="11.42578125" style="539"/>
    <col min="12545" max="12545" width="22.7109375" style="539" customWidth="1"/>
    <col min="12546" max="12546" width="15.42578125" style="539" customWidth="1"/>
    <col min="12547" max="12547" width="7.28515625" style="539" customWidth="1"/>
    <col min="12548" max="12548" width="11.42578125" style="539"/>
    <col min="12549" max="12549" width="5.7109375" style="539" customWidth="1"/>
    <col min="12550" max="12550" width="0" style="539" hidden="1" customWidth="1"/>
    <col min="12551" max="12551" width="9.5703125" style="539" customWidth="1"/>
    <col min="12552" max="12552" width="14" style="539" customWidth="1"/>
    <col min="12553" max="12553" width="16.28515625" style="539" customWidth="1"/>
    <col min="12554" max="12554" width="15.85546875" style="539" customWidth="1"/>
    <col min="12555" max="12555" width="11.7109375" style="539" customWidth="1"/>
    <col min="12556" max="12556" width="8.28515625" style="539" customWidth="1"/>
    <col min="12557" max="12557" width="16.5703125" style="539" customWidth="1"/>
    <col min="12558" max="12800" width="11.42578125" style="539"/>
    <col min="12801" max="12801" width="22.7109375" style="539" customWidth="1"/>
    <col min="12802" max="12802" width="15.42578125" style="539" customWidth="1"/>
    <col min="12803" max="12803" width="7.28515625" style="539" customWidth="1"/>
    <col min="12804" max="12804" width="11.42578125" style="539"/>
    <col min="12805" max="12805" width="5.7109375" style="539" customWidth="1"/>
    <col min="12806" max="12806" width="0" style="539" hidden="1" customWidth="1"/>
    <col min="12807" max="12807" width="9.5703125" style="539" customWidth="1"/>
    <col min="12808" max="12808" width="14" style="539" customWidth="1"/>
    <col min="12809" max="12809" width="16.28515625" style="539" customWidth="1"/>
    <col min="12810" max="12810" width="15.85546875" style="539" customWidth="1"/>
    <col min="12811" max="12811" width="11.7109375" style="539" customWidth="1"/>
    <col min="12812" max="12812" width="8.28515625" style="539" customWidth="1"/>
    <col min="12813" max="12813" width="16.5703125" style="539" customWidth="1"/>
    <col min="12814" max="13056" width="11.42578125" style="539"/>
    <col min="13057" max="13057" width="22.7109375" style="539" customWidth="1"/>
    <col min="13058" max="13058" width="15.42578125" style="539" customWidth="1"/>
    <col min="13059" max="13059" width="7.28515625" style="539" customWidth="1"/>
    <col min="13060" max="13060" width="11.42578125" style="539"/>
    <col min="13061" max="13061" width="5.7109375" style="539" customWidth="1"/>
    <col min="13062" max="13062" width="0" style="539" hidden="1" customWidth="1"/>
    <col min="13063" max="13063" width="9.5703125" style="539" customWidth="1"/>
    <col min="13064" max="13064" width="14" style="539" customWidth="1"/>
    <col min="13065" max="13065" width="16.28515625" style="539" customWidth="1"/>
    <col min="13066" max="13066" width="15.85546875" style="539" customWidth="1"/>
    <col min="13067" max="13067" width="11.7109375" style="539" customWidth="1"/>
    <col min="13068" max="13068" width="8.28515625" style="539" customWidth="1"/>
    <col min="13069" max="13069" width="16.5703125" style="539" customWidth="1"/>
    <col min="13070" max="13312" width="11.42578125" style="539"/>
    <col min="13313" max="13313" width="22.7109375" style="539" customWidth="1"/>
    <col min="13314" max="13314" width="15.42578125" style="539" customWidth="1"/>
    <col min="13315" max="13315" width="7.28515625" style="539" customWidth="1"/>
    <col min="13316" max="13316" width="11.42578125" style="539"/>
    <col min="13317" max="13317" width="5.7109375" style="539" customWidth="1"/>
    <col min="13318" max="13318" width="0" style="539" hidden="1" customWidth="1"/>
    <col min="13319" max="13319" width="9.5703125" style="539" customWidth="1"/>
    <col min="13320" max="13320" width="14" style="539" customWidth="1"/>
    <col min="13321" max="13321" width="16.28515625" style="539" customWidth="1"/>
    <col min="13322" max="13322" width="15.85546875" style="539" customWidth="1"/>
    <col min="13323" max="13323" width="11.7109375" style="539" customWidth="1"/>
    <col min="13324" max="13324" width="8.28515625" style="539" customWidth="1"/>
    <col min="13325" max="13325" width="16.5703125" style="539" customWidth="1"/>
    <col min="13326" max="13568" width="11.42578125" style="539"/>
    <col min="13569" max="13569" width="22.7109375" style="539" customWidth="1"/>
    <col min="13570" max="13570" width="15.42578125" style="539" customWidth="1"/>
    <col min="13571" max="13571" width="7.28515625" style="539" customWidth="1"/>
    <col min="13572" max="13572" width="11.42578125" style="539"/>
    <col min="13573" max="13573" width="5.7109375" style="539" customWidth="1"/>
    <col min="13574" max="13574" width="0" style="539" hidden="1" customWidth="1"/>
    <col min="13575" max="13575" width="9.5703125" style="539" customWidth="1"/>
    <col min="13576" max="13576" width="14" style="539" customWidth="1"/>
    <col min="13577" max="13577" width="16.28515625" style="539" customWidth="1"/>
    <col min="13578" max="13578" width="15.85546875" style="539" customWidth="1"/>
    <col min="13579" max="13579" width="11.7109375" style="539" customWidth="1"/>
    <col min="13580" max="13580" width="8.28515625" style="539" customWidth="1"/>
    <col min="13581" max="13581" width="16.5703125" style="539" customWidth="1"/>
    <col min="13582" max="13824" width="11.42578125" style="539"/>
    <col min="13825" max="13825" width="22.7109375" style="539" customWidth="1"/>
    <col min="13826" max="13826" width="15.42578125" style="539" customWidth="1"/>
    <col min="13827" max="13827" width="7.28515625" style="539" customWidth="1"/>
    <col min="13828" max="13828" width="11.42578125" style="539"/>
    <col min="13829" max="13829" width="5.7109375" style="539" customWidth="1"/>
    <col min="13830" max="13830" width="0" style="539" hidden="1" customWidth="1"/>
    <col min="13831" max="13831" width="9.5703125" style="539" customWidth="1"/>
    <col min="13832" max="13832" width="14" style="539" customWidth="1"/>
    <col min="13833" max="13833" width="16.28515625" style="539" customWidth="1"/>
    <col min="13834" max="13834" width="15.85546875" style="539" customWidth="1"/>
    <col min="13835" max="13835" width="11.7109375" style="539" customWidth="1"/>
    <col min="13836" max="13836" width="8.28515625" style="539" customWidth="1"/>
    <col min="13837" max="13837" width="16.5703125" style="539" customWidth="1"/>
    <col min="13838" max="14080" width="11.42578125" style="539"/>
    <col min="14081" max="14081" width="22.7109375" style="539" customWidth="1"/>
    <col min="14082" max="14082" width="15.42578125" style="539" customWidth="1"/>
    <col min="14083" max="14083" width="7.28515625" style="539" customWidth="1"/>
    <col min="14084" max="14084" width="11.42578125" style="539"/>
    <col min="14085" max="14085" width="5.7109375" style="539" customWidth="1"/>
    <col min="14086" max="14086" width="0" style="539" hidden="1" customWidth="1"/>
    <col min="14087" max="14087" width="9.5703125" style="539" customWidth="1"/>
    <col min="14088" max="14088" width="14" style="539" customWidth="1"/>
    <col min="14089" max="14089" width="16.28515625" style="539" customWidth="1"/>
    <col min="14090" max="14090" width="15.85546875" style="539" customWidth="1"/>
    <col min="14091" max="14091" width="11.7109375" style="539" customWidth="1"/>
    <col min="14092" max="14092" width="8.28515625" style="539" customWidth="1"/>
    <col min="14093" max="14093" width="16.5703125" style="539" customWidth="1"/>
    <col min="14094" max="14336" width="11.42578125" style="539"/>
    <col min="14337" max="14337" width="22.7109375" style="539" customWidth="1"/>
    <col min="14338" max="14338" width="15.42578125" style="539" customWidth="1"/>
    <col min="14339" max="14339" width="7.28515625" style="539" customWidth="1"/>
    <col min="14340" max="14340" width="11.42578125" style="539"/>
    <col min="14341" max="14341" width="5.7109375" style="539" customWidth="1"/>
    <col min="14342" max="14342" width="0" style="539" hidden="1" customWidth="1"/>
    <col min="14343" max="14343" width="9.5703125" style="539" customWidth="1"/>
    <col min="14344" max="14344" width="14" style="539" customWidth="1"/>
    <col min="14345" max="14345" width="16.28515625" style="539" customWidth="1"/>
    <col min="14346" max="14346" width="15.85546875" style="539" customWidth="1"/>
    <col min="14347" max="14347" width="11.7109375" style="539" customWidth="1"/>
    <col min="14348" max="14348" width="8.28515625" style="539" customWidth="1"/>
    <col min="14349" max="14349" width="16.5703125" style="539" customWidth="1"/>
    <col min="14350" max="14592" width="11.42578125" style="539"/>
    <col min="14593" max="14593" width="22.7109375" style="539" customWidth="1"/>
    <col min="14594" max="14594" width="15.42578125" style="539" customWidth="1"/>
    <col min="14595" max="14595" width="7.28515625" style="539" customWidth="1"/>
    <col min="14596" max="14596" width="11.42578125" style="539"/>
    <col min="14597" max="14597" width="5.7109375" style="539" customWidth="1"/>
    <col min="14598" max="14598" width="0" style="539" hidden="1" customWidth="1"/>
    <col min="14599" max="14599" width="9.5703125" style="539" customWidth="1"/>
    <col min="14600" max="14600" width="14" style="539" customWidth="1"/>
    <col min="14601" max="14601" width="16.28515625" style="539" customWidth="1"/>
    <col min="14602" max="14602" width="15.85546875" style="539" customWidth="1"/>
    <col min="14603" max="14603" width="11.7109375" style="539" customWidth="1"/>
    <col min="14604" max="14604" width="8.28515625" style="539" customWidth="1"/>
    <col min="14605" max="14605" width="16.5703125" style="539" customWidth="1"/>
    <col min="14606" max="14848" width="11.42578125" style="539"/>
    <col min="14849" max="14849" width="22.7109375" style="539" customWidth="1"/>
    <col min="14850" max="14850" width="15.42578125" style="539" customWidth="1"/>
    <col min="14851" max="14851" width="7.28515625" style="539" customWidth="1"/>
    <col min="14852" max="14852" width="11.42578125" style="539"/>
    <col min="14853" max="14853" width="5.7109375" style="539" customWidth="1"/>
    <col min="14854" max="14854" width="0" style="539" hidden="1" customWidth="1"/>
    <col min="14855" max="14855" width="9.5703125" style="539" customWidth="1"/>
    <col min="14856" max="14856" width="14" style="539" customWidth="1"/>
    <col min="14857" max="14857" width="16.28515625" style="539" customWidth="1"/>
    <col min="14858" max="14858" width="15.85546875" style="539" customWidth="1"/>
    <col min="14859" max="14859" width="11.7109375" style="539" customWidth="1"/>
    <col min="14860" max="14860" width="8.28515625" style="539" customWidth="1"/>
    <col min="14861" max="14861" width="16.5703125" style="539" customWidth="1"/>
    <col min="14862" max="15104" width="11.42578125" style="539"/>
    <col min="15105" max="15105" width="22.7109375" style="539" customWidth="1"/>
    <col min="15106" max="15106" width="15.42578125" style="539" customWidth="1"/>
    <col min="15107" max="15107" width="7.28515625" style="539" customWidth="1"/>
    <col min="15108" max="15108" width="11.42578125" style="539"/>
    <col min="15109" max="15109" width="5.7109375" style="539" customWidth="1"/>
    <col min="15110" max="15110" width="0" style="539" hidden="1" customWidth="1"/>
    <col min="15111" max="15111" width="9.5703125" style="539" customWidth="1"/>
    <col min="15112" max="15112" width="14" style="539" customWidth="1"/>
    <col min="15113" max="15113" width="16.28515625" style="539" customWidth="1"/>
    <col min="15114" max="15114" width="15.85546875" style="539" customWidth="1"/>
    <col min="15115" max="15115" width="11.7109375" style="539" customWidth="1"/>
    <col min="15116" max="15116" width="8.28515625" style="539" customWidth="1"/>
    <col min="15117" max="15117" width="16.5703125" style="539" customWidth="1"/>
    <col min="15118" max="15360" width="11.42578125" style="539"/>
    <col min="15361" max="15361" width="22.7109375" style="539" customWidth="1"/>
    <col min="15362" max="15362" width="15.42578125" style="539" customWidth="1"/>
    <col min="15363" max="15363" width="7.28515625" style="539" customWidth="1"/>
    <col min="15364" max="15364" width="11.42578125" style="539"/>
    <col min="15365" max="15365" width="5.7109375" style="539" customWidth="1"/>
    <col min="15366" max="15366" width="0" style="539" hidden="1" customWidth="1"/>
    <col min="15367" max="15367" width="9.5703125" style="539" customWidth="1"/>
    <col min="15368" max="15368" width="14" style="539" customWidth="1"/>
    <col min="15369" max="15369" width="16.28515625" style="539" customWidth="1"/>
    <col min="15370" max="15370" width="15.85546875" style="539" customWidth="1"/>
    <col min="15371" max="15371" width="11.7109375" style="539" customWidth="1"/>
    <col min="15372" max="15372" width="8.28515625" style="539" customWidth="1"/>
    <col min="15373" max="15373" width="16.5703125" style="539" customWidth="1"/>
    <col min="15374" max="15616" width="11.42578125" style="539"/>
    <col min="15617" max="15617" width="22.7109375" style="539" customWidth="1"/>
    <col min="15618" max="15618" width="15.42578125" style="539" customWidth="1"/>
    <col min="15619" max="15619" width="7.28515625" style="539" customWidth="1"/>
    <col min="15620" max="15620" width="11.42578125" style="539"/>
    <col min="15621" max="15621" width="5.7109375" style="539" customWidth="1"/>
    <col min="15622" max="15622" width="0" style="539" hidden="1" customWidth="1"/>
    <col min="15623" max="15623" width="9.5703125" style="539" customWidth="1"/>
    <col min="15624" max="15624" width="14" style="539" customWidth="1"/>
    <col min="15625" max="15625" width="16.28515625" style="539" customWidth="1"/>
    <col min="15626" max="15626" width="15.85546875" style="539" customWidth="1"/>
    <col min="15627" max="15627" width="11.7109375" style="539" customWidth="1"/>
    <col min="15628" max="15628" width="8.28515625" style="539" customWidth="1"/>
    <col min="15629" max="15629" width="16.5703125" style="539" customWidth="1"/>
    <col min="15630" max="15872" width="11.42578125" style="539"/>
    <col min="15873" max="15873" width="22.7109375" style="539" customWidth="1"/>
    <col min="15874" max="15874" width="15.42578125" style="539" customWidth="1"/>
    <col min="15875" max="15875" width="7.28515625" style="539" customWidth="1"/>
    <col min="15876" max="15876" width="11.42578125" style="539"/>
    <col min="15877" max="15877" width="5.7109375" style="539" customWidth="1"/>
    <col min="15878" max="15878" width="0" style="539" hidden="1" customWidth="1"/>
    <col min="15879" max="15879" width="9.5703125" style="539" customWidth="1"/>
    <col min="15880" max="15880" width="14" style="539" customWidth="1"/>
    <col min="15881" max="15881" width="16.28515625" style="539" customWidth="1"/>
    <col min="15882" max="15882" width="15.85546875" style="539" customWidth="1"/>
    <col min="15883" max="15883" width="11.7109375" style="539" customWidth="1"/>
    <col min="15884" max="15884" width="8.28515625" style="539" customWidth="1"/>
    <col min="15885" max="15885" width="16.5703125" style="539" customWidth="1"/>
    <col min="15886" max="16128" width="11.42578125" style="539"/>
    <col min="16129" max="16129" width="22.7109375" style="539" customWidth="1"/>
    <col min="16130" max="16130" width="15.42578125" style="539" customWidth="1"/>
    <col min="16131" max="16131" width="7.28515625" style="539" customWidth="1"/>
    <col min="16132" max="16132" width="11.42578125" style="539"/>
    <col min="16133" max="16133" width="5.7109375" style="539" customWidth="1"/>
    <col min="16134" max="16134" width="0" style="539" hidden="1" customWidth="1"/>
    <col min="16135" max="16135" width="9.5703125" style="539" customWidth="1"/>
    <col min="16136" max="16136" width="14" style="539" customWidth="1"/>
    <col min="16137" max="16137" width="16.28515625" style="539" customWidth="1"/>
    <col min="16138" max="16138" width="15.85546875" style="539" customWidth="1"/>
    <col min="16139" max="16139" width="11.7109375" style="539" customWidth="1"/>
    <col min="16140" max="16140" width="8.28515625" style="539" customWidth="1"/>
    <col min="16141" max="16141" width="16.5703125" style="539" customWidth="1"/>
    <col min="16142" max="16384" width="11.42578125" style="539"/>
  </cols>
  <sheetData>
    <row r="1" spans="1:13" s="496" customFormat="1">
      <c r="A1" s="686"/>
      <c r="B1" s="689"/>
      <c r="C1" s="690"/>
      <c r="D1" s="690"/>
      <c r="E1" s="690"/>
      <c r="F1" s="690"/>
      <c r="G1" s="690"/>
      <c r="H1" s="690"/>
      <c r="I1" s="691"/>
      <c r="J1" s="698" t="s">
        <v>1017</v>
      </c>
      <c r="K1" s="705" t="s">
        <v>2303</v>
      </c>
      <c r="L1" s="706"/>
      <c r="M1" s="707"/>
    </row>
    <row r="2" spans="1:13" s="496" customFormat="1">
      <c r="A2" s="687"/>
      <c r="B2" s="711" t="s">
        <v>1018</v>
      </c>
      <c r="C2" s="712"/>
      <c r="D2" s="712"/>
      <c r="E2" s="712"/>
      <c r="F2" s="712"/>
      <c r="G2" s="712"/>
      <c r="H2" s="712"/>
      <c r="I2" s="713"/>
      <c r="J2" s="699"/>
      <c r="K2" s="708"/>
      <c r="L2" s="709"/>
      <c r="M2" s="710"/>
    </row>
    <row r="3" spans="1:13" s="496" customFormat="1">
      <c r="A3" s="687"/>
      <c r="B3" s="692" t="s">
        <v>2304</v>
      </c>
      <c r="C3" s="693"/>
      <c r="D3" s="693"/>
      <c r="E3" s="693"/>
      <c r="F3" s="693"/>
      <c r="G3" s="693"/>
      <c r="H3" s="693"/>
      <c r="I3" s="694"/>
      <c r="J3" s="703" t="s">
        <v>1019</v>
      </c>
      <c r="K3" s="715">
        <v>1</v>
      </c>
      <c r="L3" s="716"/>
      <c r="M3" s="717"/>
    </row>
    <row r="4" spans="1:13" s="496" customFormat="1">
      <c r="A4" s="687"/>
      <c r="B4" s="692" t="s">
        <v>2305</v>
      </c>
      <c r="C4" s="693"/>
      <c r="D4" s="693"/>
      <c r="E4" s="693"/>
      <c r="F4" s="693"/>
      <c r="G4" s="693"/>
      <c r="H4" s="693"/>
      <c r="I4" s="694"/>
      <c r="J4" s="714"/>
      <c r="K4" s="718"/>
      <c r="L4" s="719"/>
      <c r="M4" s="720"/>
    </row>
    <row r="5" spans="1:13" s="496" customFormat="1">
      <c r="A5" s="687"/>
      <c r="B5" s="700" t="s">
        <v>2306</v>
      </c>
      <c r="C5" s="701"/>
      <c r="D5" s="701"/>
      <c r="E5" s="701"/>
      <c r="F5" s="701"/>
      <c r="G5" s="701"/>
      <c r="H5" s="701"/>
      <c r="I5" s="702"/>
      <c r="J5" s="703" t="s">
        <v>1020</v>
      </c>
      <c r="K5" s="721"/>
      <c r="L5" s="721" t="s">
        <v>1021</v>
      </c>
      <c r="M5" s="723"/>
    </row>
    <row r="6" spans="1:13" s="496" customFormat="1" ht="13.5" customHeight="1" thickBot="1">
      <c r="A6" s="688"/>
      <c r="B6" s="695"/>
      <c r="C6" s="696"/>
      <c r="D6" s="696"/>
      <c r="E6" s="696"/>
      <c r="F6" s="696"/>
      <c r="G6" s="696"/>
      <c r="H6" s="696"/>
      <c r="I6" s="697"/>
      <c r="J6" s="704"/>
      <c r="K6" s="722"/>
      <c r="L6" s="722"/>
      <c r="M6" s="724"/>
    </row>
    <row r="7" spans="1:13" s="501" customFormat="1" ht="9" thickBot="1">
      <c r="A7" s="497"/>
      <c r="B7" s="498"/>
      <c r="C7" s="498"/>
      <c r="D7" s="498"/>
      <c r="E7" s="498"/>
      <c r="F7" s="498"/>
      <c r="G7" s="498"/>
      <c r="H7" s="498"/>
      <c r="I7" s="498"/>
      <c r="J7" s="498"/>
      <c r="K7" s="499"/>
      <c r="L7" s="499"/>
      <c r="M7" s="500"/>
    </row>
    <row r="8" spans="1:13" s="496" customFormat="1" ht="21.95" customHeight="1">
      <c r="A8" s="502"/>
      <c r="B8" s="503"/>
      <c r="C8" s="503"/>
      <c r="D8" s="503"/>
      <c r="E8" s="503"/>
      <c r="F8" s="503"/>
      <c r="G8" s="504"/>
      <c r="H8" s="503"/>
      <c r="I8" s="503"/>
      <c r="J8" s="505" t="s">
        <v>1022</v>
      </c>
      <c r="K8" s="506"/>
      <c r="L8" s="506"/>
      <c r="M8" s="507"/>
    </row>
    <row r="9" spans="1:13" s="514" customFormat="1" ht="11.25">
      <c r="A9" s="508"/>
      <c r="B9" s="509"/>
      <c r="C9" s="509"/>
      <c r="D9" s="509"/>
      <c r="E9" s="509"/>
      <c r="F9" s="509"/>
      <c r="G9" s="510"/>
      <c r="H9" s="509"/>
      <c r="I9" s="509"/>
      <c r="J9" s="511"/>
      <c r="K9" s="512" t="s">
        <v>2307</v>
      </c>
      <c r="L9" s="512" t="s">
        <v>2308</v>
      </c>
      <c r="M9" s="513" t="s">
        <v>2309</v>
      </c>
    </row>
    <row r="10" spans="1:13" s="496" customFormat="1" ht="27.75" customHeight="1">
      <c r="A10" s="683" t="s">
        <v>2310</v>
      </c>
      <c r="B10" s="684"/>
      <c r="C10" s="684"/>
      <c r="D10" s="684"/>
      <c r="E10" s="515" t="s">
        <v>2311</v>
      </c>
      <c r="F10" s="516"/>
      <c r="H10" s="685" t="s">
        <v>2312</v>
      </c>
      <c r="I10" s="685"/>
      <c r="J10" s="517" t="s">
        <v>2311</v>
      </c>
      <c r="K10" s="518"/>
      <c r="L10" s="518"/>
      <c r="M10" s="519"/>
    </row>
    <row r="11" spans="1:13" s="496" customFormat="1" ht="24" customHeight="1">
      <c r="A11" s="520" t="s">
        <v>1023</v>
      </c>
      <c r="B11" s="521"/>
      <c r="C11" s="682"/>
      <c r="D11" s="682"/>
      <c r="E11" s="522"/>
      <c r="F11" s="522"/>
      <c r="G11" s="523"/>
      <c r="I11" s="524" t="s">
        <v>1024</v>
      </c>
      <c r="J11" s="521"/>
      <c r="K11" s="525"/>
      <c r="L11" s="525"/>
      <c r="M11" s="526"/>
    </row>
    <row r="12" spans="1:13" s="496" customFormat="1" ht="13.5" thickBot="1">
      <c r="A12" s="527"/>
      <c r="B12" s="528"/>
      <c r="C12" s="529"/>
      <c r="D12" s="529"/>
      <c r="E12" s="529"/>
      <c r="F12" s="529"/>
      <c r="G12" s="528"/>
      <c r="H12" s="529"/>
      <c r="I12" s="528"/>
      <c r="J12" s="529"/>
      <c r="K12" s="725"/>
      <c r="L12" s="725"/>
      <c r="M12" s="726"/>
    </row>
    <row r="13" spans="1:13" s="496" customFormat="1">
      <c r="A13" s="530"/>
      <c r="B13" s="531"/>
      <c r="C13" s="531"/>
      <c r="D13" s="531"/>
      <c r="E13" s="531"/>
      <c r="F13" s="531"/>
      <c r="G13" s="531"/>
      <c r="H13" s="531"/>
      <c r="I13" s="531"/>
      <c r="J13" s="531"/>
      <c r="K13" s="531"/>
      <c r="L13" s="531"/>
      <c r="M13" s="532"/>
    </row>
    <row r="14" spans="1:13">
      <c r="A14" s="533" t="s">
        <v>1025</v>
      </c>
      <c r="B14" s="534"/>
      <c r="C14" s="535" t="s">
        <v>1021</v>
      </c>
      <c r="D14" s="536"/>
      <c r="E14" s="496"/>
      <c r="F14" s="496"/>
      <c r="G14" s="537"/>
      <c r="H14" s="537"/>
      <c r="I14" s="537"/>
      <c r="J14" s="537"/>
      <c r="K14" s="537"/>
      <c r="L14" s="537"/>
      <c r="M14" s="538"/>
    </row>
    <row r="15" spans="1:13" ht="19.5" customHeight="1">
      <c r="A15" s="540" t="s">
        <v>2313</v>
      </c>
      <c r="B15" s="541"/>
      <c r="C15" s="542"/>
      <c r="D15" s="542"/>
      <c r="E15" s="542"/>
      <c r="F15" s="542"/>
      <c r="G15" s="542"/>
      <c r="H15" s="542"/>
      <c r="I15" s="542"/>
      <c r="J15" s="542"/>
      <c r="K15" s="542"/>
      <c r="L15" s="542"/>
      <c r="M15" s="538"/>
    </row>
    <row r="16" spans="1:13" ht="18" customHeight="1">
      <c r="A16" s="540"/>
      <c r="B16" s="543"/>
      <c r="C16" s="544"/>
      <c r="D16" s="542"/>
      <c r="E16" s="542"/>
      <c r="F16" s="542"/>
      <c r="G16" s="542"/>
      <c r="H16" s="542"/>
      <c r="I16" s="542"/>
      <c r="J16" s="542"/>
      <c r="K16" s="542"/>
      <c r="L16" s="542"/>
      <c r="M16" s="538"/>
    </row>
    <row r="17" spans="1:13" ht="6" customHeight="1">
      <c r="A17" s="540"/>
      <c r="B17" s="545"/>
      <c r="C17" s="546"/>
      <c r="D17" s="546"/>
      <c r="E17" s="546"/>
      <c r="F17" s="546"/>
      <c r="G17" s="546"/>
      <c r="H17" s="546"/>
      <c r="I17" s="546"/>
      <c r="J17" s="546"/>
      <c r="K17" s="546"/>
      <c r="L17" s="546"/>
      <c r="M17" s="547"/>
    </row>
    <row r="18" spans="1:13" ht="18" customHeight="1">
      <c r="A18" s="540" t="s">
        <v>2314</v>
      </c>
      <c r="B18" s="543"/>
      <c r="C18" s="542"/>
      <c r="D18" s="542"/>
      <c r="E18" s="542"/>
      <c r="F18" s="542"/>
      <c r="G18" s="542"/>
      <c r="H18" s="548"/>
      <c r="I18" s="535" t="s">
        <v>2315</v>
      </c>
      <c r="J18" s="542"/>
      <c r="K18" s="542"/>
      <c r="L18" s="542"/>
      <c r="M18" s="549"/>
    </row>
    <row r="19" spans="1:13" ht="4.5" customHeight="1">
      <c r="A19" s="540"/>
      <c r="B19" s="545"/>
      <c r="C19" s="546"/>
      <c r="D19" s="546"/>
      <c r="E19" s="546"/>
      <c r="F19" s="546"/>
      <c r="G19" s="546"/>
      <c r="H19" s="546"/>
      <c r="I19" s="546"/>
      <c r="J19" s="546"/>
      <c r="K19" s="546"/>
      <c r="L19" s="546"/>
      <c r="M19" s="547"/>
    </row>
    <row r="20" spans="1:13" ht="18.75" customHeight="1">
      <c r="A20" s="540" t="s">
        <v>2316</v>
      </c>
      <c r="B20" s="543"/>
      <c r="C20" s="525"/>
      <c r="D20" s="525"/>
      <c r="E20" s="525"/>
      <c r="F20" s="525"/>
      <c r="G20" s="525"/>
      <c r="H20" s="525"/>
      <c r="I20" s="525"/>
      <c r="J20" s="525"/>
      <c r="K20" s="525"/>
      <c r="L20" s="525"/>
      <c r="M20" s="550"/>
    </row>
    <row r="21" spans="1:13" ht="3.75" customHeight="1">
      <c r="A21" s="540"/>
      <c r="B21" s="545"/>
      <c r="C21" s="522"/>
      <c r="D21" s="522"/>
      <c r="E21" s="522"/>
      <c r="F21" s="522"/>
      <c r="G21" s="522"/>
      <c r="H21" s="522"/>
      <c r="I21" s="522"/>
      <c r="J21" s="522"/>
      <c r="K21" s="522"/>
      <c r="L21" s="522"/>
      <c r="M21" s="526"/>
    </row>
    <row r="22" spans="1:13" ht="18" customHeight="1">
      <c r="A22" s="540" t="s">
        <v>2317</v>
      </c>
      <c r="B22" s="543"/>
      <c r="C22" s="525"/>
      <c r="D22" s="525"/>
      <c r="E22" s="525"/>
      <c r="F22" s="525"/>
      <c r="G22" s="525"/>
      <c r="H22" s="525"/>
      <c r="I22" s="525"/>
      <c r="J22" s="551" t="s">
        <v>2318</v>
      </c>
      <c r="K22" s="552"/>
      <c r="L22" s="551" t="s">
        <v>1021</v>
      </c>
      <c r="M22" s="553"/>
    </row>
    <row r="23" spans="1:13" ht="3.75" customHeight="1">
      <c r="A23" s="540"/>
      <c r="B23" s="545"/>
      <c r="C23" s="522"/>
      <c r="D23" s="522"/>
      <c r="E23" s="522"/>
      <c r="F23" s="522"/>
      <c r="G23" s="522"/>
      <c r="H23" s="522"/>
      <c r="I23" s="522"/>
      <c r="J23" s="522"/>
      <c r="K23" s="522"/>
      <c r="L23" s="522"/>
      <c r="M23" s="526"/>
    </row>
    <row r="24" spans="1:13" ht="19.5" customHeight="1">
      <c r="A24" s="540" t="s">
        <v>2319</v>
      </c>
      <c r="B24" s="545"/>
      <c r="C24" s="522"/>
      <c r="D24" s="522"/>
      <c r="E24" s="554"/>
      <c r="F24" s="554"/>
      <c r="G24" s="548"/>
      <c r="H24" s="525"/>
      <c r="I24" s="525"/>
      <c r="J24" s="496"/>
      <c r="K24" s="522"/>
      <c r="L24" s="522"/>
      <c r="M24" s="526"/>
    </row>
    <row r="25" spans="1:13" s="560" customFormat="1" ht="11.25">
      <c r="A25" s="555"/>
      <c r="B25" s="556"/>
      <c r="C25" s="557"/>
      <c r="D25" s="557"/>
      <c r="E25" s="727" t="s">
        <v>2307</v>
      </c>
      <c r="F25" s="727"/>
      <c r="G25" s="727"/>
      <c r="H25" s="557" t="s">
        <v>2308</v>
      </c>
      <c r="I25" s="557" t="s">
        <v>2309</v>
      </c>
      <c r="J25" s="558"/>
      <c r="K25" s="557"/>
      <c r="L25" s="557"/>
      <c r="M25" s="559"/>
    </row>
    <row r="26" spans="1:13" ht="12.75" customHeight="1">
      <c r="A26" s="561"/>
      <c r="B26" s="537"/>
      <c r="C26" s="537"/>
      <c r="D26" s="537"/>
      <c r="E26" s="537"/>
      <c r="F26" s="537"/>
      <c r="G26" s="537"/>
      <c r="H26" s="537"/>
      <c r="I26" s="537"/>
      <c r="J26" s="537"/>
      <c r="K26" s="537"/>
      <c r="L26" s="537"/>
      <c r="M26" s="538"/>
    </row>
    <row r="27" spans="1:13" ht="15">
      <c r="A27" s="728" t="s">
        <v>1026</v>
      </c>
      <c r="B27" s="729"/>
      <c r="C27" s="729"/>
      <c r="D27" s="729"/>
      <c r="E27" s="729"/>
      <c r="F27" s="729"/>
      <c r="G27" s="729"/>
      <c r="H27" s="729"/>
      <c r="I27" s="729"/>
      <c r="J27" s="729"/>
      <c r="K27" s="729"/>
      <c r="L27" s="729"/>
      <c r="M27" s="730"/>
    </row>
    <row r="28" spans="1:13" ht="13.5" thickBot="1">
      <c r="A28" s="562"/>
      <c r="B28" s="563"/>
      <c r="C28" s="563"/>
      <c r="D28" s="563"/>
      <c r="E28" s="563"/>
      <c r="F28" s="563"/>
      <c r="G28" s="563"/>
      <c r="H28" s="563"/>
      <c r="I28" s="563"/>
      <c r="J28" s="563"/>
      <c r="K28" s="563"/>
      <c r="L28" s="563"/>
      <c r="M28" s="564"/>
    </row>
    <row r="29" spans="1:13" ht="25.5">
      <c r="A29" s="565" t="s">
        <v>1027</v>
      </c>
      <c r="B29" s="731" t="s">
        <v>1028</v>
      </c>
      <c r="C29" s="732"/>
      <c r="D29" s="732"/>
      <c r="E29" s="732"/>
      <c r="F29" s="732"/>
      <c r="G29" s="732"/>
      <c r="H29" s="732"/>
      <c r="I29" s="733"/>
      <c r="J29" s="566" t="s">
        <v>2320</v>
      </c>
      <c r="K29" s="734" t="s">
        <v>1029</v>
      </c>
      <c r="L29" s="735"/>
      <c r="M29" s="565" t="s">
        <v>1030</v>
      </c>
    </row>
    <row r="30" spans="1:13" ht="13.5" thickBot="1">
      <c r="A30" s="567"/>
      <c r="B30" s="568"/>
      <c r="C30" s="569"/>
      <c r="D30" s="569"/>
      <c r="E30" s="569"/>
      <c r="F30" s="569"/>
      <c r="G30" s="569"/>
      <c r="H30" s="569"/>
      <c r="I30" s="569"/>
      <c r="J30" s="570"/>
      <c r="K30" s="736"/>
      <c r="L30" s="737"/>
      <c r="M30" s="571"/>
    </row>
    <row r="31" spans="1:13">
      <c r="A31" s="562"/>
      <c r="B31" s="563"/>
      <c r="C31" s="563"/>
      <c r="D31" s="563"/>
      <c r="E31" s="563"/>
      <c r="F31" s="563"/>
      <c r="G31" s="563"/>
      <c r="H31" s="563"/>
      <c r="I31" s="563"/>
      <c r="J31" s="563"/>
      <c r="K31" s="563"/>
      <c r="L31" s="563"/>
      <c r="M31" s="564"/>
    </row>
    <row r="32" spans="1:13">
      <c r="A32" s="572" t="s">
        <v>1031</v>
      </c>
      <c r="B32" s="573"/>
      <c r="C32" s="573"/>
      <c r="D32" s="573"/>
      <c r="E32" s="573"/>
      <c r="F32" s="573"/>
      <c r="G32" s="573"/>
      <c r="H32" s="573"/>
      <c r="I32" s="573"/>
      <c r="J32" s="573"/>
      <c r="K32" s="573"/>
      <c r="L32" s="573"/>
      <c r="M32" s="574"/>
    </row>
    <row r="33" spans="1:13" s="577" customFormat="1" ht="3.75" customHeight="1" thickBot="1">
      <c r="A33" s="575"/>
      <c r="B33" s="563"/>
      <c r="C33" s="563"/>
      <c r="D33" s="563"/>
      <c r="E33" s="563"/>
      <c r="F33" s="563"/>
      <c r="G33" s="563"/>
      <c r="H33" s="576"/>
      <c r="I33" s="576"/>
      <c r="J33" s="563"/>
      <c r="K33" s="563"/>
      <c r="L33" s="563"/>
      <c r="M33" s="564"/>
    </row>
    <row r="34" spans="1:13" s="580" customFormat="1" ht="12">
      <c r="A34" s="738" t="s">
        <v>1028</v>
      </c>
      <c r="B34" s="739"/>
      <c r="C34" s="739"/>
      <c r="D34" s="739"/>
      <c r="E34" s="739"/>
      <c r="F34" s="739"/>
      <c r="G34" s="740"/>
      <c r="H34" s="741" t="s">
        <v>1032</v>
      </c>
      <c r="I34" s="742"/>
      <c r="J34" s="578" t="s">
        <v>1033</v>
      </c>
      <c r="K34" s="743" t="s">
        <v>1034</v>
      </c>
      <c r="L34" s="740"/>
      <c r="M34" s="579" t="s">
        <v>1035</v>
      </c>
    </row>
    <row r="35" spans="1:13" s="580" customFormat="1" ht="12">
      <c r="A35" s="744"/>
      <c r="B35" s="745"/>
      <c r="C35" s="745"/>
      <c r="D35" s="745"/>
      <c r="E35" s="745"/>
      <c r="F35" s="745"/>
      <c r="G35" s="746"/>
      <c r="H35" s="747"/>
      <c r="I35" s="748"/>
      <c r="J35" s="581"/>
      <c r="K35" s="749"/>
      <c r="L35" s="746"/>
      <c r="M35" s="582"/>
    </row>
    <row r="36" spans="1:13" s="580" customFormat="1" thickBot="1">
      <c r="A36" s="750"/>
      <c r="B36" s="751"/>
      <c r="C36" s="751"/>
      <c r="D36" s="751"/>
      <c r="E36" s="751"/>
      <c r="F36" s="751"/>
      <c r="G36" s="752"/>
      <c r="H36" s="753"/>
      <c r="I36" s="754"/>
      <c r="J36" s="583"/>
      <c r="K36" s="755"/>
      <c r="L36" s="752"/>
      <c r="M36" s="584"/>
    </row>
    <row r="37" spans="1:13" s="580" customFormat="1" thickBot="1">
      <c r="A37" s="756" t="s">
        <v>1037</v>
      </c>
      <c r="B37" s="757"/>
      <c r="C37" s="757"/>
      <c r="D37" s="757"/>
      <c r="E37" s="757"/>
      <c r="F37" s="757"/>
      <c r="G37" s="757"/>
      <c r="H37" s="757"/>
      <c r="I37" s="757"/>
      <c r="J37" s="757"/>
      <c r="K37" s="757"/>
      <c r="L37" s="758"/>
      <c r="M37" s="585">
        <v>0</v>
      </c>
    </row>
    <row r="38" spans="1:13" s="580" customFormat="1" ht="12">
      <c r="A38" s="586"/>
      <c r="B38" s="587"/>
      <c r="C38" s="587"/>
      <c r="D38" s="587"/>
      <c r="E38" s="587"/>
      <c r="F38" s="587"/>
      <c r="G38" s="587"/>
      <c r="H38" s="587"/>
      <c r="I38" s="587"/>
      <c r="J38" s="587"/>
      <c r="K38" s="587"/>
      <c r="L38" s="587"/>
      <c r="M38" s="588"/>
    </row>
    <row r="39" spans="1:13">
      <c r="A39" s="589" t="s">
        <v>1038</v>
      </c>
      <c r="B39" s="590"/>
      <c r="C39" s="590"/>
      <c r="D39" s="590"/>
      <c r="E39" s="590"/>
      <c r="F39" s="590"/>
      <c r="G39" s="590"/>
      <c r="H39" s="590"/>
      <c r="I39" s="590"/>
      <c r="J39" s="590"/>
      <c r="K39" s="590"/>
      <c r="L39" s="590"/>
      <c r="M39" s="591"/>
    </row>
    <row r="40" spans="1:13" s="580" customFormat="1" ht="3.75" customHeight="1" thickBot="1">
      <c r="A40" s="592"/>
      <c r="B40" s="593"/>
      <c r="C40" s="593"/>
      <c r="D40" s="593"/>
      <c r="E40" s="593"/>
      <c r="F40" s="593"/>
      <c r="G40" s="593"/>
      <c r="H40" s="593"/>
      <c r="I40" s="587"/>
      <c r="J40" s="587"/>
      <c r="K40" s="587"/>
      <c r="L40" s="587"/>
      <c r="M40" s="588"/>
    </row>
    <row r="41" spans="1:13" s="580" customFormat="1" ht="12">
      <c r="A41" s="738" t="s">
        <v>1028</v>
      </c>
      <c r="B41" s="739"/>
      <c r="C41" s="739"/>
      <c r="D41" s="739"/>
      <c r="E41" s="739"/>
      <c r="F41" s="739"/>
      <c r="G41" s="739"/>
      <c r="H41" s="740"/>
      <c r="I41" s="594" t="s">
        <v>1029</v>
      </c>
      <c r="J41" s="578" t="s">
        <v>1030</v>
      </c>
      <c r="K41" s="743" t="s">
        <v>1039</v>
      </c>
      <c r="L41" s="740"/>
      <c r="M41" s="579" t="s">
        <v>1035</v>
      </c>
    </row>
    <row r="42" spans="1:13" s="580" customFormat="1" ht="12">
      <c r="A42" s="759"/>
      <c r="B42" s="760"/>
      <c r="C42" s="760"/>
      <c r="D42" s="760"/>
      <c r="E42" s="760"/>
      <c r="F42" s="760"/>
      <c r="G42" s="760"/>
      <c r="H42" s="748"/>
      <c r="I42" s="595"/>
      <c r="J42" s="581"/>
      <c r="K42" s="749"/>
      <c r="L42" s="746"/>
      <c r="M42" s="582"/>
    </row>
    <row r="43" spans="1:13" s="580" customFormat="1" thickBot="1">
      <c r="A43" s="761"/>
      <c r="B43" s="762"/>
      <c r="C43" s="762"/>
      <c r="D43" s="762"/>
      <c r="E43" s="762"/>
      <c r="F43" s="762"/>
      <c r="G43" s="762"/>
      <c r="H43" s="754"/>
      <c r="I43" s="596"/>
      <c r="J43" s="597"/>
      <c r="K43" s="755"/>
      <c r="L43" s="752"/>
      <c r="M43" s="598"/>
    </row>
    <row r="44" spans="1:13" s="580" customFormat="1" thickBot="1">
      <c r="A44" s="756" t="s">
        <v>1037</v>
      </c>
      <c r="B44" s="757"/>
      <c r="C44" s="757"/>
      <c r="D44" s="757"/>
      <c r="E44" s="757"/>
      <c r="F44" s="757"/>
      <c r="G44" s="757"/>
      <c r="H44" s="757"/>
      <c r="I44" s="757"/>
      <c r="J44" s="757"/>
      <c r="K44" s="757"/>
      <c r="L44" s="758"/>
      <c r="M44" s="585">
        <v>0</v>
      </c>
    </row>
    <row r="45" spans="1:13" s="580" customFormat="1" ht="12">
      <c r="A45" s="599"/>
      <c r="B45" s="587"/>
      <c r="C45" s="587"/>
      <c r="D45" s="587"/>
      <c r="E45" s="587"/>
      <c r="F45" s="587"/>
      <c r="G45" s="587"/>
      <c r="H45" s="587"/>
      <c r="I45" s="587"/>
      <c r="J45" s="587"/>
      <c r="K45" s="587"/>
      <c r="L45" s="587"/>
      <c r="M45" s="588"/>
    </row>
    <row r="46" spans="1:13" s="580" customFormat="1">
      <c r="A46" s="589" t="s">
        <v>1040</v>
      </c>
      <c r="B46" s="595"/>
      <c r="C46" s="595"/>
      <c r="D46" s="595"/>
      <c r="E46" s="595"/>
      <c r="F46" s="595"/>
      <c r="G46" s="595"/>
      <c r="H46" s="595"/>
      <c r="I46" s="595"/>
      <c r="J46" s="595"/>
      <c r="K46" s="595"/>
      <c r="L46" s="595"/>
      <c r="M46" s="600"/>
    </row>
    <row r="47" spans="1:13" s="580" customFormat="1" ht="3.75" customHeight="1" thickBot="1">
      <c r="A47" s="599"/>
      <c r="B47" s="587"/>
      <c r="C47" s="587"/>
      <c r="D47" s="587"/>
      <c r="E47" s="587"/>
      <c r="F47" s="587"/>
      <c r="G47" s="587"/>
      <c r="H47" s="587"/>
      <c r="I47" s="587"/>
      <c r="J47" s="587"/>
      <c r="K47" s="587"/>
      <c r="L47" s="587"/>
      <c r="M47" s="588"/>
    </row>
    <row r="48" spans="1:13" s="580" customFormat="1" ht="36" customHeight="1">
      <c r="A48" s="763" t="s">
        <v>1041</v>
      </c>
      <c r="B48" s="764"/>
      <c r="C48" s="764"/>
      <c r="D48" s="764"/>
      <c r="E48" s="765"/>
      <c r="F48" s="601"/>
      <c r="G48" s="602" t="s">
        <v>1029</v>
      </c>
      <c r="H48" s="603" t="s">
        <v>1042</v>
      </c>
      <c r="I48" s="604" t="s">
        <v>2338</v>
      </c>
      <c r="J48" s="603" t="s">
        <v>2339</v>
      </c>
      <c r="K48" s="766" t="s">
        <v>1045</v>
      </c>
      <c r="L48" s="765"/>
      <c r="M48" s="605" t="s">
        <v>1035</v>
      </c>
    </row>
    <row r="49" spans="1:13" s="580" customFormat="1" ht="12">
      <c r="A49" s="606"/>
      <c r="B49" s="607"/>
      <c r="C49" s="607"/>
      <c r="D49" s="607"/>
      <c r="E49" s="607"/>
      <c r="F49" s="607"/>
      <c r="G49" s="608"/>
      <c r="H49" s="581"/>
      <c r="I49" s="595"/>
      <c r="J49" s="581"/>
      <c r="K49" s="749"/>
      <c r="L49" s="746"/>
      <c r="M49" s="582"/>
    </row>
    <row r="50" spans="1:13" s="580" customFormat="1" thickBot="1">
      <c r="A50" s="609"/>
      <c r="B50" s="610"/>
      <c r="C50" s="610"/>
      <c r="D50" s="610"/>
      <c r="E50" s="610"/>
      <c r="F50" s="610"/>
      <c r="G50" s="611"/>
      <c r="H50" s="583"/>
      <c r="I50" s="593"/>
      <c r="J50" s="583"/>
      <c r="K50" s="755"/>
      <c r="L50" s="752"/>
      <c r="M50" s="584"/>
    </row>
    <row r="51" spans="1:13" s="580" customFormat="1" thickBot="1">
      <c r="A51" s="767" t="s">
        <v>1037</v>
      </c>
      <c r="B51" s="768"/>
      <c r="C51" s="768"/>
      <c r="D51" s="768"/>
      <c r="E51" s="768"/>
      <c r="F51" s="768"/>
      <c r="G51" s="768"/>
      <c r="H51" s="768"/>
      <c r="I51" s="768"/>
      <c r="J51" s="768"/>
      <c r="K51" s="768"/>
      <c r="L51" s="769"/>
      <c r="M51" s="612">
        <v>0</v>
      </c>
    </row>
    <row r="52" spans="1:13" s="580" customFormat="1" ht="12">
      <c r="A52" s="599"/>
      <c r="B52" s="587"/>
      <c r="C52" s="587"/>
      <c r="D52" s="587"/>
      <c r="E52" s="587"/>
      <c r="F52" s="587"/>
      <c r="G52" s="587"/>
      <c r="H52" s="587"/>
      <c r="I52" s="587"/>
      <c r="J52" s="587"/>
      <c r="K52" s="587"/>
      <c r="L52" s="587"/>
      <c r="M52" s="588"/>
    </row>
    <row r="53" spans="1:13">
      <c r="A53" s="589" t="s">
        <v>1046</v>
      </c>
      <c r="B53" s="590"/>
      <c r="C53" s="590"/>
      <c r="D53" s="590"/>
      <c r="E53" s="590"/>
      <c r="F53" s="590"/>
      <c r="G53" s="590"/>
      <c r="H53" s="590"/>
      <c r="I53" s="590"/>
      <c r="J53" s="590"/>
      <c r="K53" s="590"/>
      <c r="L53" s="590"/>
      <c r="M53" s="591"/>
    </row>
    <row r="54" spans="1:13" s="580" customFormat="1" ht="3.75" customHeight="1" thickBot="1">
      <c r="A54" s="599"/>
      <c r="B54" s="587"/>
      <c r="C54" s="587"/>
      <c r="D54" s="587"/>
      <c r="E54" s="587"/>
      <c r="F54" s="587"/>
      <c r="G54" s="587"/>
      <c r="H54" s="587"/>
      <c r="I54" s="587"/>
      <c r="J54" s="587"/>
      <c r="K54" s="587"/>
      <c r="L54" s="587"/>
      <c r="M54" s="588"/>
    </row>
    <row r="55" spans="1:13" s="580" customFormat="1" ht="25.5" customHeight="1">
      <c r="A55" s="763" t="s">
        <v>1028</v>
      </c>
      <c r="B55" s="764"/>
      <c r="C55" s="764"/>
      <c r="D55" s="764"/>
      <c r="E55" s="764"/>
      <c r="F55" s="764"/>
      <c r="G55" s="765"/>
      <c r="H55" s="602" t="s">
        <v>1048</v>
      </c>
      <c r="I55" s="604" t="s">
        <v>1049</v>
      </c>
      <c r="J55" s="603" t="s">
        <v>1050</v>
      </c>
      <c r="K55" s="770" t="s">
        <v>1034</v>
      </c>
      <c r="L55" s="771"/>
      <c r="M55" s="613" t="s">
        <v>1035</v>
      </c>
    </row>
    <row r="56" spans="1:13" s="580" customFormat="1" ht="12">
      <c r="A56" s="759"/>
      <c r="B56" s="760"/>
      <c r="C56" s="760"/>
      <c r="D56" s="760"/>
      <c r="E56" s="760"/>
      <c r="F56" s="760"/>
      <c r="G56" s="760"/>
      <c r="H56" s="581"/>
      <c r="I56" s="595"/>
      <c r="J56" s="581"/>
      <c r="K56" s="749"/>
      <c r="L56" s="746"/>
      <c r="M56" s="582"/>
    </row>
    <row r="57" spans="1:13" s="580" customFormat="1" thickBot="1">
      <c r="A57" s="761"/>
      <c r="B57" s="762"/>
      <c r="C57" s="762"/>
      <c r="D57" s="762"/>
      <c r="E57" s="762"/>
      <c r="F57" s="762"/>
      <c r="G57" s="762"/>
      <c r="H57" s="583"/>
      <c r="I57" s="593"/>
      <c r="J57" s="583"/>
      <c r="K57" s="755"/>
      <c r="L57" s="752"/>
      <c r="M57" s="584"/>
    </row>
    <row r="58" spans="1:13" s="580" customFormat="1" thickBot="1">
      <c r="A58" s="756" t="s">
        <v>1037</v>
      </c>
      <c r="B58" s="757"/>
      <c r="C58" s="757"/>
      <c r="D58" s="757"/>
      <c r="E58" s="757"/>
      <c r="F58" s="757"/>
      <c r="G58" s="757"/>
      <c r="H58" s="757"/>
      <c r="I58" s="757"/>
      <c r="J58" s="757"/>
      <c r="K58" s="757"/>
      <c r="L58" s="758"/>
      <c r="M58" s="585">
        <v>0</v>
      </c>
    </row>
    <row r="59" spans="1:13" s="580" customFormat="1" ht="8.25" customHeight="1" thickBot="1">
      <c r="A59" s="599"/>
      <c r="B59" s="587"/>
      <c r="C59" s="587"/>
      <c r="D59" s="587"/>
      <c r="E59" s="587"/>
      <c r="F59" s="587"/>
      <c r="G59" s="587"/>
      <c r="H59" s="587"/>
      <c r="I59" s="587"/>
      <c r="J59" s="587"/>
      <c r="K59" s="587"/>
      <c r="L59" s="587"/>
      <c r="M59" s="588"/>
    </row>
    <row r="60" spans="1:13" s="580" customFormat="1" thickBot="1">
      <c r="A60" s="756" t="s">
        <v>1051</v>
      </c>
      <c r="B60" s="757"/>
      <c r="C60" s="757"/>
      <c r="D60" s="757"/>
      <c r="E60" s="757"/>
      <c r="F60" s="757"/>
      <c r="G60" s="757"/>
      <c r="H60" s="757"/>
      <c r="I60" s="757"/>
      <c r="J60" s="757"/>
      <c r="K60" s="757"/>
      <c r="L60" s="758"/>
      <c r="M60" s="585">
        <v>0</v>
      </c>
    </row>
    <row r="61" spans="1:13" s="580" customFormat="1" ht="9" customHeight="1">
      <c r="A61" s="599"/>
      <c r="B61" s="587"/>
      <c r="C61" s="587"/>
      <c r="D61" s="587"/>
      <c r="E61" s="587"/>
      <c r="F61" s="587"/>
      <c r="G61" s="587"/>
      <c r="H61" s="587"/>
      <c r="I61" s="587"/>
      <c r="J61" s="587"/>
      <c r="K61" s="587"/>
      <c r="L61" s="587"/>
      <c r="M61" s="588"/>
    </row>
    <row r="62" spans="1:13">
      <c r="A62" s="589" t="s">
        <v>1052</v>
      </c>
      <c r="B62" s="590"/>
      <c r="C62" s="590"/>
      <c r="D62" s="590"/>
      <c r="E62" s="590"/>
      <c r="F62" s="590"/>
      <c r="G62" s="590"/>
      <c r="H62" s="590"/>
      <c r="I62" s="590"/>
      <c r="J62" s="590"/>
      <c r="K62" s="590"/>
      <c r="L62" s="590"/>
      <c r="M62" s="591"/>
    </row>
    <row r="63" spans="1:13" s="580" customFormat="1" ht="3.75" customHeight="1" thickBot="1">
      <c r="A63" s="599"/>
      <c r="B63" s="587"/>
      <c r="C63" s="587"/>
      <c r="D63" s="587"/>
      <c r="E63" s="587"/>
      <c r="F63" s="587"/>
      <c r="G63" s="587"/>
      <c r="H63" s="587"/>
      <c r="I63" s="587"/>
      <c r="J63" s="587"/>
      <c r="K63" s="587"/>
      <c r="L63" s="587"/>
      <c r="M63" s="588"/>
    </row>
    <row r="64" spans="1:13" s="580" customFormat="1" ht="12">
      <c r="A64" s="738" t="s">
        <v>1028</v>
      </c>
      <c r="B64" s="739"/>
      <c r="C64" s="739"/>
      <c r="D64" s="739"/>
      <c r="E64" s="739"/>
      <c r="F64" s="739"/>
      <c r="G64" s="739"/>
      <c r="H64" s="614"/>
      <c r="I64" s="615"/>
      <c r="J64" s="616" t="s">
        <v>1054</v>
      </c>
      <c r="K64" s="772" t="s">
        <v>1055</v>
      </c>
      <c r="L64" s="773"/>
      <c r="M64" s="617"/>
    </row>
    <row r="65" spans="1:13" s="580" customFormat="1" ht="12">
      <c r="A65" s="759" t="s">
        <v>2340</v>
      </c>
      <c r="B65" s="760"/>
      <c r="C65" s="760"/>
      <c r="D65" s="760"/>
      <c r="E65" s="760"/>
      <c r="F65" s="760"/>
      <c r="G65" s="760"/>
      <c r="H65" s="618"/>
      <c r="I65" s="619"/>
      <c r="J65" s="620"/>
      <c r="K65" s="784"/>
      <c r="L65" s="785"/>
      <c r="M65" s="621"/>
    </row>
    <row r="66" spans="1:13" s="580" customFormat="1" ht="12">
      <c r="A66" s="622" t="s">
        <v>1057</v>
      </c>
      <c r="B66" s="623"/>
      <c r="C66" s="623"/>
      <c r="D66" s="623"/>
      <c r="E66" s="623"/>
      <c r="F66" s="623"/>
      <c r="G66" s="623"/>
      <c r="H66" s="618"/>
      <c r="I66" s="619"/>
      <c r="J66" s="620"/>
      <c r="K66" s="784"/>
      <c r="L66" s="785"/>
      <c r="M66" s="621"/>
    </row>
    <row r="67" spans="1:13" s="580" customFormat="1" thickBot="1">
      <c r="A67" s="609" t="s">
        <v>1058</v>
      </c>
      <c r="B67" s="610"/>
      <c r="C67" s="610"/>
      <c r="D67" s="610"/>
      <c r="E67" s="610"/>
      <c r="F67" s="610"/>
      <c r="G67" s="610"/>
      <c r="H67" s="624"/>
      <c r="I67" s="625"/>
      <c r="J67" s="620"/>
      <c r="K67" s="786"/>
      <c r="L67" s="787"/>
      <c r="M67" s="621"/>
    </row>
    <row r="68" spans="1:13" s="580" customFormat="1" thickBot="1">
      <c r="A68" s="756" t="s">
        <v>1037</v>
      </c>
      <c r="B68" s="757"/>
      <c r="C68" s="757"/>
      <c r="D68" s="757"/>
      <c r="E68" s="757"/>
      <c r="F68" s="757"/>
      <c r="G68" s="757"/>
      <c r="H68" s="757"/>
      <c r="I68" s="757"/>
      <c r="J68" s="757"/>
      <c r="K68" s="757"/>
      <c r="L68" s="758"/>
      <c r="M68" s="585">
        <v>0</v>
      </c>
    </row>
    <row r="69" spans="1:13" s="580" customFormat="1" ht="7.5" customHeight="1" thickBot="1">
      <c r="A69" s="599"/>
      <c r="B69" s="587"/>
      <c r="C69" s="587"/>
      <c r="D69" s="587"/>
      <c r="E69" s="587"/>
      <c r="F69" s="587"/>
      <c r="G69" s="587"/>
      <c r="H69" s="587"/>
      <c r="I69" s="587"/>
      <c r="J69" s="587"/>
      <c r="K69" s="587"/>
      <c r="L69" s="587"/>
      <c r="M69" s="588"/>
    </row>
    <row r="70" spans="1:13" s="580" customFormat="1" thickBot="1">
      <c r="A70" s="756" t="s">
        <v>2341</v>
      </c>
      <c r="B70" s="757"/>
      <c r="C70" s="757"/>
      <c r="D70" s="757"/>
      <c r="E70" s="757"/>
      <c r="F70" s="757"/>
      <c r="G70" s="757"/>
      <c r="H70" s="757"/>
      <c r="I70" s="757"/>
      <c r="J70" s="757"/>
      <c r="K70" s="757"/>
      <c r="L70" s="758"/>
      <c r="M70" s="585">
        <f>ROUND(M60+M68,0)</f>
        <v>0</v>
      </c>
    </row>
    <row r="71" spans="1:13">
      <c r="A71" s="530"/>
      <c r="B71" s="531"/>
      <c r="C71" s="531"/>
      <c r="D71" s="531"/>
      <c r="E71" s="531"/>
      <c r="F71" s="531"/>
      <c r="G71" s="531"/>
      <c r="H71" s="531"/>
      <c r="I71" s="531"/>
      <c r="J71" s="531"/>
      <c r="K71" s="531"/>
      <c r="L71" s="531"/>
      <c r="M71" s="532"/>
    </row>
    <row r="72" spans="1:13">
      <c r="A72" s="561"/>
      <c r="B72" s="496"/>
      <c r="C72" s="496"/>
      <c r="D72" s="496"/>
      <c r="E72" s="496"/>
      <c r="F72" s="496"/>
      <c r="G72" s="496"/>
      <c r="H72" s="496"/>
      <c r="I72" s="496"/>
      <c r="J72" s="496"/>
      <c r="K72" s="496"/>
      <c r="L72" s="496"/>
      <c r="M72" s="538"/>
    </row>
    <row r="73" spans="1:13">
      <c r="A73" s="561"/>
      <c r="B73" s="496"/>
      <c r="C73" s="496"/>
      <c r="D73" s="496"/>
      <c r="E73" s="496"/>
      <c r="F73" s="496"/>
      <c r="G73" s="496"/>
      <c r="H73" s="496"/>
      <c r="I73" s="496"/>
      <c r="J73" s="496"/>
      <c r="K73" s="496"/>
      <c r="L73" s="496"/>
      <c r="M73" s="538"/>
    </row>
    <row r="74" spans="1:13">
      <c r="A74" s="561"/>
      <c r="B74" s="496"/>
      <c r="C74" s="496"/>
      <c r="D74" s="496"/>
      <c r="E74" s="496"/>
      <c r="F74" s="496"/>
      <c r="G74" s="496"/>
      <c r="H74" s="496"/>
      <c r="I74" s="496"/>
      <c r="J74" s="496"/>
      <c r="K74" s="496"/>
      <c r="L74" s="496"/>
      <c r="M74" s="538"/>
    </row>
    <row r="75" spans="1:13" s="580" customFormat="1" ht="12">
      <c r="A75" s="626"/>
      <c r="B75" s="627"/>
      <c r="C75" s="627"/>
      <c r="D75" s="628" t="s">
        <v>1060</v>
      </c>
      <c r="E75" s="628"/>
      <c r="F75" s="628"/>
      <c r="G75" s="628"/>
      <c r="H75" s="628"/>
      <c r="I75" s="628"/>
      <c r="J75" s="627"/>
      <c r="K75" s="627"/>
      <c r="L75" s="627"/>
      <c r="M75" s="629"/>
    </row>
    <row r="76" spans="1:13" s="580" customFormat="1" ht="12">
      <c r="A76" s="626"/>
      <c r="B76" s="627"/>
      <c r="C76" s="627"/>
      <c r="D76" s="627" t="s">
        <v>1061</v>
      </c>
      <c r="E76" s="627"/>
      <c r="F76" s="627"/>
      <c r="G76" s="627"/>
      <c r="H76" s="627"/>
      <c r="I76" s="627"/>
      <c r="J76" s="627"/>
      <c r="K76" s="627"/>
      <c r="L76" s="627"/>
      <c r="M76" s="629"/>
    </row>
    <row r="77" spans="1:13">
      <c r="A77" s="561"/>
      <c r="B77" s="496"/>
      <c r="C77" s="496"/>
      <c r="D77" s="496" t="s">
        <v>1062</v>
      </c>
      <c r="E77" s="496"/>
      <c r="F77" s="496"/>
      <c r="G77" s="496"/>
      <c r="H77" s="496"/>
      <c r="I77" s="496"/>
      <c r="J77" s="496"/>
      <c r="K77" s="496"/>
      <c r="L77" s="496"/>
      <c r="M77" s="538"/>
    </row>
    <row r="78" spans="1:13">
      <c r="A78" s="561"/>
      <c r="B78" s="496"/>
      <c r="C78" s="496"/>
      <c r="D78" s="496" t="s">
        <v>1063</v>
      </c>
      <c r="E78" s="496"/>
      <c r="F78" s="496"/>
      <c r="G78" s="496"/>
      <c r="H78" s="496"/>
      <c r="I78" s="496"/>
      <c r="J78" s="496"/>
      <c r="K78" s="496"/>
      <c r="L78" s="496"/>
      <c r="M78" s="538"/>
    </row>
    <row r="79" spans="1:13" ht="13.5" thickBot="1">
      <c r="A79" s="561"/>
      <c r="B79" s="496"/>
      <c r="C79" s="496"/>
      <c r="D79" s="496"/>
      <c r="E79" s="496" t="s">
        <v>1064</v>
      </c>
      <c r="F79" s="496"/>
      <c r="G79" s="496"/>
      <c r="H79" s="496"/>
      <c r="I79" s="496"/>
      <c r="J79" s="496"/>
      <c r="K79" s="496"/>
      <c r="L79" s="496"/>
      <c r="M79" s="538"/>
    </row>
    <row r="80" spans="1:13">
      <c r="A80" s="630" t="s">
        <v>2321</v>
      </c>
      <c r="B80" s="631"/>
      <c r="C80" s="631"/>
      <c r="D80" s="631"/>
      <c r="E80" s="631"/>
      <c r="F80" s="631"/>
      <c r="G80" s="631"/>
      <c r="H80" s="631"/>
      <c r="I80" s="631"/>
      <c r="J80" s="631"/>
      <c r="K80" s="631"/>
      <c r="L80" s="631"/>
      <c r="M80" s="632"/>
    </row>
    <row r="81" spans="1:13">
      <c r="A81" s="633"/>
      <c r="B81" s="634"/>
      <c r="C81" s="634"/>
      <c r="D81" s="634"/>
      <c r="E81" s="634"/>
      <c r="F81" s="634"/>
      <c r="G81" s="634"/>
      <c r="H81" s="634"/>
      <c r="I81" s="634"/>
      <c r="J81" s="634"/>
      <c r="K81" s="634"/>
      <c r="L81" s="634"/>
      <c r="M81" s="635"/>
    </row>
    <row r="82" spans="1:13">
      <c r="A82" s="633"/>
      <c r="B82" s="634"/>
      <c r="C82" s="634"/>
      <c r="D82" s="634"/>
      <c r="E82" s="634"/>
      <c r="F82" s="634"/>
      <c r="G82" s="634"/>
      <c r="H82" s="634"/>
      <c r="I82" s="634"/>
      <c r="J82" s="634"/>
      <c r="K82" s="634"/>
      <c r="L82" s="634"/>
      <c r="M82" s="635"/>
    </row>
    <row r="83" spans="1:13">
      <c r="A83" s="633"/>
      <c r="B83" s="634"/>
      <c r="C83" s="634"/>
      <c r="D83" s="634"/>
      <c r="E83" s="634"/>
      <c r="F83" s="634"/>
      <c r="G83" s="634"/>
      <c r="H83" s="634"/>
      <c r="I83" s="634"/>
      <c r="J83" s="634"/>
      <c r="K83" s="634"/>
      <c r="L83" s="634"/>
      <c r="M83" s="635"/>
    </row>
    <row r="84" spans="1:13" ht="13.5" thickBot="1">
      <c r="A84" s="636"/>
      <c r="B84" s="637"/>
      <c r="C84" s="637"/>
      <c r="D84" s="637"/>
      <c r="E84" s="637"/>
      <c r="F84" s="637"/>
      <c r="G84" s="637"/>
      <c r="H84" s="637"/>
      <c r="I84" s="637"/>
      <c r="J84" s="637"/>
      <c r="K84" s="637"/>
      <c r="L84" s="637"/>
      <c r="M84" s="638"/>
    </row>
    <row r="85" spans="1:13">
      <c r="A85" s="639"/>
      <c r="B85" s="640"/>
      <c r="C85" s="640"/>
      <c r="D85" s="640"/>
      <c r="E85" s="640"/>
      <c r="F85" s="640"/>
      <c r="G85" s="640"/>
      <c r="H85" s="640"/>
      <c r="I85" s="640"/>
      <c r="J85" s="640"/>
      <c r="K85" s="640"/>
      <c r="L85" s="640"/>
      <c r="M85" s="641"/>
    </row>
    <row r="86" spans="1:13">
      <c r="A86" s="520" t="s">
        <v>2322</v>
      </c>
      <c r="B86" s="522"/>
      <c r="C86" s="522"/>
      <c r="D86" s="522"/>
      <c r="E86" s="522"/>
      <c r="F86" s="522"/>
      <c r="G86" s="522"/>
      <c r="H86" s="522"/>
      <c r="I86" s="522"/>
      <c r="J86" s="522"/>
      <c r="K86" s="522"/>
      <c r="L86" s="522"/>
      <c r="M86" s="526"/>
    </row>
    <row r="87" spans="1:13" ht="17.25" customHeight="1">
      <c r="A87" s="774" t="s">
        <v>2323</v>
      </c>
      <c r="B87" s="775"/>
      <c r="C87" s="775"/>
      <c r="D87" s="775"/>
      <c r="E87" s="775"/>
      <c r="F87" s="775"/>
      <c r="G87" s="775"/>
      <c r="H87" s="775"/>
      <c r="I87" s="775"/>
      <c r="J87" s="775"/>
      <c r="K87" s="775"/>
      <c r="L87" s="775"/>
      <c r="M87" s="776"/>
    </row>
    <row r="88" spans="1:13" ht="17.25" customHeight="1">
      <c r="A88" s="774"/>
      <c r="B88" s="775"/>
      <c r="C88" s="775"/>
      <c r="D88" s="775"/>
      <c r="E88" s="775"/>
      <c r="F88" s="775"/>
      <c r="G88" s="775"/>
      <c r="H88" s="775"/>
      <c r="I88" s="775"/>
      <c r="J88" s="775"/>
      <c r="K88" s="775"/>
      <c r="L88" s="775"/>
      <c r="M88" s="776"/>
    </row>
    <row r="89" spans="1:13" ht="18.75" customHeight="1">
      <c r="A89" s="777" t="s">
        <v>2324</v>
      </c>
      <c r="B89" s="778"/>
      <c r="C89" s="778"/>
      <c r="D89" s="778"/>
      <c r="E89" s="778"/>
      <c r="F89" s="778"/>
      <c r="G89" s="778"/>
      <c r="H89" s="778"/>
      <c r="I89" s="778"/>
      <c r="J89" s="778"/>
      <c r="K89" s="778"/>
      <c r="L89" s="778"/>
      <c r="M89" s="779"/>
    </row>
    <row r="90" spans="1:13" ht="21.75" customHeight="1">
      <c r="A90" s="777"/>
      <c r="B90" s="778"/>
      <c r="C90" s="778"/>
      <c r="D90" s="778"/>
      <c r="E90" s="778"/>
      <c r="F90" s="778"/>
      <c r="G90" s="778"/>
      <c r="H90" s="778"/>
      <c r="I90" s="778"/>
      <c r="J90" s="778"/>
      <c r="K90" s="778"/>
      <c r="L90" s="778"/>
      <c r="M90" s="779"/>
    </row>
    <row r="91" spans="1:13">
      <c r="A91" s="642"/>
      <c r="B91" s="643"/>
      <c r="C91" s="643"/>
      <c r="D91" s="643"/>
      <c r="E91" s="643"/>
      <c r="F91" s="643"/>
      <c r="G91" s="643"/>
      <c r="H91" s="643"/>
      <c r="I91" s="643"/>
      <c r="J91" s="643"/>
      <c r="K91" s="643"/>
      <c r="L91" s="643"/>
      <c r="M91" s="644"/>
    </row>
    <row r="92" spans="1:13">
      <c r="A92" s="642"/>
      <c r="B92" s="643"/>
      <c r="C92" s="643"/>
      <c r="D92" s="643"/>
      <c r="E92" s="643"/>
      <c r="F92" s="643"/>
      <c r="G92" s="643"/>
      <c r="H92" s="643"/>
      <c r="I92" s="643"/>
      <c r="J92" s="643"/>
      <c r="K92" s="643"/>
      <c r="L92" s="643"/>
      <c r="M92" s="644"/>
    </row>
    <row r="93" spans="1:13">
      <c r="A93" s="642"/>
      <c r="B93" s="643"/>
      <c r="C93" s="643"/>
      <c r="D93" s="643"/>
      <c r="E93" s="643"/>
      <c r="F93" s="643"/>
      <c r="G93" s="643"/>
      <c r="H93" s="643"/>
      <c r="I93" s="643"/>
      <c r="J93" s="643"/>
      <c r="K93" s="643"/>
      <c r="L93" s="643"/>
      <c r="M93" s="644"/>
    </row>
    <row r="94" spans="1:13">
      <c r="A94" s="520"/>
      <c r="B94" s="522"/>
      <c r="C94" s="522"/>
      <c r="D94" s="522"/>
      <c r="E94" s="522"/>
      <c r="F94" s="522"/>
      <c r="G94" s="522"/>
      <c r="H94" s="522"/>
      <c r="I94" s="522"/>
      <c r="J94" s="522"/>
      <c r="K94" s="522"/>
      <c r="L94" s="522"/>
      <c r="M94" s="526"/>
    </row>
    <row r="95" spans="1:13" s="580" customFormat="1" ht="12">
      <c r="A95" s="626"/>
      <c r="B95" s="627"/>
      <c r="C95" s="627"/>
      <c r="D95" s="627" t="s">
        <v>1060</v>
      </c>
      <c r="E95" s="628"/>
      <c r="F95" s="627"/>
      <c r="G95" s="627"/>
      <c r="H95" s="627"/>
      <c r="I95" s="627"/>
      <c r="J95" s="627"/>
      <c r="K95" s="627"/>
      <c r="L95" s="627"/>
      <c r="M95" s="629"/>
    </row>
    <row r="96" spans="1:13" s="580" customFormat="1" ht="12">
      <c r="A96" s="626"/>
      <c r="B96" s="627"/>
      <c r="C96" s="627"/>
      <c r="D96" s="645" t="s">
        <v>1061</v>
      </c>
      <c r="E96" s="627"/>
      <c r="F96" s="627"/>
      <c r="G96" s="645"/>
      <c r="H96" s="645"/>
      <c r="I96" s="645"/>
      <c r="J96" s="627"/>
      <c r="K96" s="627"/>
      <c r="L96" s="627"/>
      <c r="M96" s="629"/>
    </row>
    <row r="97" spans="1:13">
      <c r="A97" s="561"/>
      <c r="B97" s="496"/>
      <c r="C97" s="496"/>
      <c r="D97" s="646" t="s">
        <v>1065</v>
      </c>
      <c r="E97" s="496"/>
      <c r="F97" s="496"/>
      <c r="G97" s="646"/>
      <c r="H97" s="646"/>
      <c r="I97" s="646"/>
      <c r="J97" s="496"/>
      <c r="K97" s="496"/>
      <c r="L97" s="496"/>
      <c r="M97" s="538"/>
    </row>
    <row r="98" spans="1:13">
      <c r="A98" s="647"/>
      <c r="B98" s="522"/>
      <c r="C98" s="522"/>
      <c r="D98" s="496" t="s">
        <v>1063</v>
      </c>
      <c r="E98" s="496"/>
      <c r="F98" s="496"/>
      <c r="G98" s="496"/>
      <c r="H98" s="496"/>
      <c r="I98" s="496"/>
      <c r="J98" s="522"/>
      <c r="K98" s="522"/>
      <c r="L98" s="522"/>
      <c r="M98" s="526"/>
    </row>
    <row r="99" spans="1:13" ht="13.5" customHeight="1">
      <c r="A99" s="647"/>
      <c r="B99" s="522"/>
      <c r="C99" s="522"/>
      <c r="D99" s="522"/>
      <c r="E99" s="496"/>
      <c r="F99" s="496"/>
      <c r="G99" s="496"/>
      <c r="H99" s="496"/>
      <c r="I99" s="496"/>
      <c r="J99" s="522"/>
      <c r="K99" s="522"/>
      <c r="L99" s="522"/>
      <c r="M99" s="526"/>
    </row>
    <row r="100" spans="1:13">
      <c r="A100" s="648" t="s">
        <v>2325</v>
      </c>
      <c r="B100" s="649"/>
      <c r="C100" s="649"/>
      <c r="D100" s="496"/>
      <c r="E100" s="496"/>
      <c r="F100" s="496"/>
      <c r="G100" s="496"/>
      <c r="H100" s="496"/>
      <c r="I100" s="780"/>
      <c r="J100" s="780"/>
      <c r="K100" s="780"/>
      <c r="L100" s="780"/>
      <c r="M100" s="781"/>
    </row>
    <row r="101" spans="1:13" ht="13.5" thickBot="1">
      <c r="A101" s="650" t="s">
        <v>2326</v>
      </c>
      <c r="B101" s="651"/>
      <c r="C101" s="651"/>
      <c r="D101" s="652"/>
      <c r="E101" s="652"/>
      <c r="F101" s="652"/>
      <c r="G101" s="652"/>
      <c r="H101" s="652"/>
      <c r="I101" s="782"/>
      <c r="J101" s="782"/>
      <c r="K101" s="782"/>
      <c r="L101" s="782"/>
      <c r="M101" s="783"/>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1"/>
      <c r="C1" s="833"/>
      <c r="D1" s="834"/>
      <c r="E1" s="834"/>
      <c r="F1" s="834"/>
      <c r="G1" s="834"/>
      <c r="H1" s="834"/>
      <c r="I1" s="834"/>
      <c r="J1" s="835"/>
      <c r="K1" s="836" t="s">
        <v>1017</v>
      </c>
      <c r="L1" s="838" t="s">
        <v>2303</v>
      </c>
      <c r="M1" s="839"/>
      <c r="N1" s="840"/>
    </row>
    <row r="2" spans="2:14">
      <c r="B2" s="822"/>
      <c r="C2" s="799" t="s">
        <v>1018</v>
      </c>
      <c r="D2" s="800"/>
      <c r="E2" s="800"/>
      <c r="F2" s="800"/>
      <c r="G2" s="800"/>
      <c r="H2" s="800"/>
      <c r="I2" s="800"/>
      <c r="J2" s="801"/>
      <c r="K2" s="837"/>
      <c r="L2" s="841"/>
      <c r="M2" s="842"/>
      <c r="N2" s="843"/>
    </row>
    <row r="3" spans="2:14">
      <c r="B3" s="822"/>
      <c r="C3" s="799" t="s">
        <v>2304</v>
      </c>
      <c r="D3" s="800"/>
      <c r="E3" s="800"/>
      <c r="F3" s="800"/>
      <c r="G3" s="800"/>
      <c r="H3" s="800"/>
      <c r="I3" s="800"/>
      <c r="J3" s="801"/>
      <c r="K3" s="824" t="s">
        <v>1019</v>
      </c>
      <c r="L3" s="793">
        <v>1</v>
      </c>
      <c r="M3" s="794"/>
      <c r="N3" s="795"/>
    </row>
    <row r="4" spans="2:14">
      <c r="B4" s="822"/>
      <c r="C4" s="799" t="s">
        <v>2305</v>
      </c>
      <c r="D4" s="800"/>
      <c r="E4" s="800"/>
      <c r="F4" s="800"/>
      <c r="G4" s="800"/>
      <c r="H4" s="800"/>
      <c r="I4" s="800"/>
      <c r="J4" s="801"/>
      <c r="K4" s="844"/>
      <c r="L4" s="796"/>
      <c r="M4" s="797"/>
      <c r="N4" s="798"/>
    </row>
    <row r="5" spans="2:14">
      <c r="B5" s="822"/>
      <c r="C5" s="799" t="s">
        <v>2306</v>
      </c>
      <c r="D5" s="800"/>
      <c r="E5" s="800"/>
      <c r="F5" s="800"/>
      <c r="G5" s="800"/>
      <c r="H5" s="800"/>
      <c r="I5" s="800"/>
      <c r="J5" s="801"/>
      <c r="K5" s="824" t="s">
        <v>1020</v>
      </c>
      <c r="L5" s="826"/>
      <c r="M5" s="826" t="s">
        <v>1021</v>
      </c>
      <c r="N5" s="828"/>
    </row>
    <row r="6" spans="2:14" ht="15.75" thickBot="1">
      <c r="B6" s="823"/>
      <c r="C6" s="830"/>
      <c r="D6" s="831"/>
      <c r="E6" s="831"/>
      <c r="F6" s="831"/>
      <c r="G6" s="831"/>
      <c r="H6" s="831"/>
      <c r="I6" s="831"/>
      <c r="J6" s="832"/>
      <c r="K6" s="825"/>
      <c r="L6" s="827"/>
      <c r="M6" s="827"/>
      <c r="N6" s="829"/>
    </row>
    <row r="7" spans="2:14" ht="15.75" thickBot="1">
      <c r="B7" s="352"/>
      <c r="C7" s="353"/>
      <c r="D7" s="353"/>
      <c r="E7" s="353"/>
      <c r="F7" s="353"/>
      <c r="G7" s="353"/>
      <c r="H7" s="353"/>
      <c r="I7" s="353"/>
      <c r="J7" s="353"/>
      <c r="K7" s="353"/>
      <c r="L7" s="354"/>
      <c r="M7" s="354"/>
      <c r="N7" s="355"/>
    </row>
    <row r="8" spans="2:14" ht="17.25" customHeight="1">
      <c r="B8" s="356"/>
      <c r="C8" s="82"/>
      <c r="D8" s="82"/>
      <c r="E8" s="82"/>
      <c r="F8" s="82"/>
      <c r="G8" s="82"/>
      <c r="H8" s="83"/>
      <c r="I8" s="82"/>
      <c r="J8" s="82"/>
      <c r="K8" s="357" t="s">
        <v>1022</v>
      </c>
      <c r="L8" s="358"/>
      <c r="M8" s="358"/>
      <c r="N8" s="359"/>
    </row>
    <row r="9" spans="2:14">
      <c r="B9" s="360"/>
      <c r="C9" s="84"/>
      <c r="D9" s="84"/>
      <c r="E9" s="84"/>
      <c r="F9" s="84"/>
      <c r="G9" s="84"/>
      <c r="H9" s="361"/>
      <c r="I9" s="84"/>
      <c r="J9" s="84"/>
      <c r="K9" s="362"/>
      <c r="L9" s="363" t="s">
        <v>2307</v>
      </c>
      <c r="M9" s="363" t="s">
        <v>2308</v>
      </c>
      <c r="N9" s="364" t="s">
        <v>2309</v>
      </c>
    </row>
    <row r="10" spans="2:14" ht="35.25">
      <c r="B10" s="802" t="s">
        <v>2310</v>
      </c>
      <c r="C10" s="803"/>
      <c r="D10" s="803"/>
      <c r="E10" s="803"/>
      <c r="F10" s="365" t="s">
        <v>2311</v>
      </c>
      <c r="G10" s="84"/>
      <c r="H10" s="366"/>
      <c r="I10" s="804" t="s">
        <v>2312</v>
      </c>
      <c r="J10" s="804"/>
      <c r="K10" s="367" t="s">
        <v>2311</v>
      </c>
      <c r="L10" s="363"/>
      <c r="M10" s="363"/>
      <c r="N10" s="364"/>
    </row>
    <row r="11" spans="2:14">
      <c r="B11" s="368" t="s">
        <v>1023</v>
      </c>
      <c r="C11" s="369"/>
      <c r="D11" s="790"/>
      <c r="E11" s="790"/>
      <c r="F11" s="370"/>
      <c r="G11" s="371"/>
      <c r="H11" s="369"/>
      <c r="I11" s="366"/>
      <c r="J11" s="372" t="s">
        <v>1024</v>
      </c>
      <c r="K11" s="373"/>
      <c r="L11" s="370"/>
      <c r="M11" s="370"/>
      <c r="N11" s="374"/>
    </row>
    <row r="12" spans="2:14" ht="15.75" thickBot="1">
      <c r="B12" s="375"/>
      <c r="C12" s="376"/>
      <c r="D12" s="377"/>
      <c r="E12" s="377"/>
      <c r="F12" s="377"/>
      <c r="G12" s="377"/>
      <c r="H12" s="376"/>
      <c r="I12" s="377"/>
      <c r="J12" s="376"/>
      <c r="K12" s="377"/>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33"/>
      <c r="E25" s="333"/>
      <c r="F25" s="805" t="s">
        <v>2327</v>
      </c>
      <c r="G25" s="806"/>
      <c r="H25" s="806"/>
      <c r="I25" s="333" t="s">
        <v>2308</v>
      </c>
      <c r="J25" s="333" t="s">
        <v>2309</v>
      </c>
      <c r="K25" s="271"/>
      <c r="L25" s="333"/>
      <c r="M25" s="333"/>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181" t="s">
        <v>1067</v>
      </c>
      <c r="C31" s="86" t="s">
        <v>1304</v>
      </c>
      <c r="D31" s="87"/>
      <c r="E31" s="87"/>
      <c r="F31" s="87"/>
      <c r="G31" s="87"/>
      <c r="H31" s="87"/>
      <c r="I31" s="87"/>
      <c r="J31" s="88"/>
      <c r="K31" s="315"/>
      <c r="L31" s="313" t="s">
        <v>1068</v>
      </c>
      <c r="M31" s="210"/>
      <c r="N31" s="89"/>
    </row>
    <row r="32" spans="1:14" ht="5.25" customHeight="1">
      <c r="B32" s="18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129</v>
      </c>
      <c r="B36" s="861" t="str">
        <f>VLOOKUP(A36,EQUIPOS!A6:D154,3,FALSE)</f>
        <v xml:space="preserve">Buldozer, Potencia al volante de 140 HP, motor de 2200 RPM, longitud de hoja 4,80m. </v>
      </c>
      <c r="C36" s="862"/>
      <c r="D36" s="862"/>
      <c r="E36" s="862"/>
      <c r="F36" s="862"/>
      <c r="G36" s="862"/>
      <c r="H36" s="863"/>
      <c r="I36" s="274"/>
      <c r="J36" s="275"/>
      <c r="K36" s="276">
        <f>VLOOKUP(A36,EQUIPOS!A6:D161,4,FALSE)</f>
        <v>143990</v>
      </c>
      <c r="L36" s="277"/>
      <c r="M36" s="278">
        <v>0.15</v>
      </c>
      <c r="N36" s="279">
        <f>K36/M36</f>
        <v>959933.33333333337</v>
      </c>
    </row>
    <row r="37" spans="1:14">
      <c r="A37" t="s">
        <v>150</v>
      </c>
      <c r="B37" s="861" t="str">
        <f>VLOOKUP(A37,EQUIPOS!A7:D154,3,FALSE)</f>
        <v>Cargador : Potencia en el volante 125 hp, Clasificación de RPM del motor 2300.</v>
      </c>
      <c r="C37" s="862"/>
      <c r="D37" s="862"/>
      <c r="E37" s="862"/>
      <c r="F37" s="862"/>
      <c r="G37" s="862"/>
      <c r="H37" s="863"/>
      <c r="I37" s="274"/>
      <c r="J37" s="275"/>
      <c r="K37" s="276">
        <f>VLOOKUP(A37,EQUIPOS!A7:D162,4,FALSE)</f>
        <v>187403.65627075353</v>
      </c>
      <c r="L37" s="277"/>
      <c r="M37" s="278">
        <v>0.15</v>
      </c>
      <c r="N37" s="279">
        <f>K37/M37</f>
        <v>1249357.7084716903</v>
      </c>
    </row>
    <row r="38" spans="1:14">
      <c r="A38" t="s">
        <v>273</v>
      </c>
      <c r="B38" s="861" t="str">
        <f>VLOOKUP(A38,EQUIPOS!A8:D154,3,FALSE)</f>
        <v>Motosierra, 93.6 cm3 - 7.1 HP, 45-90 cm - 7.9 kg</v>
      </c>
      <c r="C38" s="862"/>
      <c r="D38" s="862"/>
      <c r="E38" s="862"/>
      <c r="F38" s="862"/>
      <c r="G38" s="862"/>
      <c r="H38" s="863"/>
      <c r="I38" s="274"/>
      <c r="J38" s="275"/>
      <c r="K38" s="276">
        <f>VLOOKUP(A38,EQUIPOS!A8:D163,4,FALSE)</f>
        <v>4250</v>
      </c>
      <c r="L38" s="277"/>
      <c r="M38" s="278">
        <v>0.15</v>
      </c>
      <c r="N38" s="280">
        <f>K38/M38</f>
        <v>28333.333333333336</v>
      </c>
    </row>
    <row r="39" spans="1:14">
      <c r="B39" s="861"/>
      <c r="C39" s="862"/>
      <c r="D39" s="862"/>
      <c r="E39" s="862"/>
      <c r="F39" s="862"/>
      <c r="G39" s="862"/>
      <c r="H39" s="863"/>
      <c r="I39" s="864"/>
      <c r="J39" s="865"/>
      <c r="K39" s="281"/>
      <c r="L39" s="866"/>
      <c r="M39" s="867"/>
      <c r="N39" s="282"/>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8511.2008676833339</v>
      </c>
    </row>
    <row r="43" spans="1:14" ht="15.75" thickBot="1">
      <c r="B43" s="812" t="s">
        <v>1037</v>
      </c>
      <c r="C43" s="813"/>
      <c r="D43" s="813"/>
      <c r="E43" s="813"/>
      <c r="F43" s="813"/>
      <c r="G43" s="813"/>
      <c r="H43" s="813"/>
      <c r="I43" s="813"/>
      <c r="J43" s="813"/>
      <c r="K43" s="813"/>
      <c r="L43" s="813"/>
      <c r="M43" s="814"/>
      <c r="N43" s="104">
        <f>SUM(N36:N42)</f>
        <v>2246135.5760060404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875" t="s">
        <v>1041</v>
      </c>
      <c r="C58" s="876"/>
      <c r="D58" s="876"/>
      <c r="E58" s="876"/>
      <c r="F58" s="876"/>
      <c r="G58" s="877"/>
      <c r="H58" s="78" t="s">
        <v>1029</v>
      </c>
      <c r="I58" s="79" t="s">
        <v>1042</v>
      </c>
      <c r="J58" s="80" t="s">
        <v>1043</v>
      </c>
      <c r="K58" s="78" t="s">
        <v>1044</v>
      </c>
      <c r="L58" s="898" t="s">
        <v>1045</v>
      </c>
      <c r="M58" s="877"/>
      <c r="N58" s="81" t="s">
        <v>1035</v>
      </c>
    </row>
    <row r="59" spans="1:14">
      <c r="A59" t="s">
        <v>1305</v>
      </c>
      <c r="B59" s="51" t="str">
        <f>VLOOKUP(A59,TRANSPORTE!A5:D94,3,FALSE)</f>
        <v>Transporte de material desmontado</v>
      </c>
      <c r="C59" s="324"/>
      <c r="D59" s="324"/>
      <c r="E59" s="324"/>
      <c r="F59" s="324"/>
      <c r="G59" s="324"/>
      <c r="H59" s="318" t="str">
        <f>VLOOKUP(A59,TRANSPORTE!A6:D120,2,FALSE)</f>
        <v>tkm</v>
      </c>
      <c r="I59" s="286">
        <v>35</v>
      </c>
      <c r="J59" s="293">
        <v>1</v>
      </c>
      <c r="K59" s="286">
        <f>I59*J59</f>
        <v>35</v>
      </c>
      <c r="L59" s="899">
        <v>983.54</v>
      </c>
      <c r="M59" s="900"/>
      <c r="N59" s="294">
        <f>K59*L59</f>
        <v>34423.9</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53"/>
      <c r="J64" s="53"/>
      <c r="K64" s="53"/>
      <c r="L64" s="890"/>
      <c r="M64" s="891"/>
      <c r="N64" s="303"/>
    </row>
    <row r="65" spans="1:15" ht="15.75" thickBot="1">
      <c r="B65" s="901" t="s">
        <v>1037</v>
      </c>
      <c r="C65" s="855"/>
      <c r="D65" s="855"/>
      <c r="E65" s="855"/>
      <c r="F65" s="855"/>
      <c r="G65" s="855"/>
      <c r="H65" s="855"/>
      <c r="I65" s="855"/>
      <c r="J65" s="855"/>
      <c r="K65" s="855"/>
      <c r="L65" s="855"/>
      <c r="M65" s="856"/>
      <c r="N65" s="308">
        <f>N59+N60+N61+N62+N63</f>
        <v>34423.9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1.2</v>
      </c>
      <c r="N70" s="303">
        <f>K70/M70</f>
        <v>170224.01735366668</v>
      </c>
      <c r="O70" s="111"/>
    </row>
    <row r="71" spans="1:15">
      <c r="B71" s="54"/>
      <c r="C71" s="52"/>
      <c r="D71" s="52"/>
      <c r="E71" s="52"/>
      <c r="F71" s="52"/>
      <c r="G71" s="52"/>
      <c r="H71" s="52"/>
      <c r="I71" s="286"/>
      <c r="J71" s="304"/>
      <c r="K71" s="305"/>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53"/>
      <c r="J75" s="53"/>
      <c r="K75" s="53"/>
      <c r="L75" s="890"/>
      <c r="M75" s="891"/>
      <c r="N75" s="303"/>
    </row>
    <row r="76" spans="1:15" ht="15.75" thickBot="1">
      <c r="B76" s="812" t="s">
        <v>1037</v>
      </c>
      <c r="C76" s="813"/>
      <c r="D76" s="813"/>
      <c r="E76" s="813"/>
      <c r="F76" s="813"/>
      <c r="G76" s="813"/>
      <c r="H76" s="813"/>
      <c r="I76" s="855"/>
      <c r="J76" s="855"/>
      <c r="K76" s="855"/>
      <c r="L76" s="855"/>
      <c r="M76" s="856"/>
      <c r="N76" s="308">
        <f>N70+N71+N72+N73+N74</f>
        <v>170224.01735366668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2450783.4933597068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490156.69867194141</v>
      </c>
      <c r="M83" s="848"/>
      <c r="N83" s="56"/>
    </row>
    <row r="84" spans="1:14">
      <c r="B84" s="94" t="s">
        <v>1057</v>
      </c>
      <c r="C84" s="95"/>
      <c r="D84" s="95"/>
      <c r="E84" s="95"/>
      <c r="F84" s="95"/>
      <c r="G84" s="95"/>
      <c r="H84" s="95"/>
      <c r="I84" s="92"/>
      <c r="J84" s="93"/>
      <c r="K84" s="311">
        <v>0.05</v>
      </c>
      <c r="L84" s="847">
        <f>N78*K84</f>
        <v>122539.17466798535</v>
      </c>
      <c r="M84" s="848"/>
      <c r="N84" s="56"/>
    </row>
    <row r="85" spans="1:14" ht="15.75" thickBot="1">
      <c r="B85" s="96" t="s">
        <v>1058</v>
      </c>
      <c r="C85" s="97"/>
      <c r="D85" s="97"/>
      <c r="E85" s="97"/>
      <c r="F85" s="97"/>
      <c r="G85" s="97"/>
      <c r="H85" s="97"/>
      <c r="I85" s="98"/>
      <c r="J85" s="99"/>
      <c r="K85" s="312">
        <v>0.05</v>
      </c>
      <c r="L85" s="849">
        <f>N78*K85</f>
        <v>122539.17466798535</v>
      </c>
      <c r="M85" s="850"/>
      <c r="N85" s="56"/>
    </row>
    <row r="86" spans="1:14" ht="15.75" thickBot="1">
      <c r="B86" s="812" t="s">
        <v>1037</v>
      </c>
      <c r="C86" s="813"/>
      <c r="D86" s="813"/>
      <c r="E86" s="813"/>
      <c r="F86" s="813"/>
      <c r="G86" s="813"/>
      <c r="H86" s="813"/>
      <c r="I86" s="813"/>
      <c r="J86" s="813"/>
      <c r="K86" s="813"/>
      <c r="L86" s="813"/>
      <c r="M86" s="814"/>
      <c r="N86" s="57">
        <f>L83+L84+L85</f>
        <v>735235.04800791224</v>
      </c>
    </row>
    <row r="87" spans="1:14" ht="15.75" thickBot="1">
      <c r="B87" s="38"/>
      <c r="C87" s="39"/>
      <c r="D87" s="39"/>
      <c r="E87" s="39"/>
      <c r="F87" s="39"/>
      <c r="G87" s="39"/>
      <c r="H87" s="39"/>
      <c r="I87" s="39"/>
      <c r="J87" s="39"/>
      <c r="K87" s="39"/>
      <c r="L87" s="39"/>
      <c r="M87" s="39"/>
      <c r="N87" s="40"/>
    </row>
    <row r="88" spans="1:14" ht="15.75" thickBot="1">
      <c r="A88" t="s">
        <v>2120</v>
      </c>
      <c r="B88" s="812" t="s">
        <v>1059</v>
      </c>
      <c r="C88" s="813"/>
      <c r="D88" s="813"/>
      <c r="E88" s="813"/>
      <c r="F88" s="813"/>
      <c r="G88" s="813"/>
      <c r="H88" s="813"/>
      <c r="I88" s="813"/>
      <c r="J88" s="813"/>
      <c r="K88" s="813"/>
      <c r="L88" s="813"/>
      <c r="M88" s="814"/>
      <c r="N88" s="195">
        <f>N78+N86</f>
        <v>3186018.5413676193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24"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1"/>
      <c r="C1" s="833"/>
      <c r="D1" s="834"/>
      <c r="E1" s="834"/>
      <c r="F1" s="834"/>
      <c r="G1" s="834"/>
      <c r="H1" s="834"/>
      <c r="I1" s="834"/>
      <c r="J1" s="835"/>
      <c r="K1" s="836" t="s">
        <v>1017</v>
      </c>
      <c r="L1" s="838" t="s">
        <v>2303</v>
      </c>
      <c r="M1" s="839"/>
      <c r="N1" s="840"/>
    </row>
    <row r="2" spans="2:14">
      <c r="B2" s="822"/>
      <c r="C2" s="799" t="s">
        <v>1018</v>
      </c>
      <c r="D2" s="800"/>
      <c r="E2" s="800"/>
      <c r="F2" s="800"/>
      <c r="G2" s="800"/>
      <c r="H2" s="800"/>
      <c r="I2" s="800"/>
      <c r="J2" s="801"/>
      <c r="K2" s="837"/>
      <c r="L2" s="841"/>
      <c r="M2" s="842"/>
      <c r="N2" s="843"/>
    </row>
    <row r="3" spans="2:14">
      <c r="B3" s="822"/>
      <c r="C3" s="799" t="s">
        <v>2304</v>
      </c>
      <c r="D3" s="800"/>
      <c r="E3" s="800"/>
      <c r="F3" s="800"/>
      <c r="G3" s="800"/>
      <c r="H3" s="800"/>
      <c r="I3" s="800"/>
      <c r="J3" s="801"/>
      <c r="K3" s="824" t="s">
        <v>1019</v>
      </c>
      <c r="L3" s="793">
        <v>1</v>
      </c>
      <c r="M3" s="794"/>
      <c r="N3" s="795"/>
    </row>
    <row r="4" spans="2:14">
      <c r="B4" s="822"/>
      <c r="C4" s="799" t="s">
        <v>2305</v>
      </c>
      <c r="D4" s="800"/>
      <c r="E4" s="800"/>
      <c r="F4" s="800"/>
      <c r="G4" s="800"/>
      <c r="H4" s="800"/>
      <c r="I4" s="800"/>
      <c r="J4" s="801"/>
      <c r="K4" s="844"/>
      <c r="L4" s="796"/>
      <c r="M4" s="797"/>
      <c r="N4" s="798"/>
    </row>
    <row r="5" spans="2:14">
      <c r="B5" s="822"/>
      <c r="C5" s="799" t="s">
        <v>2306</v>
      </c>
      <c r="D5" s="800"/>
      <c r="E5" s="800"/>
      <c r="F5" s="800"/>
      <c r="G5" s="800"/>
      <c r="H5" s="800"/>
      <c r="I5" s="800"/>
      <c r="J5" s="801"/>
      <c r="K5" s="824" t="s">
        <v>1020</v>
      </c>
      <c r="L5" s="826"/>
      <c r="M5" s="826" t="s">
        <v>1021</v>
      </c>
      <c r="N5" s="828"/>
    </row>
    <row r="6" spans="2:14" ht="15.75" thickBot="1">
      <c r="B6" s="823"/>
      <c r="C6" s="830"/>
      <c r="D6" s="831"/>
      <c r="E6" s="831"/>
      <c r="F6" s="831"/>
      <c r="G6" s="831"/>
      <c r="H6" s="831"/>
      <c r="I6" s="831"/>
      <c r="J6" s="832"/>
      <c r="K6" s="825"/>
      <c r="L6" s="827"/>
      <c r="M6" s="827"/>
      <c r="N6" s="829"/>
    </row>
    <row r="7" spans="2:14" ht="15.75" thickBot="1">
      <c r="B7" s="352"/>
      <c r="C7" s="353"/>
      <c r="D7" s="353"/>
      <c r="E7" s="353"/>
      <c r="F7" s="353"/>
      <c r="G7" s="353"/>
      <c r="H7" s="353"/>
      <c r="I7" s="353"/>
      <c r="J7" s="353"/>
      <c r="K7" s="353"/>
      <c r="L7" s="354"/>
      <c r="M7" s="354"/>
      <c r="N7" s="355"/>
    </row>
    <row r="8" spans="2:14" ht="18.75" customHeight="1">
      <c r="B8" s="356"/>
      <c r="C8" s="82"/>
      <c r="D8" s="82"/>
      <c r="E8" s="82"/>
      <c r="F8" s="82"/>
      <c r="G8" s="82"/>
      <c r="H8" s="83"/>
      <c r="I8" s="82"/>
      <c r="J8" s="82"/>
      <c r="K8" s="357" t="s">
        <v>1022</v>
      </c>
      <c r="L8" s="358"/>
      <c r="M8" s="358"/>
      <c r="N8" s="359"/>
    </row>
    <row r="9" spans="2:14">
      <c r="B9" s="360"/>
      <c r="C9" s="84"/>
      <c r="D9" s="84"/>
      <c r="E9" s="84"/>
      <c r="F9" s="84"/>
      <c r="G9" s="84"/>
      <c r="H9" s="361"/>
      <c r="I9" s="84"/>
      <c r="J9" s="84"/>
      <c r="K9" s="362"/>
      <c r="L9" s="363" t="s">
        <v>2307</v>
      </c>
      <c r="M9" s="363" t="s">
        <v>2308</v>
      </c>
      <c r="N9" s="364" t="s">
        <v>2309</v>
      </c>
    </row>
    <row r="10" spans="2:14" ht="36">
      <c r="B10" s="802" t="s">
        <v>2310</v>
      </c>
      <c r="C10" s="803"/>
      <c r="D10" s="803"/>
      <c r="E10" s="803"/>
      <c r="F10" s="398" t="s">
        <v>2311</v>
      </c>
      <c r="G10" s="84"/>
      <c r="H10" s="366"/>
      <c r="I10" s="804" t="s">
        <v>2312</v>
      </c>
      <c r="J10" s="804"/>
      <c r="K10" s="399" t="s">
        <v>2311</v>
      </c>
      <c r="L10" s="363"/>
      <c r="M10" s="363"/>
      <c r="N10" s="36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1069</v>
      </c>
      <c r="C31" s="86" t="s">
        <v>1253</v>
      </c>
      <c r="D31" s="87"/>
      <c r="E31" s="87"/>
      <c r="F31" s="87"/>
      <c r="G31" s="87"/>
      <c r="H31" s="87"/>
      <c r="I31" s="87"/>
      <c r="J31" s="88"/>
      <c r="K31" s="315"/>
      <c r="L31" s="313" t="s">
        <v>1068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249</v>
      </c>
      <c r="B36" s="861" t="str">
        <f>VLOOKUP(A36,EQUIPOS!A6:D154,3,FALSE)</f>
        <v>Guadañadora, Cilindraje 41.5 cm3, Longitud del mango 1450 mm, Peso 7.4 kg</v>
      </c>
      <c r="C36" s="862"/>
      <c r="D36" s="862"/>
      <c r="E36" s="862"/>
      <c r="F36" s="862"/>
      <c r="G36" s="862"/>
      <c r="H36" s="863"/>
      <c r="I36" s="274"/>
      <c r="J36" s="275"/>
      <c r="K36" s="276">
        <f>VLOOKUP(A36,EQUIPOS!A6:D161,4,FALSE)</f>
        <v>3625</v>
      </c>
      <c r="L36" s="277"/>
      <c r="M36" s="278">
        <v>0.36</v>
      </c>
      <c r="N36" s="279">
        <f>K36/M36</f>
        <v>10069.444444444445</v>
      </c>
    </row>
    <row r="37" spans="1:14">
      <c r="A37" t="s">
        <v>273</v>
      </c>
      <c r="B37" s="861" t="str">
        <f>VLOOKUP(A37,EQUIPOS!A7:D154,3,FALSE)</f>
        <v>Motosierra, 93.6 cm3 - 7.1 HP, 45-90 cm - 7.9 kg</v>
      </c>
      <c r="C37" s="862"/>
      <c r="D37" s="862"/>
      <c r="E37" s="862"/>
      <c r="F37" s="862"/>
      <c r="G37" s="862"/>
      <c r="H37" s="863"/>
      <c r="I37" s="274"/>
      <c r="J37" s="275"/>
      <c r="K37" s="276">
        <f>VLOOKUP(A37,EQUIPOS!A7:D162,4,FALSE)</f>
        <v>4250</v>
      </c>
      <c r="L37" s="277"/>
      <c r="M37" s="278">
        <v>0.10299999999999999</v>
      </c>
      <c r="N37" s="279">
        <f>K37/M37</f>
        <v>41262.135922330097</v>
      </c>
    </row>
    <row r="38" spans="1:14">
      <c r="B38" s="861"/>
      <c r="C38" s="862"/>
      <c r="D38" s="862"/>
      <c r="E38" s="862"/>
      <c r="F38" s="862"/>
      <c r="G38" s="862"/>
      <c r="H38" s="863"/>
      <c r="I38" s="274"/>
      <c r="J38" s="275"/>
      <c r="K38" s="276"/>
      <c r="L38" s="277"/>
      <c r="M38" s="278"/>
      <c r="N38" s="280"/>
    </row>
    <row r="39" spans="1:14">
      <c r="B39" s="861"/>
      <c r="C39" s="862"/>
      <c r="D39" s="862"/>
      <c r="E39" s="862"/>
      <c r="F39" s="862"/>
      <c r="G39" s="862"/>
      <c r="H39" s="863"/>
      <c r="I39" s="864"/>
      <c r="J39" s="865"/>
      <c r="K39" s="281"/>
      <c r="L39" s="866"/>
      <c r="M39" s="867"/>
      <c r="N39" s="282"/>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1773.1668474340277</v>
      </c>
    </row>
    <row r="43" spans="1:14" ht="15.75" thickBot="1">
      <c r="B43" s="812" t="s">
        <v>1037</v>
      </c>
      <c r="C43" s="813"/>
      <c r="D43" s="813"/>
      <c r="E43" s="813"/>
      <c r="F43" s="813"/>
      <c r="G43" s="813"/>
      <c r="H43" s="813"/>
      <c r="I43" s="813"/>
      <c r="J43" s="813"/>
      <c r="K43" s="813"/>
      <c r="L43" s="813"/>
      <c r="M43" s="814"/>
      <c r="N43" s="104">
        <f>SUM(N36:N42)</f>
        <v>53104.747214208568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1305</v>
      </c>
      <c r="B59" s="51" t="str">
        <f>VLOOKUP(A59,TRANSPORTE!A5:D94,3,FALSE)</f>
        <v>Transporte de material desmontado</v>
      </c>
      <c r="C59" s="324"/>
      <c r="D59" s="324"/>
      <c r="E59" s="324"/>
      <c r="F59" s="324"/>
      <c r="G59" s="324"/>
      <c r="H59" s="318" t="str">
        <f>VLOOKUP(A59,TRANSPORTE!A6:D120,2,FALSE)</f>
        <v>tkm</v>
      </c>
      <c r="I59" s="286">
        <v>50</v>
      </c>
      <c r="J59" s="293">
        <v>1</v>
      </c>
      <c r="K59" s="286">
        <f>I59*J59</f>
        <v>50</v>
      </c>
      <c r="L59" s="899">
        <f>'900.2'!N78</f>
        <v>1041.4731974276615</v>
      </c>
      <c r="M59" s="900"/>
      <c r="N59" s="294">
        <f>K59*L59</f>
        <v>52073.659871383075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50"/>
    </row>
    <row r="65" spans="1:15" ht="15.75" thickBot="1">
      <c r="B65" s="901" t="s">
        <v>1037</v>
      </c>
      <c r="C65" s="855"/>
      <c r="D65" s="855"/>
      <c r="E65" s="855"/>
      <c r="F65" s="855"/>
      <c r="G65" s="855"/>
      <c r="H65" s="855"/>
      <c r="I65" s="855"/>
      <c r="J65" s="855"/>
      <c r="K65" s="855"/>
      <c r="L65" s="855"/>
      <c r="M65" s="856"/>
      <c r="N65" s="109">
        <f>N59+N60+N61+N62+N63</f>
        <v>52073.659871383075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2.88</v>
      </c>
      <c r="N70" s="303">
        <f>K70/M70</f>
        <v>35463.336948680553</v>
      </c>
      <c r="O70" s="111"/>
    </row>
    <row r="71" spans="1:15">
      <c r="B71" s="54"/>
      <c r="C71" s="52"/>
      <c r="D71" s="52"/>
      <c r="E71" s="52"/>
      <c r="F71" s="52"/>
      <c r="G71" s="52"/>
      <c r="H71" s="52"/>
      <c r="I71" s="286"/>
      <c r="J71" s="304"/>
      <c r="K71" s="305"/>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N70+N71+N72+N73+N74</f>
        <v>35463.336948680553</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140641.74403427218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28128.348806854439</v>
      </c>
      <c r="M83" s="848"/>
      <c r="N83" s="56"/>
    </row>
    <row r="84" spans="1:14">
      <c r="B84" s="94" t="s">
        <v>1057</v>
      </c>
      <c r="C84" s="95"/>
      <c r="D84" s="95"/>
      <c r="E84" s="95"/>
      <c r="F84" s="95"/>
      <c r="G84" s="95"/>
      <c r="H84" s="95"/>
      <c r="I84" s="92"/>
      <c r="J84" s="93"/>
      <c r="K84" s="311">
        <v>0.05</v>
      </c>
      <c r="L84" s="847">
        <f>N78*K84</f>
        <v>7032.0872017136098</v>
      </c>
      <c r="M84" s="848"/>
      <c r="N84" s="56"/>
    </row>
    <row r="85" spans="1:14" ht="15.75" thickBot="1">
      <c r="B85" s="96" t="s">
        <v>1058</v>
      </c>
      <c r="C85" s="97"/>
      <c r="D85" s="97"/>
      <c r="E85" s="97"/>
      <c r="F85" s="97"/>
      <c r="G85" s="97"/>
      <c r="H85" s="97"/>
      <c r="I85" s="98"/>
      <c r="J85" s="99"/>
      <c r="K85" s="312">
        <v>0.05</v>
      </c>
      <c r="L85" s="849">
        <f>N78*K85</f>
        <v>7032.0872017136098</v>
      </c>
      <c r="M85" s="850"/>
      <c r="N85" s="56"/>
    </row>
    <row r="86" spans="1:14" ht="15.75" thickBot="1">
      <c r="B86" s="812" t="s">
        <v>1037</v>
      </c>
      <c r="C86" s="813"/>
      <c r="D86" s="813"/>
      <c r="E86" s="813"/>
      <c r="F86" s="813"/>
      <c r="G86" s="813"/>
      <c r="H86" s="813"/>
      <c r="I86" s="813"/>
      <c r="J86" s="813"/>
      <c r="K86" s="813"/>
      <c r="L86" s="813"/>
      <c r="M86" s="814"/>
      <c r="N86" s="57">
        <f>L83+L84+L85</f>
        <v>42192.523210281666</v>
      </c>
    </row>
    <row r="87" spans="1:14" ht="15.75" thickBot="1">
      <c r="B87" s="38"/>
      <c r="C87" s="39"/>
      <c r="D87" s="39"/>
      <c r="E87" s="39"/>
      <c r="F87" s="39"/>
      <c r="G87" s="39"/>
      <c r="H87" s="39"/>
      <c r="I87" s="39"/>
      <c r="J87" s="39"/>
      <c r="K87" s="39"/>
      <c r="L87" s="39"/>
      <c r="M87" s="39"/>
      <c r="N87" s="40"/>
    </row>
    <row r="88" spans="1:14" ht="15.75" thickBot="1">
      <c r="A88" t="s">
        <v>2120</v>
      </c>
      <c r="B88" s="812" t="s">
        <v>1059</v>
      </c>
      <c r="C88" s="813"/>
      <c r="D88" s="813"/>
      <c r="E88" s="813"/>
      <c r="F88" s="813"/>
      <c r="G88" s="813"/>
      <c r="H88" s="813"/>
      <c r="I88" s="813"/>
      <c r="J88" s="813"/>
      <c r="K88" s="813"/>
      <c r="L88" s="813"/>
      <c r="M88" s="814"/>
      <c r="N88" s="195">
        <f>N78+N86</f>
        <v>182834.26724455383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28.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9.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1070</v>
      </c>
      <c r="C31" s="86" t="s">
        <v>1254</v>
      </c>
      <c r="D31" s="87"/>
      <c r="E31" s="87"/>
      <c r="F31" s="87"/>
      <c r="G31" s="87"/>
      <c r="H31" s="87"/>
      <c r="I31" s="87"/>
      <c r="J31" s="88"/>
      <c r="K31" s="315"/>
      <c r="L31" s="313" t="s">
        <v>1071</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150</v>
      </c>
      <c r="B36" s="861" t="str">
        <f>VLOOKUP(A36,EQUIPOS!A6:D154,3,FALSE)</f>
        <v>Cargador : Potencia en el volante 125 hp, Clasificación de RPM del motor 2300.</v>
      </c>
      <c r="C36" s="862"/>
      <c r="D36" s="862"/>
      <c r="E36" s="862"/>
      <c r="F36" s="862"/>
      <c r="G36" s="862"/>
      <c r="H36" s="863"/>
      <c r="I36" s="274"/>
      <c r="J36" s="275"/>
      <c r="K36" s="276">
        <f>VLOOKUP(A36,EQUIPOS!A6:D161,4,FALSE)</f>
        <v>187403.65627075353</v>
      </c>
      <c r="L36" s="277"/>
      <c r="M36" s="278">
        <v>2.375</v>
      </c>
      <c r="N36" s="279">
        <f>K36/M36</f>
        <v>78906.802640317284</v>
      </c>
    </row>
    <row r="37" spans="1:14">
      <c r="A37" t="s">
        <v>180</v>
      </c>
      <c r="B37" s="861" t="str">
        <f>VLOOKUP(A37,EQUIPOS!A7:D154,3,FALSE)</f>
        <v>Compresor 120 HP, con martillo.</v>
      </c>
      <c r="C37" s="862"/>
      <c r="D37" s="862"/>
      <c r="E37" s="862"/>
      <c r="F37" s="862"/>
      <c r="G37" s="862"/>
      <c r="H37" s="863"/>
      <c r="I37" s="274"/>
      <c r="J37" s="275"/>
      <c r="K37" s="276">
        <f>VLOOKUP(A37,EQUIPOS!A7:D162,4,FALSE)</f>
        <v>91984.333333333328</v>
      </c>
      <c r="L37" s="277"/>
      <c r="M37" s="278">
        <v>2.375</v>
      </c>
      <c r="N37" s="279">
        <f>K37/M37</f>
        <v>38730.245614035084</v>
      </c>
    </row>
    <row r="38" spans="1:14">
      <c r="A38" t="s">
        <v>195</v>
      </c>
      <c r="B38" s="861" t="str">
        <f>VLOOKUP(A38,EQUIPOS!A7:D154,3,FALSE)</f>
        <v xml:space="preserve">Equipo de oxicorte, Capacidad de corte: hasta 6´´ (152mm) </v>
      </c>
      <c r="C38" s="862"/>
      <c r="D38" s="862"/>
      <c r="E38" s="862"/>
      <c r="F38" s="862"/>
      <c r="G38" s="862"/>
      <c r="H38" s="863"/>
      <c r="I38" s="274"/>
      <c r="J38" s="275"/>
      <c r="K38" s="276">
        <f>VLOOKUP(A38,EQUIPOS!A7:D162,4,FALSE)</f>
        <v>5286.8119412515971</v>
      </c>
      <c r="L38" s="277"/>
      <c r="M38" s="278">
        <v>2.375</v>
      </c>
      <c r="N38" s="280">
        <f>K38/M38</f>
        <v>2226.0260805269882</v>
      </c>
    </row>
    <row r="39" spans="1:14">
      <c r="B39" s="861"/>
      <c r="C39" s="862"/>
      <c r="D39" s="862"/>
      <c r="E39" s="862"/>
      <c r="F39" s="862"/>
      <c r="G39" s="862"/>
      <c r="H39" s="863"/>
      <c r="I39" s="864"/>
      <c r="J39" s="865"/>
      <c r="K39" s="281"/>
      <c r="L39" s="866"/>
      <c r="M39" s="867"/>
      <c r="N39" s="282"/>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0.1</v>
      </c>
      <c r="M42" s="874"/>
      <c r="N42" s="110">
        <f>N76*L42</f>
        <v>1343.873821213158</v>
      </c>
    </row>
    <row r="43" spans="1:14" ht="15.75" thickBot="1">
      <c r="B43" s="812" t="s">
        <v>1037</v>
      </c>
      <c r="C43" s="813"/>
      <c r="D43" s="813"/>
      <c r="E43" s="813"/>
      <c r="F43" s="813"/>
      <c r="G43" s="813"/>
      <c r="H43" s="813"/>
      <c r="I43" s="813"/>
      <c r="J43" s="813"/>
      <c r="K43" s="813"/>
      <c r="L43" s="813"/>
      <c r="M43" s="814"/>
      <c r="N43" s="104">
        <f>SUM(N36:N42)</f>
        <v>121206.94815609252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VLOOKUP(A59,TRANSPORTE!A5:D94,3,FALSE)</f>
        <v>Transporte de material de demolición</v>
      </c>
      <c r="C59" s="324"/>
      <c r="D59" s="324"/>
      <c r="E59" s="324"/>
      <c r="F59" s="324"/>
      <c r="G59" s="324"/>
      <c r="H59" s="318" t="str">
        <f>VLOOKUP(A59,TRANSPORTE!A6:D120,2,FALSE)</f>
        <v>m3k</v>
      </c>
      <c r="I59" s="286">
        <v>1</v>
      </c>
      <c r="J59" s="293">
        <v>1</v>
      </c>
      <c r="K59" s="286">
        <f>I59*J59</f>
        <v>1</v>
      </c>
      <c r="L59" s="899">
        <f>'900.2'!N78</f>
        <v>1041.4731974276615</v>
      </c>
      <c r="M59" s="900"/>
      <c r="N59" s="294">
        <f>K59*L59</f>
        <v>1041.4731974276615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50"/>
    </row>
    <row r="65" spans="1:15" ht="15.75" thickBot="1">
      <c r="B65" s="901" t="s">
        <v>1037</v>
      </c>
      <c r="C65" s="855"/>
      <c r="D65" s="855"/>
      <c r="E65" s="855"/>
      <c r="F65" s="855"/>
      <c r="G65" s="855"/>
      <c r="H65" s="855"/>
      <c r="I65" s="855"/>
      <c r="J65" s="855"/>
      <c r="K65" s="855"/>
      <c r="L65" s="855"/>
      <c r="M65" s="856"/>
      <c r="N65" s="109">
        <f>N59+N60+N61+N62+N63</f>
        <v>1041.4731974276615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9</v>
      </c>
      <c r="B70" s="54" t="str">
        <f>VLOOKUP(A70,'MANO DE OBRA'!A8:D68,3,FALSE)</f>
        <v>Obrero (3)</v>
      </c>
      <c r="C70" s="52"/>
      <c r="D70" s="52"/>
      <c r="E70" s="52"/>
      <c r="F70" s="52"/>
      <c r="G70" s="52"/>
      <c r="H70" s="52"/>
      <c r="I70" s="299">
        <f>K70/J70*100</f>
        <v>82811.68411799999</v>
      </c>
      <c r="J70" s="300">
        <v>185</v>
      </c>
      <c r="K70" s="301">
        <f>VLOOKUP(A70,'MANO DE OBRA'!A8:D99,4,FALSE)</f>
        <v>153201.61561829998</v>
      </c>
      <c r="L70" s="55"/>
      <c r="M70" s="302">
        <v>19</v>
      </c>
      <c r="N70" s="303">
        <f>K70/M70</f>
        <v>8063.2429272789468</v>
      </c>
      <c r="O70" s="111"/>
    </row>
    <row r="71" spans="1:15">
      <c r="A71" t="s">
        <v>30</v>
      </c>
      <c r="B71" s="54" t="str">
        <f>VLOOKUP(A71,'MANO DE OBRA'!A8:D68,3,FALSE)</f>
        <v>Oficial</v>
      </c>
      <c r="C71" s="52"/>
      <c r="D71" s="52"/>
      <c r="E71" s="52"/>
      <c r="F71" s="52"/>
      <c r="G71" s="52"/>
      <c r="H71" s="52"/>
      <c r="I71" s="299">
        <f>K71/J71*100</f>
        <v>55207.789411999998</v>
      </c>
      <c r="J71" s="300">
        <v>185</v>
      </c>
      <c r="K71" s="305">
        <f>VLOOKUP(A71,'MANO DE OBRA'!A8:D99,4,FALSE)</f>
        <v>102134.4104122</v>
      </c>
      <c r="L71" s="55"/>
      <c r="M71" s="302">
        <v>19</v>
      </c>
      <c r="N71" s="303">
        <f>K71/M71</f>
        <v>5375.4952848526318</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N70+N71+N72+N73+N74</f>
        <v>13438.738212131579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87">
        <f>N43+N54+N65+N76</f>
        <v>135687.15956565176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27137.431913130353</v>
      </c>
      <c r="M83" s="848"/>
      <c r="N83" s="56"/>
    </row>
    <row r="84" spans="1:14">
      <c r="B84" s="94" t="s">
        <v>1057</v>
      </c>
      <c r="C84" s="95"/>
      <c r="D84" s="95"/>
      <c r="E84" s="95"/>
      <c r="F84" s="95"/>
      <c r="G84" s="95"/>
      <c r="H84" s="95"/>
      <c r="I84" s="92"/>
      <c r="J84" s="93"/>
      <c r="K84" s="311">
        <v>0.05</v>
      </c>
      <c r="L84" s="847">
        <f>N78*K84</f>
        <v>6784.3579782825882</v>
      </c>
      <c r="M84" s="848"/>
      <c r="N84" s="56"/>
    </row>
    <row r="85" spans="1:14" ht="15.75" thickBot="1">
      <c r="B85" s="96" t="s">
        <v>1058</v>
      </c>
      <c r="C85" s="97"/>
      <c r="D85" s="97"/>
      <c r="E85" s="97"/>
      <c r="F85" s="97"/>
      <c r="G85" s="97"/>
      <c r="H85" s="97"/>
      <c r="I85" s="98"/>
      <c r="J85" s="99"/>
      <c r="K85" s="312">
        <v>0.05</v>
      </c>
      <c r="L85" s="849">
        <f>N78*K85</f>
        <v>6784.3579782825882</v>
      </c>
      <c r="M85" s="850"/>
      <c r="N85" s="56"/>
    </row>
    <row r="86" spans="1:14" ht="15.75" thickBot="1">
      <c r="B86" s="812" t="s">
        <v>1037</v>
      </c>
      <c r="C86" s="813"/>
      <c r="D86" s="813"/>
      <c r="E86" s="813"/>
      <c r="F86" s="813"/>
      <c r="G86" s="813"/>
      <c r="H86" s="813"/>
      <c r="I86" s="813"/>
      <c r="J86" s="813"/>
      <c r="K86" s="813"/>
      <c r="L86" s="813"/>
      <c r="M86" s="814"/>
      <c r="N86" s="57">
        <f>L83+L84+L85</f>
        <v>40706.147869695531</v>
      </c>
    </row>
    <row r="87" spans="1:14" ht="15.75" thickBot="1">
      <c r="B87" s="38"/>
      <c r="C87" s="39"/>
      <c r="D87" s="39"/>
      <c r="E87" s="39"/>
      <c r="F87" s="39"/>
      <c r="G87" s="39"/>
      <c r="H87" s="39"/>
      <c r="I87" s="39"/>
      <c r="J87" s="39"/>
      <c r="K87" s="39"/>
      <c r="L87" s="39"/>
      <c r="M87" s="39"/>
      <c r="N87" s="40"/>
    </row>
    <row r="88" spans="1:14" ht="15.75" thickBot="1">
      <c r="A88" t="s">
        <v>2120</v>
      </c>
      <c r="B88" s="812" t="s">
        <v>1059</v>
      </c>
      <c r="C88" s="813"/>
      <c r="D88" s="813"/>
      <c r="E88" s="813"/>
      <c r="F88" s="813"/>
      <c r="G88" s="813"/>
      <c r="H88" s="813"/>
      <c r="I88" s="813"/>
      <c r="J88" s="813"/>
      <c r="K88" s="813"/>
      <c r="L88" s="813"/>
      <c r="M88" s="814"/>
      <c r="N88" s="57">
        <f>N78+N86</f>
        <v>176393.30743534729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c r="B106" s="815"/>
      <c r="C106" s="816"/>
      <c r="D106" s="816"/>
      <c r="E106" s="816"/>
      <c r="F106" s="816"/>
      <c r="G106" s="816"/>
      <c r="H106" s="816"/>
      <c r="I106" s="816"/>
      <c r="J106" s="816"/>
      <c r="K106" s="816"/>
      <c r="L106" s="816"/>
      <c r="M106" s="816"/>
      <c r="N106" s="817"/>
    </row>
    <row r="107" spans="2:14" ht="27.7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1"/>
      <c r="C1" s="833"/>
      <c r="D1" s="834"/>
      <c r="E1" s="834"/>
      <c r="F1" s="834"/>
      <c r="G1" s="834"/>
      <c r="H1" s="834"/>
      <c r="I1" s="834"/>
      <c r="J1" s="835"/>
      <c r="K1" s="836" t="s">
        <v>1017</v>
      </c>
      <c r="L1" s="838" t="s">
        <v>2303</v>
      </c>
      <c r="M1" s="839"/>
      <c r="N1" s="840"/>
    </row>
    <row r="2" spans="2:14">
      <c r="B2" s="822"/>
      <c r="C2" s="799" t="s">
        <v>1018</v>
      </c>
      <c r="D2" s="800"/>
      <c r="E2" s="800"/>
      <c r="F2" s="800"/>
      <c r="G2" s="800"/>
      <c r="H2" s="800"/>
      <c r="I2" s="800"/>
      <c r="J2" s="801"/>
      <c r="K2" s="837"/>
      <c r="L2" s="841"/>
      <c r="M2" s="842"/>
      <c r="N2" s="843"/>
    </row>
    <row r="3" spans="2:14">
      <c r="B3" s="822"/>
      <c r="C3" s="799" t="s">
        <v>2304</v>
      </c>
      <c r="D3" s="800"/>
      <c r="E3" s="800"/>
      <c r="F3" s="800"/>
      <c r="G3" s="800"/>
      <c r="H3" s="800"/>
      <c r="I3" s="800"/>
      <c r="J3" s="801"/>
      <c r="K3" s="824" t="s">
        <v>1019</v>
      </c>
      <c r="L3" s="793">
        <v>1</v>
      </c>
      <c r="M3" s="794"/>
      <c r="N3" s="795"/>
    </row>
    <row r="4" spans="2:14">
      <c r="B4" s="822"/>
      <c r="C4" s="799" t="s">
        <v>2305</v>
      </c>
      <c r="D4" s="800"/>
      <c r="E4" s="800"/>
      <c r="F4" s="800"/>
      <c r="G4" s="800"/>
      <c r="H4" s="800"/>
      <c r="I4" s="800"/>
      <c r="J4" s="801"/>
      <c r="K4" s="844"/>
      <c r="L4" s="796"/>
      <c r="M4" s="797"/>
      <c r="N4" s="798"/>
    </row>
    <row r="5" spans="2:14">
      <c r="B5" s="822"/>
      <c r="C5" s="799" t="s">
        <v>2306</v>
      </c>
      <c r="D5" s="800"/>
      <c r="E5" s="800"/>
      <c r="F5" s="800"/>
      <c r="G5" s="800"/>
      <c r="H5" s="800"/>
      <c r="I5" s="800"/>
      <c r="J5" s="801"/>
      <c r="K5" s="824" t="s">
        <v>1020</v>
      </c>
      <c r="L5" s="826"/>
      <c r="M5" s="826" t="s">
        <v>1021</v>
      </c>
      <c r="N5" s="828"/>
    </row>
    <row r="6" spans="2:14" ht="15.75" thickBot="1">
      <c r="B6" s="823"/>
      <c r="C6" s="830"/>
      <c r="D6" s="831"/>
      <c r="E6" s="831"/>
      <c r="F6" s="831"/>
      <c r="G6" s="831"/>
      <c r="H6" s="831"/>
      <c r="I6" s="831"/>
      <c r="J6" s="832"/>
      <c r="K6" s="825"/>
      <c r="L6" s="827"/>
      <c r="M6" s="827"/>
      <c r="N6" s="829"/>
    </row>
    <row r="7" spans="2:14" ht="15.75" thickBot="1">
      <c r="B7" s="352"/>
      <c r="C7" s="353"/>
      <c r="D7" s="353"/>
      <c r="E7" s="353"/>
      <c r="F7" s="353"/>
      <c r="G7" s="353"/>
      <c r="H7" s="353"/>
      <c r="I7" s="353"/>
      <c r="J7" s="353"/>
      <c r="K7" s="353"/>
      <c r="L7" s="354"/>
      <c r="M7" s="354"/>
      <c r="N7" s="355"/>
    </row>
    <row r="8" spans="2:14" ht="19.5" customHeight="1">
      <c r="B8" s="356"/>
      <c r="C8" s="82"/>
      <c r="D8" s="82"/>
      <c r="E8" s="82"/>
      <c r="F8" s="82"/>
      <c r="G8" s="82"/>
      <c r="H8" s="83"/>
      <c r="I8" s="82"/>
      <c r="J8" s="82"/>
      <c r="K8" s="357" t="s">
        <v>1022</v>
      </c>
      <c r="L8" s="358"/>
      <c r="M8" s="358"/>
      <c r="N8" s="359"/>
    </row>
    <row r="9" spans="2:14">
      <c r="B9" s="360"/>
      <c r="C9" s="84"/>
      <c r="D9" s="84"/>
      <c r="E9" s="84"/>
      <c r="F9" s="84"/>
      <c r="G9" s="84"/>
      <c r="H9" s="361"/>
      <c r="I9" s="84"/>
      <c r="J9" s="84"/>
      <c r="K9" s="362"/>
      <c r="L9" s="363" t="s">
        <v>2307</v>
      </c>
      <c r="M9" s="363" t="s">
        <v>2308</v>
      </c>
      <c r="N9" s="364" t="s">
        <v>2309</v>
      </c>
    </row>
    <row r="10" spans="2:14" ht="36">
      <c r="B10" s="802" t="s">
        <v>2310</v>
      </c>
      <c r="C10" s="803"/>
      <c r="D10" s="803"/>
      <c r="E10" s="803"/>
      <c r="F10" s="398" t="s">
        <v>2311</v>
      </c>
      <c r="G10" s="84"/>
      <c r="H10" s="366"/>
      <c r="I10" s="804" t="s">
        <v>2312</v>
      </c>
      <c r="J10" s="804"/>
      <c r="K10" s="399" t="s">
        <v>2311</v>
      </c>
      <c r="L10" s="363"/>
      <c r="M10" s="363"/>
      <c r="N10" s="36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1072</v>
      </c>
      <c r="C31" s="86" t="s">
        <v>1255</v>
      </c>
      <c r="D31" s="87"/>
      <c r="E31" s="87"/>
      <c r="F31" s="87"/>
      <c r="G31" s="87"/>
      <c r="H31" s="87"/>
      <c r="I31" s="87"/>
      <c r="J31" s="88"/>
      <c r="K31" s="315"/>
      <c r="L31" s="313" t="s">
        <v>1071</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312</v>
      </c>
      <c r="B36" s="861" t="str">
        <f>VLOOKUP(A36,EQUIPOS!A6:D154,3,FALSE)</f>
        <v>Retroexcavadora sobre oruga, potencia 138 HP, balde de 1,5 m3.</v>
      </c>
      <c r="C36" s="862"/>
      <c r="D36" s="862"/>
      <c r="E36" s="862"/>
      <c r="F36" s="862"/>
      <c r="G36" s="862"/>
      <c r="H36" s="863"/>
      <c r="I36" s="274"/>
      <c r="J36" s="275"/>
      <c r="K36" s="276">
        <f>VLOOKUP(A36,EQUIPOS!A6:D161,4,FALSE)</f>
        <v>132647.46719880804</v>
      </c>
      <c r="L36" s="277"/>
      <c r="M36" s="278">
        <v>2.5</v>
      </c>
      <c r="N36" s="279">
        <f>K36/M36</f>
        <v>53058.986879523218</v>
      </c>
    </row>
    <row r="37" spans="1:14">
      <c r="A37" t="s">
        <v>180</v>
      </c>
      <c r="B37" s="861" t="str">
        <f>VLOOKUP(A37,EQUIPOS!A7:D154,3,FALSE)</f>
        <v>Compresor 120 HP, con martillo.</v>
      </c>
      <c r="C37" s="862"/>
      <c r="D37" s="862"/>
      <c r="E37" s="862"/>
      <c r="F37" s="862"/>
      <c r="G37" s="862"/>
      <c r="H37" s="863"/>
      <c r="I37" s="274"/>
      <c r="J37" s="275"/>
      <c r="K37" s="276">
        <f>VLOOKUP(A37,EQUIPOS!A7:D162,4,FALSE)</f>
        <v>91984.333333333328</v>
      </c>
      <c r="L37" s="277"/>
      <c r="M37" s="278">
        <v>2.5</v>
      </c>
      <c r="N37" s="279">
        <f>K37/M37</f>
        <v>36793.73333333333</v>
      </c>
    </row>
    <row r="38" spans="1:14">
      <c r="A38" t="s">
        <v>195</v>
      </c>
      <c r="B38" s="861" t="str">
        <f>VLOOKUP(A38,EQUIPOS!A8:D154,3,FALSE)</f>
        <v xml:space="preserve">Equipo de oxicorte, Capacidad de corte: hasta 6´´ (152mm) </v>
      </c>
      <c r="C38" s="862"/>
      <c r="D38" s="862"/>
      <c r="E38" s="862"/>
      <c r="F38" s="862"/>
      <c r="G38" s="862"/>
      <c r="H38" s="863"/>
      <c r="I38" s="274"/>
      <c r="J38" s="275"/>
      <c r="K38" s="276">
        <f>VLOOKUP(A38,EQUIPOS!A8:D163,4,FALSE)</f>
        <v>5286.8119412515971</v>
      </c>
      <c r="L38" s="277"/>
      <c r="M38" s="278">
        <v>2.5</v>
      </c>
      <c r="N38" s="279">
        <f>K38/M38</f>
        <v>2114.7247765006387</v>
      </c>
    </row>
    <row r="39" spans="1:14">
      <c r="B39" s="861"/>
      <c r="C39" s="862"/>
      <c r="D39" s="862"/>
      <c r="E39" s="862"/>
      <c r="F39" s="862"/>
      <c r="G39" s="862"/>
      <c r="H39" s="863"/>
      <c r="I39" s="864"/>
      <c r="J39" s="865"/>
      <c r="K39" s="281"/>
      <c r="L39" s="866"/>
      <c r="M39" s="867"/>
      <c r="N39" s="282"/>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255.33602603049999</v>
      </c>
    </row>
    <row r="43" spans="1:14" ht="15.75" thickBot="1">
      <c r="B43" s="812" t="s">
        <v>1037</v>
      </c>
      <c r="C43" s="813"/>
      <c r="D43" s="813"/>
      <c r="E43" s="813"/>
      <c r="F43" s="813"/>
      <c r="G43" s="813"/>
      <c r="H43" s="813"/>
      <c r="I43" s="813"/>
      <c r="J43" s="813"/>
      <c r="K43" s="813"/>
      <c r="L43" s="813"/>
      <c r="M43" s="814"/>
      <c r="N43" s="104">
        <f>SUM(N36:N42)</f>
        <v>92222.781015387678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VLOOKUP(A59,TRANSPORTE!A5:D94,3,FALSE)</f>
        <v>Transporte de material de demolición</v>
      </c>
      <c r="C59" s="324"/>
      <c r="D59" s="324"/>
      <c r="E59" s="324"/>
      <c r="F59" s="324"/>
      <c r="G59" s="324"/>
      <c r="H59" s="318" t="str">
        <f>VLOOKUP(A59,TRANSPORTE!A6:D120,2,FALSE)</f>
        <v>m3k</v>
      </c>
      <c r="I59" s="286">
        <v>1</v>
      </c>
      <c r="J59" s="293">
        <v>1</v>
      </c>
      <c r="K59" s="286">
        <f>I59*J59</f>
        <v>1</v>
      </c>
      <c r="L59" s="899">
        <f>'900.2'!N78</f>
        <v>1041.4731974276615</v>
      </c>
      <c r="M59" s="900"/>
      <c r="N59" s="294">
        <f>K59*L59</f>
        <v>1041.4731974276615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50"/>
    </row>
    <row r="65" spans="1:15" ht="15.75" thickBot="1">
      <c r="B65" s="901" t="s">
        <v>1037</v>
      </c>
      <c r="C65" s="855"/>
      <c r="D65" s="855"/>
      <c r="E65" s="855"/>
      <c r="F65" s="855"/>
      <c r="G65" s="855"/>
      <c r="H65" s="855"/>
      <c r="I65" s="855"/>
      <c r="J65" s="855"/>
      <c r="K65" s="855"/>
      <c r="L65" s="855"/>
      <c r="M65" s="856"/>
      <c r="N65" s="109">
        <f>N59+N60+N61+N62+N63</f>
        <v>1041.4731974276615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9</v>
      </c>
      <c r="B70" s="54" t="str">
        <f>VLOOKUP(A70,'MANO DE OBRA'!A8:D68,3,FALSE)</f>
        <v>Obrero (3)</v>
      </c>
      <c r="C70" s="52"/>
      <c r="D70" s="52"/>
      <c r="E70" s="52"/>
      <c r="F70" s="52"/>
      <c r="G70" s="52"/>
      <c r="H70" s="52"/>
      <c r="I70" s="299">
        <f>K70/J70*100</f>
        <v>82811.68411799999</v>
      </c>
      <c r="J70" s="300">
        <v>185</v>
      </c>
      <c r="K70" s="301">
        <f>VLOOKUP(A70,'MANO DE OBRA'!A8:D99,4,FALSE)</f>
        <v>153201.61561829998</v>
      </c>
      <c r="L70" s="55"/>
      <c r="M70" s="302">
        <v>20</v>
      </c>
      <c r="N70" s="303">
        <f>K70/M70</f>
        <v>7660.0807809149992</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20</v>
      </c>
      <c r="N71" s="303">
        <f>K71/M71</f>
        <v>5106.7205206099998</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N70+N71+N72+N73+N74</f>
        <v>12766.801301525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106031.05551434035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21206.21110286807</v>
      </c>
      <c r="M83" s="848"/>
      <c r="N83" s="56"/>
    </row>
    <row r="84" spans="1:14">
      <c r="B84" s="94" t="s">
        <v>1057</v>
      </c>
      <c r="C84" s="95"/>
      <c r="D84" s="95"/>
      <c r="E84" s="95"/>
      <c r="F84" s="95"/>
      <c r="G84" s="95"/>
      <c r="H84" s="95"/>
      <c r="I84" s="92"/>
      <c r="J84" s="93"/>
      <c r="K84" s="311">
        <v>0.05</v>
      </c>
      <c r="L84" s="847">
        <f>N78*K84</f>
        <v>5301.5527757170175</v>
      </c>
      <c r="M84" s="848"/>
      <c r="N84" s="56"/>
    </row>
    <row r="85" spans="1:14" ht="15.75" thickBot="1">
      <c r="B85" s="96" t="s">
        <v>1058</v>
      </c>
      <c r="C85" s="97"/>
      <c r="D85" s="97"/>
      <c r="E85" s="97"/>
      <c r="F85" s="97"/>
      <c r="G85" s="97"/>
      <c r="H85" s="97"/>
      <c r="I85" s="98"/>
      <c r="J85" s="99"/>
      <c r="K85" s="312">
        <v>0.05</v>
      </c>
      <c r="L85" s="849">
        <f>N78*K85</f>
        <v>5301.5527757170175</v>
      </c>
      <c r="M85" s="850"/>
      <c r="N85" s="56"/>
    </row>
    <row r="86" spans="1:14" ht="15.75" thickBot="1">
      <c r="B86" s="812" t="s">
        <v>1037</v>
      </c>
      <c r="C86" s="813"/>
      <c r="D86" s="813"/>
      <c r="E86" s="813"/>
      <c r="F86" s="813"/>
      <c r="G86" s="813"/>
      <c r="H86" s="813"/>
      <c r="I86" s="813"/>
      <c r="J86" s="813"/>
      <c r="K86" s="813"/>
      <c r="L86" s="813"/>
      <c r="M86" s="814"/>
      <c r="N86" s="57">
        <f>L83+L84+L85</f>
        <v>31809.316654302103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137840.37216864244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28.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1"/>
      <c r="C1" s="833"/>
      <c r="D1" s="834"/>
      <c r="E1" s="834"/>
      <c r="F1" s="834"/>
      <c r="G1" s="834"/>
      <c r="H1" s="834"/>
      <c r="I1" s="834"/>
      <c r="J1" s="835"/>
      <c r="K1" s="836" t="s">
        <v>1017</v>
      </c>
      <c r="L1" s="838" t="s">
        <v>2303</v>
      </c>
      <c r="M1" s="839"/>
      <c r="N1" s="840"/>
    </row>
    <row r="2" spans="2:14">
      <c r="B2" s="822"/>
      <c r="C2" s="799" t="s">
        <v>1018</v>
      </c>
      <c r="D2" s="800"/>
      <c r="E2" s="800"/>
      <c r="F2" s="800"/>
      <c r="G2" s="800"/>
      <c r="H2" s="800"/>
      <c r="I2" s="800"/>
      <c r="J2" s="801"/>
      <c r="K2" s="837"/>
      <c r="L2" s="841"/>
      <c r="M2" s="842"/>
      <c r="N2" s="843"/>
    </row>
    <row r="3" spans="2:14">
      <c r="B3" s="822"/>
      <c r="C3" s="799" t="s">
        <v>2304</v>
      </c>
      <c r="D3" s="800"/>
      <c r="E3" s="800"/>
      <c r="F3" s="800"/>
      <c r="G3" s="800"/>
      <c r="H3" s="800"/>
      <c r="I3" s="800"/>
      <c r="J3" s="801"/>
      <c r="K3" s="824" t="s">
        <v>1019</v>
      </c>
      <c r="L3" s="793">
        <v>1</v>
      </c>
      <c r="M3" s="794"/>
      <c r="N3" s="795"/>
    </row>
    <row r="4" spans="2:14">
      <c r="B4" s="822"/>
      <c r="C4" s="799" t="s">
        <v>2305</v>
      </c>
      <c r="D4" s="800"/>
      <c r="E4" s="800"/>
      <c r="F4" s="800"/>
      <c r="G4" s="800"/>
      <c r="H4" s="800"/>
      <c r="I4" s="800"/>
      <c r="J4" s="801"/>
      <c r="K4" s="844"/>
      <c r="L4" s="796"/>
      <c r="M4" s="797"/>
      <c r="N4" s="798"/>
    </row>
    <row r="5" spans="2:14">
      <c r="B5" s="822"/>
      <c r="C5" s="799" t="s">
        <v>2306</v>
      </c>
      <c r="D5" s="800"/>
      <c r="E5" s="800"/>
      <c r="F5" s="800"/>
      <c r="G5" s="800"/>
      <c r="H5" s="800"/>
      <c r="I5" s="800"/>
      <c r="J5" s="801"/>
      <c r="K5" s="824" t="s">
        <v>1020</v>
      </c>
      <c r="L5" s="826"/>
      <c r="M5" s="826" t="s">
        <v>1021</v>
      </c>
      <c r="N5" s="828"/>
    </row>
    <row r="6" spans="2:14" ht="15.75" thickBot="1">
      <c r="B6" s="823"/>
      <c r="C6" s="830"/>
      <c r="D6" s="831"/>
      <c r="E6" s="831"/>
      <c r="F6" s="831"/>
      <c r="G6" s="831"/>
      <c r="H6" s="831"/>
      <c r="I6" s="831"/>
      <c r="J6" s="832"/>
      <c r="K6" s="825"/>
      <c r="L6" s="827"/>
      <c r="M6" s="827"/>
      <c r="N6" s="829"/>
    </row>
    <row r="7" spans="2:14" ht="15.75" thickBot="1">
      <c r="B7" s="352"/>
      <c r="C7" s="353"/>
      <c r="D7" s="353"/>
      <c r="E7" s="353"/>
      <c r="F7" s="353"/>
      <c r="G7" s="353"/>
      <c r="H7" s="353"/>
      <c r="I7" s="353"/>
      <c r="J7" s="353"/>
      <c r="K7" s="353"/>
      <c r="L7" s="354"/>
      <c r="M7" s="354"/>
      <c r="N7" s="355"/>
    </row>
    <row r="8" spans="2:14" ht="18.75" customHeight="1">
      <c r="B8" s="356"/>
      <c r="C8" s="82"/>
      <c r="D8" s="82"/>
      <c r="E8" s="82"/>
      <c r="F8" s="82"/>
      <c r="G8" s="82"/>
      <c r="H8" s="83"/>
      <c r="I8" s="82"/>
      <c r="J8" s="82"/>
      <c r="K8" s="357" t="s">
        <v>1022</v>
      </c>
      <c r="L8" s="358"/>
      <c r="M8" s="358"/>
      <c r="N8" s="359"/>
    </row>
    <row r="9" spans="2:14">
      <c r="B9" s="360"/>
      <c r="C9" s="84"/>
      <c r="D9" s="84"/>
      <c r="E9" s="84"/>
      <c r="F9" s="84"/>
      <c r="G9" s="84"/>
      <c r="H9" s="361"/>
      <c r="I9" s="84"/>
      <c r="J9" s="84"/>
      <c r="K9" s="362"/>
      <c r="L9" s="363" t="s">
        <v>2307</v>
      </c>
      <c r="M9" s="363" t="s">
        <v>2308</v>
      </c>
      <c r="N9" s="364" t="s">
        <v>2309</v>
      </c>
    </row>
    <row r="10" spans="2:14" ht="36">
      <c r="B10" s="802" t="s">
        <v>2310</v>
      </c>
      <c r="C10" s="803"/>
      <c r="D10" s="803"/>
      <c r="E10" s="803"/>
      <c r="F10" s="398" t="s">
        <v>2311</v>
      </c>
      <c r="G10" s="84"/>
      <c r="H10" s="366"/>
      <c r="I10" s="804" t="s">
        <v>2312</v>
      </c>
      <c r="J10" s="804"/>
      <c r="K10" s="399" t="s">
        <v>2311</v>
      </c>
      <c r="L10" s="363"/>
      <c r="M10" s="363"/>
      <c r="N10" s="36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1073</v>
      </c>
      <c r="C31" s="86" t="s">
        <v>1256</v>
      </c>
      <c r="D31" s="87"/>
      <c r="E31" s="87"/>
      <c r="F31" s="87"/>
      <c r="G31" s="87"/>
      <c r="H31" s="87"/>
      <c r="I31" s="87"/>
      <c r="J31" s="88"/>
      <c r="K31" s="315"/>
      <c r="L31" s="313" t="s">
        <v>1071</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150</v>
      </c>
      <c r="B36" s="861" t="str">
        <f>VLOOKUP(A36,EQUIPOS!A6:D154,3,FALSE)</f>
        <v>Cargador : Potencia en el volante 125 hp, Clasificación de RPM del motor 2300.</v>
      </c>
      <c r="C36" s="862"/>
      <c r="D36" s="862"/>
      <c r="E36" s="862"/>
      <c r="F36" s="862"/>
      <c r="G36" s="862"/>
      <c r="H36" s="863"/>
      <c r="I36" s="274"/>
      <c r="J36" s="275"/>
      <c r="K36" s="276">
        <f>VLOOKUP(A36,EQUIPOS!A6:D161,4,FALSE)</f>
        <v>187403.65627075353</v>
      </c>
      <c r="L36" s="277"/>
      <c r="M36" s="278">
        <v>9.25</v>
      </c>
      <c r="N36" s="279">
        <f>K36/M36</f>
        <v>20259.854731973355</v>
      </c>
    </row>
    <row r="37" spans="1:14">
      <c r="A37" t="s">
        <v>180</v>
      </c>
      <c r="B37" s="861" t="str">
        <f>VLOOKUP(A37,EQUIPOS!A7:D154,3,FALSE)</f>
        <v>Compresor 120 HP, con martillo.</v>
      </c>
      <c r="C37" s="862"/>
      <c r="D37" s="862"/>
      <c r="E37" s="862"/>
      <c r="F37" s="862"/>
      <c r="G37" s="862"/>
      <c r="H37" s="863"/>
      <c r="I37" s="274"/>
      <c r="J37" s="275"/>
      <c r="K37" s="276">
        <f>VLOOKUP(A37,EQUIPOS!A7:D162,4,FALSE)</f>
        <v>91984.333333333328</v>
      </c>
      <c r="L37" s="277"/>
      <c r="M37" s="278">
        <v>9.25</v>
      </c>
      <c r="N37" s="279">
        <f>K37/M37</f>
        <v>9944.2522522522522</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2"/>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55.207789412000004</v>
      </c>
    </row>
    <row r="43" spans="1:14" ht="15.75" thickBot="1">
      <c r="B43" s="812" t="s">
        <v>1037</v>
      </c>
      <c r="C43" s="813"/>
      <c r="D43" s="813"/>
      <c r="E43" s="813"/>
      <c r="F43" s="813"/>
      <c r="G43" s="813"/>
      <c r="H43" s="813"/>
      <c r="I43" s="813"/>
      <c r="J43" s="813"/>
      <c r="K43" s="813"/>
      <c r="L43" s="813"/>
      <c r="M43" s="814"/>
      <c r="N43" s="104">
        <f>SUM(N36:N42)</f>
        <v>30259.314773637609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VLOOKUP(A59,TRANSPORTE!A5:D94,3,FALSE)</f>
        <v>Transporte de material de demolición</v>
      </c>
      <c r="C59" s="324"/>
      <c r="D59" s="324"/>
      <c r="E59" s="324"/>
      <c r="F59" s="324"/>
      <c r="G59" s="324"/>
      <c r="H59" s="318" t="str">
        <f>VLOOKUP(A59,TRANSPORTE!A6:D120,2,FALSE)</f>
        <v>m3k</v>
      </c>
      <c r="I59" s="286">
        <v>1</v>
      </c>
      <c r="J59" s="293">
        <v>1</v>
      </c>
      <c r="K59" s="286">
        <f>I59*J59</f>
        <v>1</v>
      </c>
      <c r="L59" s="899">
        <f>'900.2'!N78</f>
        <v>1041.4731974276615</v>
      </c>
      <c r="M59" s="900"/>
      <c r="N59" s="294">
        <f>K59*L59</f>
        <v>1041.4731974276615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50"/>
    </row>
    <row r="65" spans="1:15" ht="15.75" thickBot="1">
      <c r="B65" s="901" t="s">
        <v>1037</v>
      </c>
      <c r="C65" s="855"/>
      <c r="D65" s="855"/>
      <c r="E65" s="855"/>
      <c r="F65" s="855"/>
      <c r="G65" s="855"/>
      <c r="H65" s="855"/>
      <c r="I65" s="855"/>
      <c r="J65" s="855"/>
      <c r="K65" s="855"/>
      <c r="L65" s="855"/>
      <c r="M65" s="856"/>
      <c r="N65" s="109">
        <f>N59+N60+N61+N62+N63</f>
        <v>1041.4731974276615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74</v>
      </c>
      <c r="N70" s="303">
        <f>K70/M70</f>
        <v>1380.1947353</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74</v>
      </c>
      <c r="N71" s="303">
        <f>K71/M71</f>
        <v>1380.1947353</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N70+N71+N72+N73+N74</f>
        <v>2760.3894706000001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34061.17744166527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6812.2354883330545</v>
      </c>
      <c r="M83" s="848"/>
      <c r="N83" s="56"/>
    </row>
    <row r="84" spans="1:14">
      <c r="B84" s="94" t="s">
        <v>1057</v>
      </c>
      <c r="C84" s="95"/>
      <c r="D84" s="95"/>
      <c r="E84" s="95"/>
      <c r="F84" s="95"/>
      <c r="G84" s="95"/>
      <c r="H84" s="95"/>
      <c r="I84" s="92"/>
      <c r="J84" s="93"/>
      <c r="K84" s="311">
        <v>0.05</v>
      </c>
      <c r="L84" s="847">
        <f>N78*K84</f>
        <v>1703.0588720832636</v>
      </c>
      <c r="M84" s="848"/>
      <c r="N84" s="56"/>
    </row>
    <row r="85" spans="1:14" ht="15.75" thickBot="1">
      <c r="B85" s="96" t="s">
        <v>1058</v>
      </c>
      <c r="C85" s="97"/>
      <c r="D85" s="97"/>
      <c r="E85" s="97"/>
      <c r="F85" s="97"/>
      <c r="G85" s="97"/>
      <c r="H85" s="97"/>
      <c r="I85" s="98"/>
      <c r="J85" s="99"/>
      <c r="K85" s="312">
        <v>0.05</v>
      </c>
      <c r="L85" s="849">
        <f>N78*K85</f>
        <v>1703.0588720832636</v>
      </c>
      <c r="M85" s="850"/>
      <c r="N85" s="56"/>
    </row>
    <row r="86" spans="1:14" ht="15.75" thickBot="1">
      <c r="B86" s="812" t="s">
        <v>1037</v>
      </c>
      <c r="C86" s="813"/>
      <c r="D86" s="813"/>
      <c r="E86" s="813"/>
      <c r="F86" s="813"/>
      <c r="G86" s="813"/>
      <c r="H86" s="813"/>
      <c r="I86" s="813"/>
      <c r="J86" s="813"/>
      <c r="K86" s="813"/>
      <c r="L86" s="813"/>
      <c r="M86" s="814"/>
      <c r="N86" s="57">
        <f>L83+L84+L85</f>
        <v>10218.353232499581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44279.530674164853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22.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1074</v>
      </c>
      <c r="C31" s="86" t="s">
        <v>1257</v>
      </c>
      <c r="D31" s="87"/>
      <c r="E31" s="87"/>
      <c r="F31" s="87"/>
      <c r="G31" s="87"/>
      <c r="H31" s="87"/>
      <c r="I31" s="87"/>
      <c r="J31" s="88"/>
      <c r="K31" s="315"/>
      <c r="L31" s="313" t="s">
        <v>1071</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180</v>
      </c>
      <c r="B36" s="861" t="str">
        <f>VLOOKUP(A36,EQUIPOS!A6:D154,3,FALSE)</f>
        <v>Compresor 120 HP, con martillo.</v>
      </c>
      <c r="C36" s="862"/>
      <c r="D36" s="862"/>
      <c r="E36" s="862"/>
      <c r="F36" s="862"/>
      <c r="G36" s="862"/>
      <c r="H36" s="863"/>
      <c r="I36" s="274"/>
      <c r="J36" s="275"/>
      <c r="K36" s="276">
        <f>VLOOKUP(A36,EQUIPOS!A6:D161,4,FALSE)</f>
        <v>91984.333333333328</v>
      </c>
      <c r="L36" s="277"/>
      <c r="M36" s="278">
        <v>2.5</v>
      </c>
      <c r="N36" s="279">
        <f>K36/M36</f>
        <v>36793.73333333333</v>
      </c>
    </row>
    <row r="37" spans="1:14">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2"/>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0.1</v>
      </c>
      <c r="M42" s="874"/>
      <c r="N42" s="110">
        <f>N76*L42</f>
        <v>1021.344104122</v>
      </c>
    </row>
    <row r="43" spans="1:14" ht="15.75" thickBot="1">
      <c r="B43" s="812" t="s">
        <v>1037</v>
      </c>
      <c r="C43" s="813"/>
      <c r="D43" s="813"/>
      <c r="E43" s="813"/>
      <c r="F43" s="813"/>
      <c r="G43" s="813"/>
      <c r="H43" s="813"/>
      <c r="I43" s="813"/>
      <c r="J43" s="813"/>
      <c r="K43" s="813"/>
      <c r="L43" s="813"/>
      <c r="M43" s="814"/>
      <c r="N43" s="104">
        <f>SUM(N36:N42)</f>
        <v>37815.077437455329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VLOOKUP(A59,TRANSPORTE!A5:D94,3,FALSE)</f>
        <v>Transporte de material de demolición</v>
      </c>
      <c r="C59" s="324"/>
      <c r="D59" s="324"/>
      <c r="E59" s="324"/>
      <c r="F59" s="324"/>
      <c r="G59" s="324"/>
      <c r="H59" s="318" t="str">
        <f>VLOOKUP(A59,TRANSPORTE!A6:D120,2,FALSE)</f>
        <v>m3k</v>
      </c>
      <c r="I59" s="286">
        <v>1</v>
      </c>
      <c r="J59" s="293">
        <v>1</v>
      </c>
      <c r="K59" s="286">
        <f>I59*J59</f>
        <v>1</v>
      </c>
      <c r="L59" s="899">
        <f>'900.2'!N78</f>
        <v>1041.4731974276615</v>
      </c>
      <c r="M59" s="900"/>
      <c r="N59" s="294">
        <f>K59*L59</f>
        <v>1041.4731974276615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455"/>
      <c r="H64" s="53"/>
      <c r="I64" s="131"/>
      <c r="J64" s="131"/>
      <c r="K64" s="131"/>
      <c r="L64" s="890"/>
      <c r="M64" s="891"/>
      <c r="N64" s="50"/>
    </row>
    <row r="65" spans="1:15" ht="15.75" thickBot="1">
      <c r="B65" s="901" t="s">
        <v>1037</v>
      </c>
      <c r="C65" s="855"/>
      <c r="D65" s="855"/>
      <c r="E65" s="855"/>
      <c r="F65" s="855"/>
      <c r="G65" s="855"/>
      <c r="H65" s="855"/>
      <c r="I65" s="855"/>
      <c r="J65" s="855"/>
      <c r="K65" s="855"/>
      <c r="L65" s="855"/>
      <c r="M65" s="856"/>
      <c r="N65" s="109">
        <f>N59+N60+N61+N62+N63</f>
        <v>1041.4731974276615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20</v>
      </c>
      <c r="N70" s="303">
        <f>K70/M70</f>
        <v>10213.44104122</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N70+N71+N72+N73+N74</f>
        <v>10213.44104122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49069.991676102989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9813.9983352205982</v>
      </c>
      <c r="M83" s="848"/>
      <c r="N83" s="56"/>
    </row>
    <row r="84" spans="1:14">
      <c r="B84" s="94" t="s">
        <v>1057</v>
      </c>
      <c r="C84" s="95"/>
      <c r="D84" s="95"/>
      <c r="E84" s="95"/>
      <c r="F84" s="95"/>
      <c r="G84" s="95"/>
      <c r="H84" s="95"/>
      <c r="I84" s="92"/>
      <c r="J84" s="93"/>
      <c r="K84" s="311">
        <v>0.05</v>
      </c>
      <c r="L84" s="847">
        <f>N78*K84</f>
        <v>2453.4995838051495</v>
      </c>
      <c r="M84" s="848"/>
      <c r="N84" s="56"/>
    </row>
    <row r="85" spans="1:14" ht="15.75" thickBot="1">
      <c r="B85" s="96" t="s">
        <v>1058</v>
      </c>
      <c r="C85" s="97"/>
      <c r="D85" s="97"/>
      <c r="E85" s="97"/>
      <c r="F85" s="97"/>
      <c r="G85" s="97"/>
      <c r="H85" s="97"/>
      <c r="I85" s="98"/>
      <c r="J85" s="99"/>
      <c r="K85" s="312">
        <v>0.05</v>
      </c>
      <c r="L85" s="849">
        <f>N78*K85</f>
        <v>2453.4995838051495</v>
      </c>
      <c r="M85" s="850"/>
      <c r="N85" s="56"/>
    </row>
    <row r="86" spans="1:14" ht="15.75" thickBot="1">
      <c r="B86" s="812" t="s">
        <v>1037</v>
      </c>
      <c r="C86" s="813"/>
      <c r="D86" s="813"/>
      <c r="E86" s="813"/>
      <c r="F86" s="813"/>
      <c r="G86" s="813"/>
      <c r="H86" s="813"/>
      <c r="I86" s="813"/>
      <c r="J86" s="813"/>
      <c r="K86" s="813"/>
      <c r="L86" s="813"/>
      <c r="M86" s="814"/>
      <c r="N86" s="57">
        <f>L83+L84+L85</f>
        <v>14720.997502830896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63790.989178933887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1075</v>
      </c>
      <c r="C31" s="86" t="s">
        <v>1254</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150</v>
      </c>
      <c r="B36" s="861" t="str">
        <f>VLOOKUP(A36,EQUIPOS!A6:D154,3,FALSE)</f>
        <v>Cargador : Potencia en el volante 125 hp, Clasificación de RPM del motor 2300.</v>
      </c>
      <c r="C36" s="862"/>
      <c r="D36" s="862"/>
      <c r="E36" s="862"/>
      <c r="F36" s="862"/>
      <c r="G36" s="862"/>
      <c r="H36" s="863"/>
      <c r="I36" s="274"/>
      <c r="J36" s="275"/>
      <c r="K36" s="276">
        <f>VLOOKUP(A36,EQUIPOS!A6:D161,4,FALSE)</f>
        <v>187403.65627075353</v>
      </c>
      <c r="L36" s="277"/>
      <c r="M36" s="278">
        <v>2.375</v>
      </c>
      <c r="N36" s="279">
        <f>K36/M36</f>
        <v>78906.802640317284</v>
      </c>
    </row>
    <row r="37" spans="1:14">
      <c r="A37" t="s">
        <v>180</v>
      </c>
      <c r="B37" s="861" t="str">
        <f>VLOOKUP(A37,EQUIPOS!A7:D154,3,FALSE)</f>
        <v>Compresor 120 HP, con martillo.</v>
      </c>
      <c r="C37" s="862"/>
      <c r="D37" s="862"/>
      <c r="E37" s="862"/>
      <c r="F37" s="862"/>
      <c r="G37" s="862"/>
      <c r="H37" s="863"/>
      <c r="I37" s="274"/>
      <c r="J37" s="275"/>
      <c r="K37" s="276">
        <f>VLOOKUP(A37,EQUIPOS!A7:D162,4,FALSE)</f>
        <v>91984.333333333328</v>
      </c>
      <c r="L37" s="277"/>
      <c r="M37" s="278">
        <v>2.375</v>
      </c>
      <c r="N37" s="279">
        <f>K37/M37</f>
        <v>38730.245614035084</v>
      </c>
    </row>
    <row r="38" spans="1:14">
      <c r="A38" t="s">
        <v>195</v>
      </c>
      <c r="B38" s="861" t="str">
        <f>VLOOKUP(A38,EQUIPOS!A8:D154,3,FALSE)</f>
        <v xml:space="preserve">Equipo de oxicorte, Capacidad de corte: hasta 6´´ (152mm) </v>
      </c>
      <c r="C38" s="862"/>
      <c r="D38" s="862"/>
      <c r="E38" s="862"/>
      <c r="F38" s="862"/>
      <c r="G38" s="862"/>
      <c r="H38" s="863"/>
      <c r="I38" s="274"/>
      <c r="J38" s="275"/>
      <c r="K38" s="276">
        <f>VLOOKUP(A38,EQUIPOS!A8:D163,4,FALSE)</f>
        <v>5286.8119412515971</v>
      </c>
      <c r="L38" s="277"/>
      <c r="M38" s="278">
        <v>2.375</v>
      </c>
      <c r="N38" s="279">
        <f>K38/M38</f>
        <v>2226.0260805269882</v>
      </c>
    </row>
    <row r="39" spans="1:14">
      <c r="B39" s="861"/>
      <c r="C39" s="862"/>
      <c r="D39" s="862"/>
      <c r="E39" s="862"/>
      <c r="F39" s="862"/>
      <c r="G39" s="862"/>
      <c r="H39" s="863"/>
      <c r="I39" s="864"/>
      <c r="J39" s="865"/>
      <c r="K39" s="281"/>
      <c r="L39" s="866"/>
      <c r="M39" s="867"/>
      <c r="N39" s="282"/>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0.1</v>
      </c>
      <c r="M42" s="874"/>
      <c r="N42" s="110">
        <f>N76*L42</f>
        <v>1343.873821213158</v>
      </c>
    </row>
    <row r="43" spans="1:14" ht="15.75" thickBot="1">
      <c r="B43" s="812" t="s">
        <v>1037</v>
      </c>
      <c r="C43" s="813"/>
      <c r="D43" s="813"/>
      <c r="E43" s="813"/>
      <c r="F43" s="813"/>
      <c r="G43" s="813"/>
      <c r="H43" s="813"/>
      <c r="I43" s="813"/>
      <c r="J43" s="813"/>
      <c r="K43" s="813"/>
      <c r="L43" s="813"/>
      <c r="M43" s="814"/>
      <c r="N43" s="104">
        <f>SUM(N36:N42)</f>
        <v>121206.94815609252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VLOOKUP(A59,TRANSPORTE!A5:D94,3,FALSE)</f>
        <v>Transporte de material de demolición</v>
      </c>
      <c r="C59" s="324"/>
      <c r="D59" s="324"/>
      <c r="E59" s="324"/>
      <c r="F59" s="324"/>
      <c r="G59" s="324"/>
      <c r="H59" s="318" t="str">
        <f>VLOOKUP(A59,TRANSPORTE!A6:D120,2,FALSE)</f>
        <v>m3k</v>
      </c>
      <c r="I59" s="286">
        <v>1</v>
      </c>
      <c r="J59" s="293">
        <v>1</v>
      </c>
      <c r="K59" s="286">
        <f>I59*J59</f>
        <v>1</v>
      </c>
      <c r="L59" s="899">
        <f>'900.2'!N78</f>
        <v>1041.4731974276615</v>
      </c>
      <c r="M59" s="900"/>
      <c r="N59" s="294">
        <f>K59*L59</f>
        <v>1041.4731974276615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50"/>
    </row>
    <row r="65" spans="1:15" ht="15.75" thickBot="1">
      <c r="B65" s="901" t="s">
        <v>1037</v>
      </c>
      <c r="C65" s="855"/>
      <c r="D65" s="855"/>
      <c r="E65" s="855"/>
      <c r="F65" s="855"/>
      <c r="G65" s="855"/>
      <c r="H65" s="855"/>
      <c r="I65" s="855"/>
      <c r="J65" s="855"/>
      <c r="K65" s="855"/>
      <c r="L65" s="855"/>
      <c r="M65" s="856"/>
      <c r="N65" s="109">
        <f>N59+N60+N61+N62+N63</f>
        <v>1041.4731974276615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9</v>
      </c>
      <c r="B70" s="54" t="str">
        <f>VLOOKUP(A70,'MANO DE OBRA'!A8:D68,3,FALSE)</f>
        <v>Obrero (3)</v>
      </c>
      <c r="C70" s="52"/>
      <c r="D70" s="52"/>
      <c r="E70" s="52"/>
      <c r="F70" s="52"/>
      <c r="G70" s="52"/>
      <c r="H70" s="52"/>
      <c r="I70" s="299">
        <f>K70/J70*100</f>
        <v>82811.68411799999</v>
      </c>
      <c r="J70" s="300">
        <v>185</v>
      </c>
      <c r="K70" s="301">
        <f>VLOOKUP(A70,'MANO DE OBRA'!A8:D99,4,FALSE)</f>
        <v>153201.61561829998</v>
      </c>
      <c r="L70" s="55"/>
      <c r="M70" s="302">
        <v>19</v>
      </c>
      <c r="N70" s="303">
        <f>K70/M70</f>
        <v>8063.2429272789468</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19</v>
      </c>
      <c r="N71" s="303">
        <f>K71/M71</f>
        <v>5375.4952848526318</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N70+N71+N72+N73+N74</f>
        <v>13438.738212131579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135687.15956565176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27137.431913130353</v>
      </c>
      <c r="M83" s="848"/>
      <c r="N83" s="56"/>
    </row>
    <row r="84" spans="1:14">
      <c r="B84" s="94" t="s">
        <v>1057</v>
      </c>
      <c r="C84" s="95"/>
      <c r="D84" s="95"/>
      <c r="E84" s="95"/>
      <c r="F84" s="95"/>
      <c r="G84" s="95"/>
      <c r="H84" s="95"/>
      <c r="I84" s="92"/>
      <c r="J84" s="93"/>
      <c r="K84" s="311">
        <v>0.05</v>
      </c>
      <c r="L84" s="847">
        <f>N78*K84</f>
        <v>6784.3579782825882</v>
      </c>
      <c r="M84" s="848"/>
      <c r="N84" s="56"/>
    </row>
    <row r="85" spans="1:14" ht="15.75" thickBot="1">
      <c r="B85" s="96" t="s">
        <v>1058</v>
      </c>
      <c r="C85" s="97"/>
      <c r="D85" s="97"/>
      <c r="E85" s="97"/>
      <c r="F85" s="97"/>
      <c r="G85" s="97"/>
      <c r="H85" s="97"/>
      <c r="I85" s="98"/>
      <c r="J85" s="99"/>
      <c r="K85" s="312">
        <v>0.05</v>
      </c>
      <c r="L85" s="849">
        <f>N78*K85</f>
        <v>6784.3579782825882</v>
      </c>
      <c r="M85" s="850"/>
      <c r="N85" s="56"/>
    </row>
    <row r="86" spans="1:14" ht="15.75" thickBot="1">
      <c r="B86" s="812" t="s">
        <v>1037</v>
      </c>
      <c r="C86" s="813"/>
      <c r="D86" s="813"/>
      <c r="E86" s="813"/>
      <c r="F86" s="813"/>
      <c r="G86" s="813"/>
      <c r="H86" s="813"/>
      <c r="I86" s="813"/>
      <c r="J86" s="813"/>
      <c r="K86" s="813"/>
      <c r="L86" s="813"/>
      <c r="M86" s="814"/>
      <c r="N86" s="57">
        <f>L83+L84+L85</f>
        <v>40706.147869695531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176393.30743534729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1076</v>
      </c>
      <c r="C31" s="86" t="s">
        <v>1255</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312</v>
      </c>
      <c r="B36" s="861" t="str">
        <f>VLOOKUP(A36,EQUIPOS!A6:D154,3,FALSE)</f>
        <v>Retroexcavadora sobre oruga, potencia 138 HP, balde de 1,5 m3.</v>
      </c>
      <c r="C36" s="862"/>
      <c r="D36" s="862"/>
      <c r="E36" s="862"/>
      <c r="F36" s="862"/>
      <c r="G36" s="862"/>
      <c r="H36" s="863"/>
      <c r="I36" s="274"/>
      <c r="J36" s="275"/>
      <c r="K36" s="276">
        <f>VLOOKUP(A36,EQUIPOS!A6:D161,4,FALSE)</f>
        <v>132647.46719880804</v>
      </c>
      <c r="L36" s="277"/>
      <c r="M36" s="278">
        <v>2.5</v>
      </c>
      <c r="N36" s="279">
        <f>K36/M36</f>
        <v>53058.986879523218</v>
      </c>
    </row>
    <row r="37" spans="1:14">
      <c r="A37" t="s">
        <v>180</v>
      </c>
      <c r="B37" s="861" t="str">
        <f>VLOOKUP(A37,EQUIPOS!A7:D154,3,FALSE)</f>
        <v>Compresor 120 HP, con martillo.</v>
      </c>
      <c r="C37" s="862"/>
      <c r="D37" s="862"/>
      <c r="E37" s="862"/>
      <c r="F37" s="862"/>
      <c r="G37" s="862"/>
      <c r="H37" s="863"/>
      <c r="I37" s="274"/>
      <c r="J37" s="275"/>
      <c r="K37" s="276">
        <f>VLOOKUP(A37,EQUIPOS!A7:D162,4,FALSE)</f>
        <v>91984.333333333328</v>
      </c>
      <c r="L37" s="277"/>
      <c r="M37" s="278">
        <v>2.5</v>
      </c>
      <c r="N37" s="279">
        <f>K37/M37</f>
        <v>36793.73333333333</v>
      </c>
    </row>
    <row r="38" spans="1:14">
      <c r="A38" t="s">
        <v>195</v>
      </c>
      <c r="B38" s="861" t="str">
        <f>VLOOKUP(A38,EQUIPOS!A8:D154,3,FALSE)</f>
        <v xml:space="preserve">Equipo de oxicorte, Capacidad de corte: hasta 6´´ (152mm) </v>
      </c>
      <c r="C38" s="862"/>
      <c r="D38" s="862"/>
      <c r="E38" s="862"/>
      <c r="F38" s="862"/>
      <c r="G38" s="862"/>
      <c r="H38" s="863"/>
      <c r="I38" s="274"/>
      <c r="J38" s="275"/>
      <c r="K38" s="276">
        <f>VLOOKUP(A38,EQUIPOS!A8:D163,4,FALSE)</f>
        <v>5286.8119412515971</v>
      </c>
      <c r="L38" s="277"/>
      <c r="M38" s="278">
        <v>2.5</v>
      </c>
      <c r="N38" s="279">
        <f>K38/M38</f>
        <v>2114.7247765006387</v>
      </c>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255.33602603049999</v>
      </c>
    </row>
    <row r="43" spans="1:14" ht="15.75" thickBot="1">
      <c r="B43" s="812" t="s">
        <v>1037</v>
      </c>
      <c r="C43" s="813"/>
      <c r="D43" s="813"/>
      <c r="E43" s="813"/>
      <c r="F43" s="813"/>
      <c r="G43" s="813"/>
      <c r="H43" s="813"/>
      <c r="I43" s="813"/>
      <c r="J43" s="813"/>
      <c r="K43" s="813"/>
      <c r="L43" s="813"/>
      <c r="M43" s="814"/>
      <c r="N43" s="104">
        <f>SUM(N36:N42)</f>
        <v>92222.781015387678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VLOOKUP(A59,TRANSPORTE!A5:D94,3,FALSE)</f>
        <v>Transporte de material de demolición</v>
      </c>
      <c r="C59" s="324"/>
      <c r="D59" s="324"/>
      <c r="E59" s="324"/>
      <c r="F59" s="324"/>
      <c r="G59" s="324"/>
      <c r="H59" s="318" t="str">
        <f>VLOOKUP(A59,TRANSPORTE!A6:D120,2,FALSE)</f>
        <v>m3k</v>
      </c>
      <c r="I59" s="286">
        <v>1</v>
      </c>
      <c r="J59" s="293">
        <v>1</v>
      </c>
      <c r="K59" s="286">
        <f>I59*J59</f>
        <v>1</v>
      </c>
      <c r="L59" s="899">
        <f>'900.2'!N78</f>
        <v>1041.4731974276615</v>
      </c>
      <c r="M59" s="900"/>
      <c r="N59" s="294">
        <f>K59*L59</f>
        <v>1041.4731974276615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50"/>
    </row>
    <row r="65" spans="1:15" ht="15.75" thickBot="1">
      <c r="B65" s="901" t="s">
        <v>1037</v>
      </c>
      <c r="C65" s="855"/>
      <c r="D65" s="855"/>
      <c r="E65" s="855"/>
      <c r="F65" s="855"/>
      <c r="G65" s="855"/>
      <c r="H65" s="855"/>
      <c r="I65" s="855"/>
      <c r="J65" s="855"/>
      <c r="K65" s="855"/>
      <c r="L65" s="855"/>
      <c r="M65" s="856"/>
      <c r="N65" s="109">
        <f>N59+N60+N61+N62+N63</f>
        <v>1041.4731974276615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9</v>
      </c>
      <c r="B70" s="54" t="str">
        <f>VLOOKUP(A70,'MANO DE OBRA'!A8:D68,3,FALSE)</f>
        <v>Obrero (3)</v>
      </c>
      <c r="C70" s="52"/>
      <c r="D70" s="52"/>
      <c r="E70" s="52"/>
      <c r="F70" s="52"/>
      <c r="G70" s="52"/>
      <c r="H70" s="52"/>
      <c r="I70" s="299">
        <f>K70/J70*100</f>
        <v>82811.68411799999</v>
      </c>
      <c r="J70" s="300">
        <v>185</v>
      </c>
      <c r="K70" s="301">
        <f>VLOOKUP(A70,'MANO DE OBRA'!A8:D99,4,FALSE)</f>
        <v>153201.61561829998</v>
      </c>
      <c r="L70" s="55"/>
      <c r="M70" s="302">
        <v>20</v>
      </c>
      <c r="N70" s="303">
        <f>K70/M70</f>
        <v>7660.0807809149992</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20</v>
      </c>
      <c r="N71" s="303">
        <f>K71/M71</f>
        <v>5106.7205206099998</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901" t="s">
        <v>1037</v>
      </c>
      <c r="C76" s="855"/>
      <c r="D76" s="855"/>
      <c r="E76" s="855"/>
      <c r="F76" s="855"/>
      <c r="G76" s="855"/>
      <c r="H76" s="855"/>
      <c r="I76" s="855"/>
      <c r="J76" s="855"/>
      <c r="K76" s="855"/>
      <c r="L76" s="855"/>
      <c r="M76" s="856"/>
      <c r="N76" s="467">
        <f>SUM(N70:N75)</f>
        <v>12766.801301525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106031.05551434035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21206.21110286807</v>
      </c>
      <c r="M83" s="848"/>
      <c r="N83" s="56"/>
    </row>
    <row r="84" spans="1:14">
      <c r="B84" s="94" t="s">
        <v>1057</v>
      </c>
      <c r="C84" s="95"/>
      <c r="D84" s="95"/>
      <c r="E84" s="95"/>
      <c r="F84" s="95"/>
      <c r="G84" s="95"/>
      <c r="H84" s="95"/>
      <c r="I84" s="92"/>
      <c r="J84" s="93"/>
      <c r="K84" s="311">
        <v>0.05</v>
      </c>
      <c r="L84" s="847">
        <f>N78*K84</f>
        <v>5301.5527757170175</v>
      </c>
      <c r="M84" s="848"/>
      <c r="N84" s="56"/>
    </row>
    <row r="85" spans="1:14" ht="15.75" thickBot="1">
      <c r="B85" s="96" t="s">
        <v>1058</v>
      </c>
      <c r="C85" s="97"/>
      <c r="D85" s="97"/>
      <c r="E85" s="97"/>
      <c r="F85" s="97"/>
      <c r="G85" s="97"/>
      <c r="H85" s="97"/>
      <c r="I85" s="98"/>
      <c r="J85" s="99"/>
      <c r="K85" s="312">
        <v>0.05</v>
      </c>
      <c r="L85" s="849">
        <f>N78*K85</f>
        <v>5301.5527757170175</v>
      </c>
      <c r="M85" s="850"/>
      <c r="N85" s="56"/>
    </row>
    <row r="86" spans="1:14" ht="15.75" thickBot="1">
      <c r="B86" s="812" t="s">
        <v>1037</v>
      </c>
      <c r="C86" s="813"/>
      <c r="D86" s="813"/>
      <c r="E86" s="813"/>
      <c r="F86" s="813"/>
      <c r="G86" s="813"/>
      <c r="H86" s="813"/>
      <c r="I86" s="813"/>
      <c r="J86" s="813"/>
      <c r="K86" s="813"/>
      <c r="L86" s="813"/>
      <c r="M86" s="814"/>
      <c r="N86" s="57">
        <f>L83+L84+L85</f>
        <v>31809.316654302103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137840.37216864244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1077</v>
      </c>
      <c r="C31" s="86" t="s">
        <v>1255</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312</v>
      </c>
      <c r="B36" s="861" t="str">
        <f>VLOOKUP(A36,EQUIPOS!A6:D154,3,FALSE)</f>
        <v>Retroexcavadora sobre oruga, potencia 138 HP, balde de 1,5 m3.</v>
      </c>
      <c r="C36" s="862"/>
      <c r="D36" s="862"/>
      <c r="E36" s="862"/>
      <c r="F36" s="862"/>
      <c r="G36" s="862"/>
      <c r="H36" s="863"/>
      <c r="I36" s="274"/>
      <c r="J36" s="275"/>
      <c r="K36" s="276">
        <f>VLOOKUP(A36,EQUIPOS!A6:D161,4,FALSE)</f>
        <v>132647.46719880804</v>
      </c>
      <c r="L36" s="277"/>
      <c r="M36" s="278">
        <v>2.5</v>
      </c>
      <c r="N36" s="279">
        <f>K36/M36</f>
        <v>53058.986879523218</v>
      </c>
    </row>
    <row r="37" spans="1:14">
      <c r="A37" t="s">
        <v>180</v>
      </c>
      <c r="B37" s="861" t="str">
        <f>VLOOKUP(A37,EQUIPOS!A7:D154,3,FALSE)</f>
        <v>Compresor 120 HP, con martillo.</v>
      </c>
      <c r="C37" s="862"/>
      <c r="D37" s="862"/>
      <c r="E37" s="862"/>
      <c r="F37" s="862"/>
      <c r="G37" s="862"/>
      <c r="H37" s="863"/>
      <c r="I37" s="274"/>
      <c r="J37" s="275"/>
      <c r="K37" s="276">
        <f>VLOOKUP(A37,EQUIPOS!A7:D162,4,FALSE)</f>
        <v>91984.333333333328</v>
      </c>
      <c r="L37" s="277"/>
      <c r="M37" s="278">
        <v>2.5</v>
      </c>
      <c r="N37" s="279">
        <f>K37/M37</f>
        <v>36793.73333333333</v>
      </c>
    </row>
    <row r="38" spans="1:14">
      <c r="A38" t="s">
        <v>195</v>
      </c>
      <c r="B38" s="861" t="str">
        <f>VLOOKUP(A38,EQUIPOS!A8:D154,3,FALSE)</f>
        <v xml:space="preserve">Equipo de oxicorte, Capacidad de corte: hasta 6´´ (152mm) </v>
      </c>
      <c r="C38" s="862"/>
      <c r="D38" s="862"/>
      <c r="E38" s="862"/>
      <c r="F38" s="862"/>
      <c r="G38" s="862"/>
      <c r="H38" s="863"/>
      <c r="I38" s="274"/>
      <c r="J38" s="275"/>
      <c r="K38" s="276">
        <f>VLOOKUP(A38,EQUIPOS!A8:D163,4,FALSE)</f>
        <v>5286.8119412515971</v>
      </c>
      <c r="L38" s="277"/>
      <c r="M38" s="278">
        <v>2.5</v>
      </c>
      <c r="N38" s="279">
        <f>K38/M38</f>
        <v>2114.7247765006387</v>
      </c>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204.2688208244</v>
      </c>
    </row>
    <row r="43" spans="1:14" ht="15.75" thickBot="1">
      <c r="B43" s="812" t="s">
        <v>1037</v>
      </c>
      <c r="C43" s="813"/>
      <c r="D43" s="813"/>
      <c r="E43" s="813"/>
      <c r="F43" s="813"/>
      <c r="G43" s="813"/>
      <c r="H43" s="813"/>
      <c r="I43" s="813"/>
      <c r="J43" s="813"/>
      <c r="K43" s="813"/>
      <c r="L43" s="813"/>
      <c r="M43" s="814"/>
      <c r="N43" s="104">
        <f>SUM(N36:N42)</f>
        <v>92171.71381018158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VLOOKUP(A59,TRANSPORTE!A5:D94,3,FALSE)</f>
        <v>Transporte de material de demolición</v>
      </c>
      <c r="C59" s="324"/>
      <c r="D59" s="324"/>
      <c r="E59" s="324"/>
      <c r="F59" s="324"/>
      <c r="G59" s="324"/>
      <c r="H59" s="318" t="str">
        <f>VLOOKUP(A59,TRANSPORTE!A6:D120,2,FALSE)</f>
        <v>m3k</v>
      </c>
      <c r="I59" s="286">
        <v>1.4</v>
      </c>
      <c r="J59" s="293">
        <v>1</v>
      </c>
      <c r="K59" s="286">
        <f>I59*J59</f>
        <v>1.4</v>
      </c>
      <c r="L59" s="899">
        <f>'900.2'!N78</f>
        <v>1041.4731974276615</v>
      </c>
      <c r="M59" s="900"/>
      <c r="N59" s="294">
        <f>K59*L59</f>
        <v>1458.0624763987259</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50"/>
    </row>
    <row r="65" spans="1:15" ht="15.75" thickBot="1">
      <c r="B65" s="901" t="s">
        <v>1037</v>
      </c>
      <c r="C65" s="855"/>
      <c r="D65" s="855"/>
      <c r="E65" s="855"/>
      <c r="F65" s="855"/>
      <c r="G65" s="855"/>
      <c r="H65" s="855"/>
      <c r="I65" s="855"/>
      <c r="J65" s="855"/>
      <c r="K65" s="855"/>
      <c r="L65" s="855"/>
      <c r="M65" s="856"/>
      <c r="N65" s="109">
        <f>N59+N60+N61+N62+N63</f>
        <v>1458.0624763987259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20</v>
      </c>
      <c r="N70" s="303">
        <f>K70/M70</f>
        <v>5106.7205206099998</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20</v>
      </c>
      <c r="N71" s="303">
        <f>K71/M71</f>
        <v>5106.7205206099998</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10213.44104122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103843.2173278003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20768.643465560061</v>
      </c>
      <c r="M83" s="848"/>
      <c r="N83" s="56"/>
    </row>
    <row r="84" spans="1:14">
      <c r="B84" s="94" t="s">
        <v>1057</v>
      </c>
      <c r="C84" s="95"/>
      <c r="D84" s="95"/>
      <c r="E84" s="95"/>
      <c r="F84" s="95"/>
      <c r="G84" s="95"/>
      <c r="H84" s="95"/>
      <c r="I84" s="92"/>
      <c r="J84" s="93"/>
      <c r="K84" s="311">
        <v>0.05</v>
      </c>
      <c r="L84" s="847">
        <f>N78*K84</f>
        <v>5192.1608663900151</v>
      </c>
      <c r="M84" s="848"/>
      <c r="N84" s="56"/>
    </row>
    <row r="85" spans="1:14" ht="15.75" thickBot="1">
      <c r="B85" s="96" t="s">
        <v>1058</v>
      </c>
      <c r="C85" s="97"/>
      <c r="D85" s="97"/>
      <c r="E85" s="97"/>
      <c r="F85" s="97"/>
      <c r="G85" s="97"/>
      <c r="H85" s="97"/>
      <c r="I85" s="98"/>
      <c r="J85" s="99"/>
      <c r="K85" s="312">
        <v>0.05</v>
      </c>
      <c r="L85" s="849">
        <f>N78*K85</f>
        <v>5192.1608663900151</v>
      </c>
      <c r="M85" s="850"/>
      <c r="N85" s="56"/>
    </row>
    <row r="86" spans="1:14" ht="15.75" thickBot="1">
      <c r="B86" s="812" t="s">
        <v>1037</v>
      </c>
      <c r="C86" s="813"/>
      <c r="D86" s="813"/>
      <c r="E86" s="813"/>
      <c r="F86" s="813"/>
      <c r="G86" s="813"/>
      <c r="H86" s="813"/>
      <c r="I86" s="813"/>
      <c r="J86" s="813"/>
      <c r="K86" s="813"/>
      <c r="L86" s="813"/>
      <c r="M86" s="814"/>
      <c r="N86" s="57">
        <f>L83+L84+L85</f>
        <v>31152.965198340091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134996.18252614039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1078</v>
      </c>
      <c r="C31" s="86" t="s">
        <v>1258</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150</v>
      </c>
      <c r="B36" s="861" t="str">
        <f>VLOOKUP(A36,EQUIPOS!A6:D154,3,FALSE)</f>
        <v>Cargador : Potencia en el volante 125 hp, Clasificación de RPM del motor 2300.</v>
      </c>
      <c r="C36" s="862"/>
      <c r="D36" s="862"/>
      <c r="E36" s="862"/>
      <c r="F36" s="862"/>
      <c r="G36" s="862"/>
      <c r="H36" s="863"/>
      <c r="I36" s="274"/>
      <c r="J36" s="275"/>
      <c r="K36" s="276">
        <f>VLOOKUP(A36,EQUIPOS!A6:D161,4,FALSE)</f>
        <v>187403.65627075353</v>
      </c>
      <c r="L36" s="277"/>
      <c r="M36" s="278">
        <v>22</v>
      </c>
      <c r="N36" s="279">
        <f>K36/M36</f>
        <v>8518.3480123069785</v>
      </c>
    </row>
    <row r="37" spans="1:14">
      <c r="A37" t="s">
        <v>180</v>
      </c>
      <c r="B37" s="861" t="str">
        <f>VLOOKUP(A37,EQUIPOS!A7:D154,3,FALSE)</f>
        <v>Compresor 120 HP, con martillo.</v>
      </c>
      <c r="C37" s="862"/>
      <c r="D37" s="862"/>
      <c r="E37" s="862"/>
      <c r="F37" s="862"/>
      <c r="G37" s="862"/>
      <c r="H37" s="863"/>
      <c r="I37" s="274"/>
      <c r="J37" s="275"/>
      <c r="K37" s="276">
        <f>VLOOKUP(A37,EQUIPOS!A7:D162,4,FALSE)</f>
        <v>91984.333333333328</v>
      </c>
      <c r="L37" s="277"/>
      <c r="M37" s="278">
        <v>22</v>
      </c>
      <c r="N37" s="279">
        <f>K37/M37</f>
        <v>4181.1060606060601</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23.212366002772729</v>
      </c>
    </row>
    <row r="43" spans="1:14" ht="15.75" thickBot="1">
      <c r="B43" s="812" t="s">
        <v>1037</v>
      </c>
      <c r="C43" s="813"/>
      <c r="D43" s="813"/>
      <c r="E43" s="813"/>
      <c r="F43" s="813"/>
      <c r="G43" s="813"/>
      <c r="H43" s="813"/>
      <c r="I43" s="813"/>
      <c r="J43" s="813"/>
      <c r="K43" s="813"/>
      <c r="L43" s="813"/>
      <c r="M43" s="814"/>
      <c r="N43" s="104">
        <f>SUM(N36:N42)</f>
        <v>12722.66643891581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VLOOKUP(A59,TRANSPORTE!A5:D94,3,FALSE)</f>
        <v>Transporte de material de demolición</v>
      </c>
      <c r="C59" s="324"/>
      <c r="D59" s="324"/>
      <c r="E59" s="324"/>
      <c r="F59" s="324"/>
      <c r="G59" s="324"/>
      <c r="H59" s="318" t="str">
        <f>VLOOKUP(A59,TRANSPORTE!A6:D120,2,FALSE)</f>
        <v>m3k</v>
      </c>
      <c r="I59" s="286">
        <v>0.42</v>
      </c>
      <c r="J59" s="293">
        <v>1</v>
      </c>
      <c r="K59" s="286">
        <f>I59*J59</f>
        <v>0.42</v>
      </c>
      <c r="L59" s="899">
        <f>'900.2'!N78</f>
        <v>1041.4731974276615</v>
      </c>
      <c r="M59" s="900"/>
      <c r="N59" s="294">
        <f>K59*L59</f>
        <v>437.41874291961778</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50"/>
    </row>
    <row r="65" spans="1:15" ht="15.75" thickBot="1">
      <c r="B65" s="901" t="s">
        <v>1037</v>
      </c>
      <c r="C65" s="855"/>
      <c r="D65" s="855"/>
      <c r="E65" s="855"/>
      <c r="F65" s="855"/>
      <c r="G65" s="855"/>
      <c r="H65" s="855"/>
      <c r="I65" s="855"/>
      <c r="J65" s="855"/>
      <c r="K65" s="855"/>
      <c r="L65" s="855"/>
      <c r="M65" s="856"/>
      <c r="N65" s="109">
        <f>N59+N60+N61+N62+N63</f>
        <v>437.41874291961778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176</v>
      </c>
      <c r="N70" s="303">
        <f>K70/M70</f>
        <v>580.30915006931821</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176</v>
      </c>
      <c r="N71" s="303">
        <f>K71/M71</f>
        <v>580.30915006931821</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1160.6183001386364</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14320.703481974064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2864.1406963948129</v>
      </c>
      <c r="M83" s="848"/>
      <c r="N83" s="56"/>
    </row>
    <row r="84" spans="1:14">
      <c r="B84" s="94" t="s">
        <v>1057</v>
      </c>
      <c r="C84" s="95"/>
      <c r="D84" s="95"/>
      <c r="E84" s="95"/>
      <c r="F84" s="95"/>
      <c r="G84" s="95"/>
      <c r="H84" s="95"/>
      <c r="I84" s="92"/>
      <c r="J84" s="93"/>
      <c r="K84" s="311">
        <v>0.05</v>
      </c>
      <c r="L84" s="847">
        <f>N78*K84</f>
        <v>716.03517409870324</v>
      </c>
      <c r="M84" s="848"/>
      <c r="N84" s="56"/>
    </row>
    <row r="85" spans="1:14" ht="15.75" thickBot="1">
      <c r="B85" s="96" t="s">
        <v>1058</v>
      </c>
      <c r="C85" s="97"/>
      <c r="D85" s="97"/>
      <c r="E85" s="97"/>
      <c r="F85" s="97"/>
      <c r="G85" s="97"/>
      <c r="H85" s="97"/>
      <c r="I85" s="98"/>
      <c r="J85" s="99"/>
      <c r="K85" s="312">
        <v>0.05</v>
      </c>
      <c r="L85" s="849">
        <f>N78*K85</f>
        <v>716.03517409870324</v>
      </c>
      <c r="M85" s="850"/>
      <c r="N85" s="56"/>
    </row>
    <row r="86" spans="1:14" ht="15.75" thickBot="1">
      <c r="B86" s="812" t="s">
        <v>1037</v>
      </c>
      <c r="C86" s="813"/>
      <c r="D86" s="813"/>
      <c r="E86" s="813"/>
      <c r="F86" s="813"/>
      <c r="G86" s="813"/>
      <c r="H86" s="813"/>
      <c r="I86" s="813"/>
      <c r="J86" s="813"/>
      <c r="K86" s="813"/>
      <c r="L86" s="813"/>
      <c r="M86" s="814"/>
      <c r="N86" s="57">
        <f>L83+L84+L85</f>
        <v>4296.2110445922199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18616.914526566285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1079</v>
      </c>
      <c r="C31" s="86" t="s">
        <v>1259</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150</v>
      </c>
      <c r="B36" s="861" t="str">
        <f>VLOOKUP(A36,EQUIPOS!A6:D154,3,FALSE)</f>
        <v>Cargador : Potencia en el volante 125 hp, Clasificación de RPM del motor 2300.</v>
      </c>
      <c r="C36" s="862"/>
      <c r="D36" s="862"/>
      <c r="E36" s="862"/>
      <c r="F36" s="862"/>
      <c r="G36" s="862"/>
      <c r="H36" s="863"/>
      <c r="I36" s="274"/>
      <c r="J36" s="275"/>
      <c r="K36" s="276">
        <f>VLOOKUP(A36,EQUIPOS!A6:D161,4,FALSE)</f>
        <v>187403.65627075353</v>
      </c>
      <c r="L36" s="277"/>
      <c r="M36" s="278">
        <v>22</v>
      </c>
      <c r="N36" s="279">
        <f>K36/M36</f>
        <v>8518.3480123069785</v>
      </c>
    </row>
    <row r="37" spans="1:14">
      <c r="A37" t="s">
        <v>180</v>
      </c>
      <c r="B37" s="861" t="str">
        <f>VLOOKUP(A37,EQUIPOS!A7:D154,3,FALSE)</f>
        <v>Compresor 120 HP, con martillo.</v>
      </c>
      <c r="C37" s="862"/>
      <c r="D37" s="862"/>
      <c r="E37" s="862"/>
      <c r="F37" s="862"/>
      <c r="G37" s="862"/>
      <c r="H37" s="863"/>
      <c r="I37" s="274"/>
      <c r="J37" s="275"/>
      <c r="K37" s="276">
        <f>VLOOKUP(A37,EQUIPOS!A7:D162,4,FALSE)</f>
        <v>91984.333333333328</v>
      </c>
      <c r="L37" s="277"/>
      <c r="M37" s="278">
        <v>22</v>
      </c>
      <c r="N37" s="279">
        <f>K37/M37</f>
        <v>4181.1060606060601</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23.212366002772729</v>
      </c>
    </row>
    <row r="43" spans="1:14" ht="15.75" thickBot="1">
      <c r="B43" s="812" t="s">
        <v>1037</v>
      </c>
      <c r="C43" s="813"/>
      <c r="D43" s="813"/>
      <c r="E43" s="813"/>
      <c r="F43" s="813"/>
      <c r="G43" s="813"/>
      <c r="H43" s="813"/>
      <c r="I43" s="813"/>
      <c r="J43" s="813"/>
      <c r="K43" s="813"/>
      <c r="L43" s="813"/>
      <c r="M43" s="814"/>
      <c r="N43" s="104">
        <f>SUM(N36:N42)</f>
        <v>12722.66643891581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VLOOKUP(A59,TRANSPORTE!A5:D94,3,FALSE)</f>
        <v>Transporte de material de demolición</v>
      </c>
      <c r="C59" s="324"/>
      <c r="D59" s="324"/>
      <c r="E59" s="324"/>
      <c r="F59" s="324"/>
      <c r="G59" s="324"/>
      <c r="H59" s="318" t="str">
        <f>VLOOKUP(A59,TRANSPORTE!A6:D120,2,FALSE)</f>
        <v>m3k</v>
      </c>
      <c r="I59" s="286">
        <v>0.21</v>
      </c>
      <c r="J59" s="293">
        <v>1</v>
      </c>
      <c r="K59" s="286">
        <f>I59*J59</f>
        <v>0.21</v>
      </c>
      <c r="L59" s="899">
        <f>'900.2'!N78</f>
        <v>1041.4731974276615</v>
      </c>
      <c r="M59" s="900"/>
      <c r="N59" s="294">
        <f>K59*L59</f>
        <v>218.70937145980889</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50"/>
    </row>
    <row r="65" spans="1:15" ht="15.75" thickBot="1">
      <c r="B65" s="901" t="s">
        <v>1037</v>
      </c>
      <c r="C65" s="855"/>
      <c r="D65" s="855"/>
      <c r="E65" s="855"/>
      <c r="F65" s="855"/>
      <c r="G65" s="855"/>
      <c r="H65" s="855"/>
      <c r="I65" s="855"/>
      <c r="J65" s="855"/>
      <c r="K65" s="855"/>
      <c r="L65" s="855"/>
      <c r="M65" s="856"/>
      <c r="N65" s="109">
        <f>N59+N60+N61+N62+N63</f>
        <v>218.70937145980889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176</v>
      </c>
      <c r="N70" s="303">
        <f>K70/M70</f>
        <v>580.30915006931821</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176</v>
      </c>
      <c r="N71" s="303">
        <f>K71/M71</f>
        <v>580.30915006931821</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1160.6183001386364</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14101.994110514255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2820.3988221028512</v>
      </c>
      <c r="M83" s="848"/>
      <c r="N83" s="56"/>
    </row>
    <row r="84" spans="1:14">
      <c r="B84" s="94" t="s">
        <v>1057</v>
      </c>
      <c r="C84" s="95"/>
      <c r="D84" s="95"/>
      <c r="E84" s="95"/>
      <c r="F84" s="95"/>
      <c r="G84" s="95"/>
      <c r="H84" s="95"/>
      <c r="I84" s="92"/>
      <c r="J84" s="93"/>
      <c r="K84" s="311">
        <v>0.05</v>
      </c>
      <c r="L84" s="847">
        <f>N78*K84</f>
        <v>705.09970552571281</v>
      </c>
      <c r="M84" s="848"/>
      <c r="N84" s="56"/>
    </row>
    <row r="85" spans="1:14" ht="15.75" thickBot="1">
      <c r="B85" s="96" t="s">
        <v>1058</v>
      </c>
      <c r="C85" s="97"/>
      <c r="D85" s="97"/>
      <c r="E85" s="97"/>
      <c r="F85" s="97"/>
      <c r="G85" s="97"/>
      <c r="H85" s="97"/>
      <c r="I85" s="98"/>
      <c r="J85" s="99"/>
      <c r="K85" s="312">
        <v>0.05</v>
      </c>
      <c r="L85" s="849">
        <f>N78*K85</f>
        <v>705.09970552571281</v>
      </c>
      <c r="M85" s="850"/>
      <c r="N85" s="56"/>
    </row>
    <row r="86" spans="1:14" ht="15.75" thickBot="1">
      <c r="B86" s="812" t="s">
        <v>1037</v>
      </c>
      <c r="C86" s="813"/>
      <c r="D86" s="813"/>
      <c r="E86" s="813"/>
      <c r="F86" s="813"/>
      <c r="G86" s="813"/>
      <c r="H86" s="813"/>
      <c r="I86" s="813"/>
      <c r="J86" s="813"/>
      <c r="K86" s="813"/>
      <c r="L86" s="813"/>
      <c r="M86" s="814"/>
      <c r="N86" s="57">
        <f>L83+L84+L85</f>
        <v>4230.5982331542773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18332.592343668533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1080</v>
      </c>
      <c r="C31" s="86" t="s">
        <v>1260</v>
      </c>
      <c r="D31" s="87"/>
      <c r="E31" s="87"/>
      <c r="F31" s="87"/>
      <c r="G31" s="87"/>
      <c r="H31" s="87"/>
      <c r="I31" s="87"/>
      <c r="J31" s="88"/>
      <c r="K31" s="315"/>
      <c r="L31" s="313" t="s">
        <v>144</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180</v>
      </c>
      <c r="B36" s="861" t="str">
        <f>VLOOKUP(A36,EQUIPOS!A6:D154,3,FALSE)</f>
        <v>Compresor 120 HP, con martillo.</v>
      </c>
      <c r="C36" s="862"/>
      <c r="D36" s="862"/>
      <c r="E36" s="862"/>
      <c r="F36" s="862"/>
      <c r="G36" s="862"/>
      <c r="H36" s="863"/>
      <c r="I36" s="274"/>
      <c r="J36" s="275"/>
      <c r="K36" s="276">
        <f>VLOOKUP(A36,EQUIPOS!A6:D161,4,FALSE)</f>
        <v>91984.333333333328</v>
      </c>
      <c r="L36" s="277"/>
      <c r="M36" s="278">
        <v>20</v>
      </c>
      <c r="N36" s="279">
        <f>K36/M36</f>
        <v>4599.2166666666662</v>
      </c>
    </row>
    <row r="37" spans="1:14">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0.1</v>
      </c>
      <c r="M42" s="874"/>
      <c r="N42" s="110">
        <f>N76*L42</f>
        <v>63.834006507624999</v>
      </c>
    </row>
    <row r="43" spans="1:14" ht="15.75" thickBot="1">
      <c r="B43" s="812" t="s">
        <v>1037</v>
      </c>
      <c r="C43" s="813"/>
      <c r="D43" s="813"/>
      <c r="E43" s="813"/>
      <c r="F43" s="813"/>
      <c r="G43" s="813"/>
      <c r="H43" s="813"/>
      <c r="I43" s="813"/>
      <c r="J43" s="813"/>
      <c r="K43" s="813"/>
      <c r="L43" s="813"/>
      <c r="M43" s="814"/>
      <c r="N43" s="104">
        <f>SUM(N36:N42)</f>
        <v>4663.0506731742917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VLOOKUP(A59,TRANSPORTE!A5:D94,3,FALSE)</f>
        <v>Transporte de material de demolición</v>
      </c>
      <c r="C59" s="324"/>
      <c r="D59" s="324"/>
      <c r="E59" s="324"/>
      <c r="F59" s="324"/>
      <c r="G59" s="324"/>
      <c r="H59" s="318" t="str">
        <f>VLOOKUP(A59,TRANSPORTE!A6:D120,2,FALSE)</f>
        <v>m3k</v>
      </c>
      <c r="I59" s="286">
        <v>0.08</v>
      </c>
      <c r="J59" s="293">
        <v>1</v>
      </c>
      <c r="K59" s="286">
        <f>I59*J59</f>
        <v>0.08</v>
      </c>
      <c r="L59" s="899">
        <f>'900.2'!N78</f>
        <v>1041.4731974276615</v>
      </c>
      <c r="M59" s="900"/>
      <c r="N59" s="294">
        <f>K59*L59</f>
        <v>83.317855794212917</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83.317855794212917</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160</v>
      </c>
      <c r="N70" s="303">
        <f>K70/M70</f>
        <v>638.34006507624997</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638.34006507624997</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5384.7085940447541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1076.9417188089508</v>
      </c>
      <c r="M83" s="848"/>
      <c r="N83" s="56"/>
    </row>
    <row r="84" spans="1:14">
      <c r="B84" s="94" t="s">
        <v>1057</v>
      </c>
      <c r="C84" s="95"/>
      <c r="D84" s="95"/>
      <c r="E84" s="95"/>
      <c r="F84" s="95"/>
      <c r="G84" s="95"/>
      <c r="H84" s="95"/>
      <c r="I84" s="92"/>
      <c r="J84" s="93"/>
      <c r="K84" s="311">
        <v>0.05</v>
      </c>
      <c r="L84" s="847">
        <f>N78*K84</f>
        <v>269.2354297022377</v>
      </c>
      <c r="M84" s="848"/>
      <c r="N84" s="56"/>
    </row>
    <row r="85" spans="1:14" ht="15.75" thickBot="1">
      <c r="B85" s="96" t="s">
        <v>1058</v>
      </c>
      <c r="C85" s="97"/>
      <c r="D85" s="97"/>
      <c r="E85" s="97"/>
      <c r="F85" s="97"/>
      <c r="G85" s="97"/>
      <c r="H85" s="97"/>
      <c r="I85" s="98"/>
      <c r="J85" s="99"/>
      <c r="K85" s="312">
        <v>0.05</v>
      </c>
      <c r="L85" s="849">
        <f>N78*K85</f>
        <v>269.2354297022377</v>
      </c>
      <c r="M85" s="850"/>
      <c r="N85" s="56"/>
    </row>
    <row r="86" spans="1:14" ht="15.75" thickBot="1">
      <c r="B86" s="812" t="s">
        <v>1037</v>
      </c>
      <c r="C86" s="813"/>
      <c r="D86" s="813"/>
      <c r="E86" s="813"/>
      <c r="F86" s="813"/>
      <c r="G86" s="813"/>
      <c r="H86" s="813"/>
      <c r="I86" s="813"/>
      <c r="J86" s="813"/>
      <c r="K86" s="813"/>
      <c r="L86" s="813"/>
      <c r="M86" s="814"/>
      <c r="N86" s="57">
        <f>L83+L84+L85</f>
        <v>1615.4125782134263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7000.1211722581802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1081</v>
      </c>
      <c r="C31" s="86" t="s">
        <v>1261</v>
      </c>
      <c r="D31" s="87"/>
      <c r="E31" s="87"/>
      <c r="F31" s="87"/>
      <c r="G31" s="87"/>
      <c r="H31" s="87"/>
      <c r="I31" s="87"/>
      <c r="J31" s="88"/>
      <c r="K31" s="315"/>
      <c r="L31" s="313" t="s">
        <v>1082</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195</v>
      </c>
      <c r="B36" s="861" t="str">
        <f>VLOOKUP(A36,EQUIPOS!A6:D154,3,FALSE)</f>
        <v xml:space="preserve">Equipo de oxicorte, Capacidad de corte: hasta 6´´ (152mm) </v>
      </c>
      <c r="C36" s="862"/>
      <c r="D36" s="862"/>
      <c r="E36" s="862"/>
      <c r="F36" s="862"/>
      <c r="G36" s="862"/>
      <c r="H36" s="863"/>
      <c r="I36" s="274"/>
      <c r="J36" s="275"/>
      <c r="K36" s="276">
        <f>VLOOKUP(A36,EQUIPOS!A6:D161,4,FALSE)</f>
        <v>5286.8119412515971</v>
      </c>
      <c r="L36" s="277"/>
      <c r="M36" s="278">
        <v>321</v>
      </c>
      <c r="N36" s="279">
        <f>K36/M36</f>
        <v>16.469819131624913</v>
      </c>
    </row>
    <row r="37" spans="1:14">
      <c r="A37" t="s">
        <v>248</v>
      </c>
      <c r="B37" s="861" t="str">
        <f>VLOOKUP(A37,EQUIPOS!A7:D154,3,FALSE)</f>
        <v>Grúa telescópica de 50 Ton.</v>
      </c>
      <c r="C37" s="862"/>
      <c r="D37" s="862"/>
      <c r="E37" s="862"/>
      <c r="F37" s="862"/>
      <c r="G37" s="862"/>
      <c r="H37" s="863"/>
      <c r="I37" s="274"/>
      <c r="J37" s="275"/>
      <c r="K37" s="276">
        <f>VLOOKUP(A37,EQUIPOS!A7:D162,4,FALSE)</f>
        <v>371875</v>
      </c>
      <c r="L37" s="277"/>
      <c r="M37" s="278">
        <v>321</v>
      </c>
      <c r="N37" s="279">
        <f>K37/M37</f>
        <v>1158.4890965732088</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0.1</v>
      </c>
      <c r="M42" s="874"/>
      <c r="N42" s="110">
        <f>N76*L42</f>
        <v>15.908786668566979</v>
      </c>
    </row>
    <row r="43" spans="1:14" ht="15.75" thickBot="1">
      <c r="B43" s="812" t="s">
        <v>1037</v>
      </c>
      <c r="C43" s="813"/>
      <c r="D43" s="813"/>
      <c r="E43" s="813"/>
      <c r="F43" s="813"/>
      <c r="G43" s="813"/>
      <c r="H43" s="813"/>
      <c r="I43" s="813"/>
      <c r="J43" s="813"/>
      <c r="K43" s="813"/>
      <c r="L43" s="813"/>
      <c r="M43" s="814"/>
      <c r="N43" s="104">
        <f>SUM(N36:N42)</f>
        <v>1190.8677023734008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1306</v>
      </c>
      <c r="B59" s="51" t="str">
        <f>VLOOKUP(A59,TRANSPORTE!A5:D117,3,FALSE)</f>
        <v>Transporte de acero</v>
      </c>
      <c r="C59" s="324"/>
      <c r="D59" s="324"/>
      <c r="E59" s="324"/>
      <c r="F59" s="324"/>
      <c r="G59" s="324"/>
      <c r="H59" s="318" t="str">
        <f>VLOOKUP(A59,TRANSPORTE!A6:D120,2,FALSE)</f>
        <v>tkm</v>
      </c>
      <c r="I59" s="286">
        <v>1</v>
      </c>
      <c r="J59" s="293">
        <v>1</v>
      </c>
      <c r="K59" s="286">
        <f>I59*J59</f>
        <v>1</v>
      </c>
      <c r="L59" s="899">
        <f>VLOOKUP(A59,TRANSPORTE!A5:D120,4,FALSE)</f>
        <v>1399.6806397252938</v>
      </c>
      <c r="M59" s="900"/>
      <c r="N59" s="294">
        <f>K59*L59</f>
        <v>1399.6806397252938</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1399.6806397252938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19</v>
      </c>
      <c r="B70" s="54" t="str">
        <f>VLOOKUP(A70,'MANO DE OBRA'!A8:D68,3,FALSE)</f>
        <v>Obrero (8)</v>
      </c>
      <c r="C70" s="52"/>
      <c r="D70" s="52"/>
      <c r="E70" s="52"/>
      <c r="F70" s="52"/>
      <c r="G70" s="52"/>
      <c r="H70" s="52"/>
      <c r="I70" s="299">
        <f>K70/J70*100</f>
        <v>220831.15764799999</v>
      </c>
      <c r="J70" s="300">
        <v>185</v>
      </c>
      <c r="K70" s="301">
        <f>VLOOKUP(A70,'MANO DE OBRA'!A8:D99,4,FALSE)</f>
        <v>408537.6416488</v>
      </c>
      <c r="L70" s="55"/>
      <c r="M70" s="302">
        <v>2568</v>
      </c>
      <c r="N70" s="303">
        <f>K70/M70</f>
        <v>159.08786668566978</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159.08786668566978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2749.6362087843645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549.92724175687295</v>
      </c>
      <c r="M83" s="848"/>
      <c r="N83" s="56"/>
    </row>
    <row r="84" spans="1:14">
      <c r="B84" s="94" t="s">
        <v>1057</v>
      </c>
      <c r="C84" s="95"/>
      <c r="D84" s="95"/>
      <c r="E84" s="95"/>
      <c r="F84" s="95"/>
      <c r="G84" s="95"/>
      <c r="H84" s="95"/>
      <c r="I84" s="92"/>
      <c r="J84" s="93"/>
      <c r="K84" s="311">
        <v>0.05</v>
      </c>
      <c r="L84" s="847">
        <f>N78*K84</f>
        <v>137.48181043921824</v>
      </c>
      <c r="M84" s="848"/>
      <c r="N84" s="56"/>
    </row>
    <row r="85" spans="1:14" ht="15.75" thickBot="1">
      <c r="B85" s="96" t="s">
        <v>1058</v>
      </c>
      <c r="C85" s="97"/>
      <c r="D85" s="97"/>
      <c r="E85" s="97"/>
      <c r="F85" s="97"/>
      <c r="G85" s="97"/>
      <c r="H85" s="97"/>
      <c r="I85" s="98"/>
      <c r="J85" s="99"/>
      <c r="K85" s="312">
        <v>0.05</v>
      </c>
      <c r="L85" s="849">
        <f>N78*K85</f>
        <v>137.48181043921824</v>
      </c>
      <c r="M85" s="850"/>
      <c r="N85" s="56"/>
    </row>
    <row r="86" spans="1:14" ht="15.75" thickBot="1">
      <c r="B86" s="812" t="s">
        <v>1037</v>
      </c>
      <c r="C86" s="813"/>
      <c r="D86" s="813"/>
      <c r="E86" s="813"/>
      <c r="F86" s="813"/>
      <c r="G86" s="813"/>
      <c r="H86" s="813"/>
      <c r="I86" s="813"/>
      <c r="J86" s="813"/>
      <c r="K86" s="813"/>
      <c r="L86" s="813"/>
      <c r="M86" s="814"/>
      <c r="N86" s="57">
        <f>L83+L84+L85</f>
        <v>824.8908626353093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3574.527071419674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1083</v>
      </c>
      <c r="C31" s="86" t="s">
        <v>1262</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273</v>
      </c>
      <c r="B36" s="861" t="str">
        <f>VLOOKUP(A36,EQUIPOS!A6:D154,3,FALSE)</f>
        <v>Motosierra, 93.6 cm3 - 7.1 HP, 45-90 cm - 7.9 kg</v>
      </c>
      <c r="C36" s="862"/>
      <c r="D36" s="862"/>
      <c r="E36" s="862"/>
      <c r="F36" s="862"/>
      <c r="G36" s="862"/>
      <c r="H36" s="863"/>
      <c r="I36" s="274"/>
      <c r="J36" s="275"/>
      <c r="K36" s="276">
        <f>VLOOKUP(A36,EQUIPOS!A6:D161,4,FALSE)</f>
        <v>4250</v>
      </c>
      <c r="L36" s="277"/>
      <c r="M36" s="278">
        <v>3</v>
      </c>
      <c r="N36" s="279">
        <f>K36/M36</f>
        <v>1416.6666666666667</v>
      </c>
    </row>
    <row r="37" spans="1:14">
      <c r="A37" s="212" t="s">
        <v>312</v>
      </c>
      <c r="B37" s="861" t="str">
        <f>VLOOKUP(A37,EQUIPOS!A7:D154,3,FALSE)</f>
        <v>Retroexcavadora sobre oruga, potencia 138 HP, balde de 1,5 m3.</v>
      </c>
      <c r="C37" s="862"/>
      <c r="D37" s="862"/>
      <c r="E37" s="862"/>
      <c r="F37" s="862"/>
      <c r="G37" s="862"/>
      <c r="H37" s="863"/>
      <c r="I37" s="274"/>
      <c r="J37" s="275"/>
      <c r="K37" s="276">
        <f>VLOOKUP(A37,EQUIPOS!A7:D162,4,FALSE)</f>
        <v>132647.46719880804</v>
      </c>
      <c r="L37" s="277"/>
      <c r="M37" s="278">
        <v>3</v>
      </c>
      <c r="N37" s="279">
        <f>K37/M37</f>
        <v>44215.822399602679</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638.34006507625008</v>
      </c>
    </row>
    <row r="43" spans="1:14" ht="15.75" thickBot="1">
      <c r="B43" s="812" t="s">
        <v>1037</v>
      </c>
      <c r="C43" s="813"/>
      <c r="D43" s="813"/>
      <c r="E43" s="813"/>
      <c r="F43" s="813"/>
      <c r="G43" s="813"/>
      <c r="H43" s="813"/>
      <c r="I43" s="813"/>
      <c r="J43" s="813"/>
      <c r="K43" s="813"/>
      <c r="L43" s="813"/>
      <c r="M43" s="814"/>
      <c r="N43" s="104">
        <f>SUM(N36:N42)</f>
        <v>46270.829131345592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VLOOKUP(A59,TRANSPORTE!A5:D117,3,FALSE)</f>
        <v>Transporte de material de demolición</v>
      </c>
      <c r="C59" s="324"/>
      <c r="D59" s="324"/>
      <c r="E59" s="324"/>
      <c r="F59" s="324"/>
      <c r="G59" s="324"/>
      <c r="H59" s="318" t="str">
        <f>VLOOKUP(A59,TRANSPORTE!A6:D120,2,FALSE)</f>
        <v>m3k</v>
      </c>
      <c r="I59" s="286">
        <v>6</v>
      </c>
      <c r="J59" s="293">
        <v>1</v>
      </c>
      <c r="K59" s="286">
        <f>I59*J59</f>
        <v>6</v>
      </c>
      <c r="L59" s="899">
        <f>VLOOKUP(A59,TRANSPORTE!A5:D94,4,FALSE)</f>
        <v>1283.2108638649408</v>
      </c>
      <c r="M59" s="900"/>
      <c r="N59" s="294">
        <f>K59*L59</f>
        <v>7699.2651831896455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7699.2651831896455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24</v>
      </c>
      <c r="N70" s="303">
        <f>K70/M70</f>
        <v>4255.6004338416669</v>
      </c>
      <c r="O70" s="111"/>
    </row>
    <row r="71" spans="1:15">
      <c r="A71" t="s">
        <v>11</v>
      </c>
      <c r="B71" s="54" t="str">
        <f>VLOOKUP(A71,'MANO DE OBRA'!A8:D69,3,FALSE)</f>
        <v>Obrero (4)</v>
      </c>
      <c r="C71" s="52"/>
      <c r="D71" s="52"/>
      <c r="E71" s="52"/>
      <c r="F71" s="52"/>
      <c r="G71" s="52"/>
      <c r="H71" s="52"/>
      <c r="I71" s="299">
        <f>K71/J71*100</f>
        <v>110415.578824</v>
      </c>
      <c r="J71" s="300">
        <v>185</v>
      </c>
      <c r="K71" s="301">
        <f>VLOOKUP(A71,'MANO DE OBRA'!A8:D100,4,FALSE)</f>
        <v>204268.8208244</v>
      </c>
      <c r="L71" s="55"/>
      <c r="M71" s="306">
        <v>24</v>
      </c>
      <c r="N71" s="303">
        <f>K71/M71</f>
        <v>8511.2008676833339</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12766.801301525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66736.895616060239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13347.379123212049</v>
      </c>
      <c r="M83" s="848"/>
      <c r="N83" s="56"/>
    </row>
    <row r="84" spans="1:14">
      <c r="B84" s="94" t="s">
        <v>1057</v>
      </c>
      <c r="C84" s="95"/>
      <c r="D84" s="95"/>
      <c r="E84" s="95"/>
      <c r="F84" s="95"/>
      <c r="G84" s="95"/>
      <c r="H84" s="95"/>
      <c r="I84" s="92"/>
      <c r="J84" s="93"/>
      <c r="K84" s="311">
        <v>0.05</v>
      </c>
      <c r="L84" s="847">
        <f>N78*K84</f>
        <v>3336.8447808030123</v>
      </c>
      <c r="M84" s="848"/>
      <c r="N84" s="56"/>
    </row>
    <row r="85" spans="1:14" ht="15.75" thickBot="1">
      <c r="B85" s="96" t="s">
        <v>1058</v>
      </c>
      <c r="C85" s="97"/>
      <c r="D85" s="97"/>
      <c r="E85" s="97"/>
      <c r="F85" s="97"/>
      <c r="G85" s="97"/>
      <c r="H85" s="97"/>
      <c r="I85" s="98"/>
      <c r="J85" s="99"/>
      <c r="K85" s="312">
        <v>0.05</v>
      </c>
      <c r="L85" s="849">
        <f>N78*K85</f>
        <v>3336.8447808030123</v>
      </c>
      <c r="M85" s="850"/>
      <c r="N85" s="56"/>
    </row>
    <row r="86" spans="1:14" ht="15.75" thickBot="1">
      <c r="B86" s="812" t="s">
        <v>1037</v>
      </c>
      <c r="C86" s="813"/>
      <c r="D86" s="813"/>
      <c r="E86" s="813"/>
      <c r="F86" s="813"/>
      <c r="G86" s="813"/>
      <c r="H86" s="813"/>
      <c r="I86" s="813"/>
      <c r="J86" s="813"/>
      <c r="K86" s="813"/>
      <c r="L86" s="813"/>
      <c r="M86" s="814"/>
      <c r="N86" s="57">
        <f>L83+L84+L85</f>
        <v>20021.06868481807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86757.964300878317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27.7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1084</v>
      </c>
      <c r="C31" s="86" t="s">
        <v>2334</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195</v>
      </c>
      <c r="B36" s="861" t="str">
        <f>VLOOKUP(A36,EQUIPOS!A6:D154,3,FALSE)</f>
        <v xml:space="preserve">Equipo de oxicorte, Capacidad de corte: hasta 6´´ (152mm) </v>
      </c>
      <c r="C36" s="862"/>
      <c r="D36" s="862"/>
      <c r="E36" s="862"/>
      <c r="F36" s="862"/>
      <c r="G36" s="862"/>
      <c r="H36" s="863"/>
      <c r="I36" s="274"/>
      <c r="J36" s="275"/>
      <c r="K36" s="276">
        <f>VLOOKUP(A36,EQUIPOS!A6:D161,4,FALSE)</f>
        <v>5286.8119412515971</v>
      </c>
      <c r="L36" s="277"/>
      <c r="M36" s="278">
        <v>4</v>
      </c>
      <c r="N36" s="279">
        <f>K36/M36</f>
        <v>1321.7029853128993</v>
      </c>
    </row>
    <row r="37" spans="1:14">
      <c r="A37" s="113" t="s">
        <v>248</v>
      </c>
      <c r="B37" s="861" t="str">
        <f>VLOOKUP(A37,EQUIPOS!A7:D154,3,FALSE)</f>
        <v>Grúa telescópica de 50 Ton.</v>
      </c>
      <c r="C37" s="862"/>
      <c r="D37" s="862"/>
      <c r="E37" s="862"/>
      <c r="F37" s="862"/>
      <c r="G37" s="862"/>
      <c r="H37" s="863"/>
      <c r="I37" s="274"/>
      <c r="J37" s="275"/>
      <c r="K37" s="276">
        <f>VLOOKUP(A37,EQUIPOS!A7:D162,4,FALSE)</f>
        <v>371875</v>
      </c>
      <c r="L37" s="277"/>
      <c r="M37" s="278">
        <v>4</v>
      </c>
      <c r="N37" s="279">
        <f>K37/M37</f>
        <v>92968.75</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0.1</v>
      </c>
      <c r="M42" s="874"/>
      <c r="N42" s="110">
        <f>N76*L42</f>
        <v>957.5100976143749</v>
      </c>
    </row>
    <row r="43" spans="1:14" ht="15.75" thickBot="1">
      <c r="B43" s="812" t="s">
        <v>1037</v>
      </c>
      <c r="C43" s="813"/>
      <c r="D43" s="813"/>
      <c r="E43" s="813"/>
      <c r="F43" s="813"/>
      <c r="G43" s="813"/>
      <c r="H43" s="813"/>
      <c r="I43" s="813"/>
      <c r="J43" s="813"/>
      <c r="K43" s="813"/>
      <c r="L43" s="813"/>
      <c r="M43" s="814"/>
      <c r="N43" s="104">
        <f>SUM(N36:N42)</f>
        <v>95247.963082927279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s="212" t="s">
        <v>1409</v>
      </c>
      <c r="B59" s="51" t="str">
        <f>VLOOKUP(A59,TRANSPORTE!A5:D117,3,FALSE)</f>
        <v xml:space="preserve">Transporte de estructuras metálicas </v>
      </c>
      <c r="C59" s="324"/>
      <c r="D59" s="324"/>
      <c r="E59" s="324"/>
      <c r="F59" s="324"/>
      <c r="G59" s="324"/>
      <c r="H59" s="318" t="str">
        <f>VLOOKUP(A59,TRANSPORTE!A6:D120,2,FALSE)</f>
        <v>kgk</v>
      </c>
      <c r="I59" s="286">
        <v>1</v>
      </c>
      <c r="J59" s="293">
        <v>1</v>
      </c>
      <c r="K59" s="286">
        <f>I59*J59</f>
        <v>1</v>
      </c>
      <c r="L59" s="899">
        <f>VLOOKUP(A59,TRANSPORTE!A5:D117,4,FALSE)</f>
        <v>11.238311705823529</v>
      </c>
      <c r="M59" s="900"/>
      <c r="N59" s="294">
        <f>K59*L59</f>
        <v>11.238311705823529</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11.238311705823529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32</v>
      </c>
      <c r="N70" s="303">
        <f>K70/M70</f>
        <v>3191.70032538125</v>
      </c>
      <c r="O70" s="111"/>
    </row>
    <row r="71" spans="1:15">
      <c r="A71" t="s">
        <v>11</v>
      </c>
      <c r="B71" s="54" t="str">
        <f>VLOOKUP(A71,'MANO DE OBRA'!A8:D69,3,FALSE)</f>
        <v>Obrero (4)</v>
      </c>
      <c r="C71" s="52"/>
      <c r="D71" s="52"/>
      <c r="E71" s="52"/>
      <c r="F71" s="52"/>
      <c r="G71" s="52"/>
      <c r="H71" s="52"/>
      <c r="I71" s="299">
        <f>K71/J71*100</f>
        <v>110415.578824</v>
      </c>
      <c r="J71" s="300">
        <v>185</v>
      </c>
      <c r="K71" s="301">
        <f>VLOOKUP(A71,'MANO DE OBRA'!A8:D100,4,FALSE)</f>
        <v>204268.8208244</v>
      </c>
      <c r="L71" s="55"/>
      <c r="M71" s="306">
        <v>32</v>
      </c>
      <c r="N71" s="303">
        <f>K71/M71</f>
        <v>6383.4006507624999</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901" t="s">
        <v>1037</v>
      </c>
      <c r="C76" s="855"/>
      <c r="D76" s="855"/>
      <c r="E76" s="855"/>
      <c r="F76" s="855"/>
      <c r="G76" s="855"/>
      <c r="H76" s="855"/>
      <c r="I76" s="855"/>
      <c r="J76" s="855"/>
      <c r="K76" s="855"/>
      <c r="L76" s="855"/>
      <c r="M76" s="856"/>
      <c r="N76" s="467">
        <f>SUM(N70:N75)</f>
        <v>9575.100976143749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104834.30237077684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20966.860474155372</v>
      </c>
      <c r="M83" s="848"/>
      <c r="N83" s="56"/>
    </row>
    <row r="84" spans="1:14">
      <c r="B84" s="94" t="s">
        <v>1057</v>
      </c>
      <c r="C84" s="95"/>
      <c r="D84" s="95"/>
      <c r="E84" s="95"/>
      <c r="F84" s="95"/>
      <c r="G84" s="95"/>
      <c r="H84" s="95"/>
      <c r="I84" s="92"/>
      <c r="J84" s="93"/>
      <c r="K84" s="311">
        <v>0.05</v>
      </c>
      <c r="L84" s="847">
        <f>N78*K84</f>
        <v>5241.7151185388429</v>
      </c>
      <c r="M84" s="848"/>
      <c r="N84" s="56"/>
    </row>
    <row r="85" spans="1:14" ht="15.75" thickBot="1">
      <c r="B85" s="96" t="s">
        <v>1058</v>
      </c>
      <c r="C85" s="97"/>
      <c r="D85" s="97"/>
      <c r="E85" s="97"/>
      <c r="F85" s="97"/>
      <c r="G85" s="97"/>
      <c r="H85" s="97"/>
      <c r="I85" s="98"/>
      <c r="J85" s="99"/>
      <c r="K85" s="312">
        <v>0.05</v>
      </c>
      <c r="L85" s="849">
        <f>N78*K85</f>
        <v>5241.7151185388429</v>
      </c>
      <c r="M85" s="850"/>
      <c r="N85" s="56"/>
    </row>
    <row r="86" spans="1:14" ht="15.75" thickBot="1">
      <c r="B86" s="812" t="s">
        <v>1037</v>
      </c>
      <c r="C86" s="813"/>
      <c r="D86" s="813"/>
      <c r="E86" s="813"/>
      <c r="F86" s="813"/>
      <c r="G86" s="813"/>
      <c r="H86" s="813"/>
      <c r="I86" s="813"/>
      <c r="J86" s="813"/>
      <c r="K86" s="813"/>
      <c r="L86" s="813"/>
      <c r="M86" s="814"/>
      <c r="N86" s="57">
        <f>L83+L84+L85</f>
        <v>31450.290711233058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136284.5930820099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1085</v>
      </c>
      <c r="C31" s="86" t="s">
        <v>1264</v>
      </c>
      <c r="D31" s="87"/>
      <c r="E31" s="87"/>
      <c r="F31" s="87"/>
      <c r="G31" s="87"/>
      <c r="H31" s="87"/>
      <c r="I31" s="87"/>
      <c r="J31" s="88"/>
      <c r="K31" s="315"/>
      <c r="L31" s="313" t="s">
        <v>144</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307</v>
      </c>
      <c r="B36" s="861" t="str">
        <f>VLOOKUP(A36,EQUIPOS!A6:D154,3,FALSE)</f>
        <v>Retroexcavadora, Potencia en el Volante 78 HP 2200 RPM</v>
      </c>
      <c r="C36" s="862"/>
      <c r="D36" s="862"/>
      <c r="E36" s="862"/>
      <c r="F36" s="862"/>
      <c r="G36" s="862"/>
      <c r="H36" s="863"/>
      <c r="I36" s="274"/>
      <c r="J36" s="275"/>
      <c r="K36" s="276">
        <f>VLOOKUP(A36,EQUIPOS!A6:D161,4,FALSE)</f>
        <v>193578.65261813541</v>
      </c>
      <c r="L36" s="277"/>
      <c r="M36" s="278">
        <v>5</v>
      </c>
      <c r="N36" s="279">
        <f>K36/M36</f>
        <v>38715.730523627084</v>
      </c>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102.1344104122</v>
      </c>
    </row>
    <row r="43" spans="1:14" ht="15.75" thickBot="1">
      <c r="B43" s="812" t="s">
        <v>1037</v>
      </c>
      <c r="C43" s="813"/>
      <c r="D43" s="813"/>
      <c r="E43" s="813"/>
      <c r="F43" s="813"/>
      <c r="G43" s="813"/>
      <c r="H43" s="813"/>
      <c r="I43" s="813"/>
      <c r="J43" s="813"/>
      <c r="K43" s="813"/>
      <c r="L43" s="813"/>
      <c r="M43" s="814"/>
      <c r="N43" s="104">
        <f>SUM(N36:N42)</f>
        <v>38817.864934039288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VLOOKUP(A59,TRANSPORTE!A5:D117,3,FALSE)</f>
        <v>Transporte de material de demolición</v>
      </c>
      <c r="C59" s="324"/>
      <c r="D59" s="324"/>
      <c r="E59" s="324"/>
      <c r="F59" s="324"/>
      <c r="G59" s="324"/>
      <c r="H59" s="318" t="str">
        <f>VLOOKUP(A59,TRANSPORTE!A6:D120,2,FALSE)</f>
        <v>m3k</v>
      </c>
      <c r="I59" s="286">
        <v>0.70199999999999996</v>
      </c>
      <c r="J59" s="293">
        <v>1</v>
      </c>
      <c r="K59" s="286">
        <f>I59*J59</f>
        <v>0.70199999999999996</v>
      </c>
      <c r="L59" s="899">
        <f>VLOOKUP(A59,TRANSPORTE!A5:D94,4,FALSE)</f>
        <v>1283.2108638649408</v>
      </c>
      <c r="M59" s="900"/>
      <c r="N59" s="294">
        <f>K59*L59</f>
        <v>900.81402643318847</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900.81402643318847</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40</v>
      </c>
      <c r="N70" s="303">
        <f>K70/M70</f>
        <v>2553.3602603049999</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40</v>
      </c>
      <c r="N71" s="303">
        <f>K71/M71</f>
        <v>2553.3602603049999</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5106.7205206099998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44825.399481082473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8965.0798962164954</v>
      </c>
      <c r="M83" s="848"/>
      <c r="N83" s="56"/>
    </row>
    <row r="84" spans="1:14">
      <c r="B84" s="94" t="s">
        <v>1057</v>
      </c>
      <c r="C84" s="95"/>
      <c r="D84" s="95"/>
      <c r="E84" s="95"/>
      <c r="F84" s="95"/>
      <c r="G84" s="95"/>
      <c r="H84" s="95"/>
      <c r="I84" s="92"/>
      <c r="J84" s="93"/>
      <c r="K84" s="311">
        <v>0.05</v>
      </c>
      <c r="L84" s="847">
        <f>N78*K84</f>
        <v>2241.2699740541238</v>
      </c>
      <c r="M84" s="848"/>
      <c r="N84" s="56"/>
    </row>
    <row r="85" spans="1:14" ht="15.75" thickBot="1">
      <c r="B85" s="96" t="s">
        <v>1058</v>
      </c>
      <c r="C85" s="97"/>
      <c r="D85" s="97"/>
      <c r="E85" s="97"/>
      <c r="F85" s="97"/>
      <c r="G85" s="97"/>
      <c r="H85" s="97"/>
      <c r="I85" s="98"/>
      <c r="J85" s="99"/>
      <c r="K85" s="312">
        <v>0.05</v>
      </c>
      <c r="L85" s="849">
        <f>N78*K85</f>
        <v>2241.2699740541238</v>
      </c>
      <c r="M85" s="850"/>
      <c r="N85" s="56"/>
    </row>
    <row r="86" spans="1:14" ht="15.75" thickBot="1">
      <c r="B86" s="812" t="s">
        <v>1037</v>
      </c>
      <c r="C86" s="813"/>
      <c r="D86" s="813"/>
      <c r="E86" s="813"/>
      <c r="F86" s="813"/>
      <c r="G86" s="813"/>
      <c r="H86" s="813"/>
      <c r="I86" s="813"/>
      <c r="J86" s="813"/>
      <c r="K86" s="813"/>
      <c r="L86" s="813"/>
      <c r="M86" s="814"/>
      <c r="N86" s="57">
        <f>L83+L84+L85</f>
        <v>13447.619844324745</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58273.019325407222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1086</v>
      </c>
      <c r="C31" s="86" t="s">
        <v>1265</v>
      </c>
      <c r="D31" s="87"/>
      <c r="E31" s="87"/>
      <c r="F31" s="87"/>
      <c r="G31" s="87"/>
      <c r="H31" s="87"/>
      <c r="I31" s="87"/>
      <c r="J31" s="88"/>
      <c r="K31" s="315"/>
      <c r="L31" s="313" t="s">
        <v>144</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307</v>
      </c>
      <c r="B36" s="861" t="str">
        <f>VLOOKUP(A36,EQUIPOS!A6:D154,3,FALSE)</f>
        <v>Retroexcavadora, Potencia en el Volante 78 HP 2200 RPM</v>
      </c>
      <c r="C36" s="862"/>
      <c r="D36" s="862"/>
      <c r="E36" s="862"/>
      <c r="F36" s="862"/>
      <c r="G36" s="862"/>
      <c r="H36" s="863"/>
      <c r="I36" s="274"/>
      <c r="J36" s="275"/>
      <c r="K36" s="276">
        <f>VLOOKUP(A36,EQUIPOS!A6:D161,4,FALSE)</f>
        <v>193578.65261813541</v>
      </c>
      <c r="L36" s="277"/>
      <c r="M36" s="278">
        <v>4</v>
      </c>
      <c r="N36" s="279">
        <f>K36/M36</f>
        <v>48394.663154533853</v>
      </c>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63.834006507624999</v>
      </c>
    </row>
    <row r="43" spans="1:14" ht="15.75" thickBot="1">
      <c r="B43" s="812" t="s">
        <v>1037</v>
      </c>
      <c r="C43" s="813"/>
      <c r="D43" s="813"/>
      <c r="E43" s="813"/>
      <c r="F43" s="813"/>
      <c r="G43" s="813"/>
      <c r="H43" s="813"/>
      <c r="I43" s="813"/>
      <c r="J43" s="813"/>
      <c r="K43" s="813"/>
      <c r="L43" s="813"/>
      <c r="M43" s="814"/>
      <c r="N43" s="104">
        <f>SUM(N36:N42)</f>
        <v>48458.49716104148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1351</v>
      </c>
      <c r="B59" s="51" t="str">
        <f>VLOOKUP(A59,TRANSPORTE!A5:D117,3,FALSE)</f>
        <v>Transporte de material de demolición</v>
      </c>
      <c r="C59" s="324"/>
      <c r="D59" s="324"/>
      <c r="E59" s="324"/>
      <c r="F59" s="324"/>
      <c r="G59" s="324"/>
      <c r="H59" s="318" t="str">
        <f>VLOOKUP(A59,TRANSPORTE!A6:D120,2,FALSE)</f>
        <v>m3k</v>
      </c>
      <c r="I59" s="286">
        <v>3.03</v>
      </c>
      <c r="J59" s="293">
        <v>1</v>
      </c>
      <c r="K59" s="286">
        <f>I59*J59</f>
        <v>3.03</v>
      </c>
      <c r="L59" s="899">
        <f>VLOOKUP(A59,TRANSPORTE!A5:D94,4,FALSE)</f>
        <v>1283.2108638649408</v>
      </c>
      <c r="M59" s="900"/>
      <c r="N59" s="294">
        <f>K59*L59</f>
        <v>3888.1289175107704</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3888.1289175107704</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32</v>
      </c>
      <c r="N70" s="303">
        <f>K70/M70</f>
        <v>3191.70032538125</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901" t="s">
        <v>1037</v>
      </c>
      <c r="C76" s="855"/>
      <c r="D76" s="855"/>
      <c r="E76" s="855"/>
      <c r="F76" s="855"/>
      <c r="G76" s="855"/>
      <c r="H76" s="855"/>
      <c r="I76" s="855"/>
      <c r="J76" s="855"/>
      <c r="K76" s="855"/>
      <c r="L76" s="855"/>
      <c r="M76" s="856"/>
      <c r="N76" s="467">
        <f>SUM(N70:N75)</f>
        <v>3191.70032538125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55538.326403933497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11107.665280786699</v>
      </c>
      <c r="M83" s="848"/>
      <c r="N83" s="56"/>
    </row>
    <row r="84" spans="1:14">
      <c r="B84" s="94" t="s">
        <v>1057</v>
      </c>
      <c r="C84" s="95"/>
      <c r="D84" s="95"/>
      <c r="E84" s="95"/>
      <c r="F84" s="95"/>
      <c r="G84" s="95"/>
      <c r="H84" s="95"/>
      <c r="I84" s="92"/>
      <c r="J84" s="93"/>
      <c r="K84" s="311">
        <v>0.05</v>
      </c>
      <c r="L84" s="847">
        <f>N78*K84</f>
        <v>2776.9163201966749</v>
      </c>
      <c r="M84" s="848"/>
      <c r="N84" s="56"/>
    </row>
    <row r="85" spans="1:14" ht="15.75" thickBot="1">
      <c r="B85" s="96" t="s">
        <v>1058</v>
      </c>
      <c r="C85" s="97"/>
      <c r="D85" s="97"/>
      <c r="E85" s="97"/>
      <c r="F85" s="97"/>
      <c r="G85" s="97"/>
      <c r="H85" s="97"/>
      <c r="I85" s="98"/>
      <c r="J85" s="99"/>
      <c r="K85" s="312">
        <v>0.05</v>
      </c>
      <c r="L85" s="849">
        <f>N78*K85</f>
        <v>2776.9163201966749</v>
      </c>
      <c r="M85" s="850"/>
      <c r="N85" s="56"/>
    </row>
    <row r="86" spans="1:14" ht="15.75" thickBot="1">
      <c r="B86" s="812" t="s">
        <v>1037</v>
      </c>
      <c r="C86" s="813"/>
      <c r="D86" s="813"/>
      <c r="E86" s="813"/>
      <c r="F86" s="813"/>
      <c r="G86" s="813"/>
      <c r="H86" s="813"/>
      <c r="I86" s="813"/>
      <c r="J86" s="813"/>
      <c r="K86" s="813"/>
      <c r="L86" s="813"/>
      <c r="M86" s="814"/>
      <c r="N86" s="57">
        <f>L83+L84+L85</f>
        <v>16661.497921180049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72199.824325113543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1087</v>
      </c>
      <c r="C31" s="86" t="s">
        <v>1266</v>
      </c>
      <c r="D31" s="87"/>
      <c r="E31" s="87"/>
      <c r="F31" s="87"/>
      <c r="G31" s="87"/>
      <c r="H31" s="87"/>
      <c r="I31" s="87"/>
      <c r="J31" s="88"/>
      <c r="K31" s="315"/>
      <c r="L31" s="313" t="s">
        <v>144</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c r="B36" s="861"/>
      <c r="C36" s="862"/>
      <c r="D36" s="862"/>
      <c r="E36" s="862"/>
      <c r="F36" s="862"/>
      <c r="G36" s="862"/>
      <c r="H36" s="863"/>
      <c r="I36" s="274"/>
      <c r="J36" s="275"/>
      <c r="K36" s="276"/>
      <c r="L36" s="277"/>
      <c r="M36" s="278"/>
      <c r="N36" s="279"/>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0.1</v>
      </c>
      <c r="M42" s="874"/>
      <c r="N42" s="110">
        <f>N76*L42</f>
        <v>136.17921388293334</v>
      </c>
    </row>
    <row r="43" spans="1:14" ht="15.75" thickBot="1">
      <c r="B43" s="812" t="s">
        <v>1037</v>
      </c>
      <c r="C43" s="813"/>
      <c r="D43" s="813"/>
      <c r="E43" s="813"/>
      <c r="F43" s="813"/>
      <c r="G43" s="813"/>
      <c r="H43" s="813"/>
      <c r="I43" s="813"/>
      <c r="J43" s="813"/>
      <c r="K43" s="813"/>
      <c r="L43" s="813"/>
      <c r="M43" s="814"/>
      <c r="N43" s="104">
        <f>SUM(N36:N42)</f>
        <v>136.17921388293334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2:14">
      <c r="B49" s="48"/>
      <c r="C49" s="288"/>
      <c r="D49" s="288"/>
      <c r="E49" s="288"/>
      <c r="F49" s="288"/>
      <c r="G49" s="288"/>
      <c r="H49" s="288"/>
      <c r="I49" s="275"/>
      <c r="J49" s="231"/>
      <c r="K49" s="289"/>
      <c r="L49" s="274"/>
      <c r="M49" s="290"/>
      <c r="N49" s="291"/>
    </row>
    <row r="50" spans="2:14">
      <c r="B50" s="48"/>
      <c r="C50" s="288"/>
      <c r="D50" s="288"/>
      <c r="E50" s="288"/>
      <c r="F50" s="288"/>
      <c r="G50" s="288"/>
      <c r="H50" s="288"/>
      <c r="I50" s="275"/>
      <c r="J50" s="231"/>
      <c r="K50" s="289"/>
      <c r="L50" s="274"/>
      <c r="M50" s="290"/>
      <c r="N50" s="291"/>
    </row>
    <row r="51" spans="2:14">
      <c r="B51" s="48"/>
      <c r="C51" s="288"/>
      <c r="D51" s="288"/>
      <c r="E51" s="288"/>
      <c r="F51" s="288"/>
      <c r="G51" s="288"/>
      <c r="H51" s="288"/>
      <c r="I51" s="275"/>
      <c r="J51" s="231"/>
      <c r="K51" s="289"/>
      <c r="L51" s="274"/>
      <c r="M51" s="290"/>
      <c r="N51" s="291"/>
    </row>
    <row r="52" spans="2:14">
      <c r="B52" s="48"/>
      <c r="C52" s="288"/>
      <c r="D52" s="288"/>
      <c r="E52" s="288"/>
      <c r="F52" s="288"/>
      <c r="G52" s="288"/>
      <c r="H52" s="288"/>
      <c r="I52" s="275"/>
      <c r="J52" s="231"/>
      <c r="K52" s="289"/>
      <c r="L52" s="274"/>
      <c r="M52" s="290"/>
      <c r="N52" s="291"/>
    </row>
    <row r="53" spans="2:14" ht="15.75" thickBot="1">
      <c r="B53" s="894"/>
      <c r="C53" s="895"/>
      <c r="D53" s="895"/>
      <c r="E53" s="895"/>
      <c r="F53" s="895"/>
      <c r="G53" s="895"/>
      <c r="H53" s="895"/>
      <c r="I53" s="865"/>
      <c r="J53" s="47"/>
      <c r="K53" s="49"/>
      <c r="L53" s="896"/>
      <c r="M53" s="897"/>
      <c r="N53" s="50"/>
    </row>
    <row r="54" spans="2:14" ht="15.75" thickBot="1">
      <c r="B54" s="812" t="s">
        <v>1037</v>
      </c>
      <c r="C54" s="813"/>
      <c r="D54" s="813"/>
      <c r="E54" s="813"/>
      <c r="F54" s="813"/>
      <c r="G54" s="813"/>
      <c r="H54" s="813"/>
      <c r="I54" s="813"/>
      <c r="J54" s="813"/>
      <c r="K54" s="813"/>
      <c r="L54" s="813"/>
      <c r="M54" s="814"/>
      <c r="N54" s="292"/>
    </row>
    <row r="55" spans="2:14">
      <c r="B55" s="38"/>
      <c r="C55" s="39"/>
      <c r="D55" s="39"/>
      <c r="E55" s="39"/>
      <c r="F55" s="39"/>
      <c r="G55" s="39"/>
      <c r="H55" s="39"/>
      <c r="I55" s="39"/>
      <c r="J55" s="39"/>
      <c r="K55" s="39"/>
      <c r="L55" s="39"/>
      <c r="M55" s="39"/>
      <c r="N55" s="40"/>
    </row>
    <row r="56" spans="2:14">
      <c r="B56" s="69" t="s">
        <v>1040</v>
      </c>
      <c r="C56" s="70"/>
      <c r="D56" s="70"/>
      <c r="E56" s="70"/>
      <c r="F56" s="70"/>
      <c r="G56" s="70"/>
      <c r="H56" s="70"/>
      <c r="I56" s="70"/>
      <c r="J56" s="70"/>
      <c r="K56" s="70"/>
      <c r="L56" s="70"/>
      <c r="M56" s="70"/>
      <c r="N56" s="71"/>
    </row>
    <row r="57" spans="2:14" ht="15.75" thickBot="1">
      <c r="B57" s="73"/>
      <c r="C57" s="66"/>
      <c r="D57" s="66"/>
      <c r="E57" s="66"/>
      <c r="F57" s="66"/>
      <c r="G57" s="66"/>
      <c r="H57" s="66"/>
      <c r="I57" s="66"/>
      <c r="J57" s="66"/>
      <c r="K57" s="66"/>
      <c r="L57" s="66"/>
      <c r="M57" s="66"/>
      <c r="N57" s="68"/>
    </row>
    <row r="58" spans="2:14" ht="25.5">
      <c r="B58" s="320" t="s">
        <v>1041</v>
      </c>
      <c r="C58" s="321"/>
      <c r="D58" s="321"/>
      <c r="E58" s="321"/>
      <c r="F58" s="321"/>
      <c r="G58" s="321"/>
      <c r="H58" s="78" t="s">
        <v>1029</v>
      </c>
      <c r="I58" s="79" t="s">
        <v>1042</v>
      </c>
      <c r="J58" s="80" t="s">
        <v>1043</v>
      </c>
      <c r="K58" s="78" t="s">
        <v>1044</v>
      </c>
      <c r="L58" s="898" t="s">
        <v>1045</v>
      </c>
      <c r="M58" s="877"/>
      <c r="N58" s="81" t="s">
        <v>1035</v>
      </c>
    </row>
    <row r="59" spans="2:14">
      <c r="B59" s="51"/>
      <c r="C59" s="324"/>
      <c r="D59" s="324"/>
      <c r="E59" s="324"/>
      <c r="F59" s="324"/>
      <c r="G59" s="324"/>
      <c r="H59" s="318"/>
      <c r="I59" s="286"/>
      <c r="J59" s="293"/>
      <c r="K59" s="286"/>
      <c r="L59" s="899"/>
      <c r="M59" s="900"/>
      <c r="N59" s="294"/>
    </row>
    <row r="60" spans="2:14">
      <c r="B60" s="51"/>
      <c r="C60" s="52"/>
      <c r="D60" s="52"/>
      <c r="E60" s="52"/>
      <c r="F60" s="52"/>
      <c r="G60" s="52"/>
      <c r="H60" s="295"/>
      <c r="I60" s="286"/>
      <c r="J60" s="286"/>
      <c r="K60" s="286"/>
      <c r="L60" s="296"/>
      <c r="M60" s="297"/>
      <c r="N60" s="298"/>
    </row>
    <row r="61" spans="2:14">
      <c r="B61" s="51"/>
      <c r="C61" s="52"/>
      <c r="D61" s="52"/>
      <c r="E61" s="52"/>
      <c r="F61" s="52"/>
      <c r="G61" s="52"/>
      <c r="H61" s="295"/>
      <c r="I61" s="286"/>
      <c r="J61" s="286"/>
      <c r="K61" s="286"/>
      <c r="L61" s="296"/>
      <c r="M61" s="297"/>
      <c r="N61" s="298"/>
    </row>
    <row r="62" spans="2:14">
      <c r="B62" s="51"/>
      <c r="C62" s="52"/>
      <c r="D62" s="52"/>
      <c r="E62" s="52"/>
      <c r="F62" s="52"/>
      <c r="G62" s="52"/>
      <c r="H62" s="295"/>
      <c r="I62" s="286"/>
      <c r="J62" s="286"/>
      <c r="K62" s="286"/>
      <c r="L62" s="296"/>
      <c r="M62" s="297"/>
      <c r="N62" s="298"/>
    </row>
    <row r="63" spans="2:14">
      <c r="B63" s="51"/>
      <c r="C63" s="52"/>
      <c r="D63" s="52"/>
      <c r="E63" s="52"/>
      <c r="F63" s="52"/>
      <c r="G63" s="52"/>
      <c r="H63" s="295"/>
      <c r="I63" s="286"/>
      <c r="J63" s="286"/>
      <c r="K63" s="286"/>
      <c r="L63" s="296"/>
      <c r="M63" s="297"/>
      <c r="N63" s="298"/>
    </row>
    <row r="64" spans="2: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150</v>
      </c>
      <c r="N70" s="303">
        <f>K70/M70</f>
        <v>1361.7921388293332</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1361.7921388293332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1497.9713527122665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299.59427054245333</v>
      </c>
      <c r="M83" s="848"/>
      <c r="N83" s="56"/>
    </row>
    <row r="84" spans="1:14">
      <c r="B84" s="94" t="s">
        <v>1057</v>
      </c>
      <c r="C84" s="95"/>
      <c r="D84" s="95"/>
      <c r="E84" s="95"/>
      <c r="F84" s="95"/>
      <c r="G84" s="95"/>
      <c r="H84" s="95"/>
      <c r="I84" s="92"/>
      <c r="J84" s="93"/>
      <c r="K84" s="311">
        <v>0.05</v>
      </c>
      <c r="L84" s="847">
        <f>N78*K84</f>
        <v>74.898567635613333</v>
      </c>
      <c r="M84" s="848"/>
      <c r="N84" s="56"/>
    </row>
    <row r="85" spans="1:14" ht="15.75" thickBot="1">
      <c r="B85" s="96" t="s">
        <v>1058</v>
      </c>
      <c r="C85" s="97"/>
      <c r="D85" s="97"/>
      <c r="E85" s="97"/>
      <c r="F85" s="97"/>
      <c r="G85" s="97"/>
      <c r="H85" s="97"/>
      <c r="I85" s="98"/>
      <c r="J85" s="99"/>
      <c r="K85" s="312">
        <v>0.05</v>
      </c>
      <c r="L85" s="849">
        <f>N78*K85</f>
        <v>74.898567635613333</v>
      </c>
      <c r="M85" s="850"/>
      <c r="N85" s="56"/>
    </row>
    <row r="86" spans="1:14" ht="15.75" thickBot="1">
      <c r="B86" s="812" t="s">
        <v>1037</v>
      </c>
      <c r="C86" s="813"/>
      <c r="D86" s="813"/>
      <c r="E86" s="813"/>
      <c r="F86" s="813"/>
      <c r="G86" s="813"/>
      <c r="H86" s="813"/>
      <c r="I86" s="813"/>
      <c r="J86" s="813"/>
      <c r="K86" s="813"/>
      <c r="L86" s="813"/>
      <c r="M86" s="814"/>
      <c r="N86" s="57">
        <f>L83+L84+L85</f>
        <v>449.39140581368002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1947.3627585259464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1088</v>
      </c>
      <c r="C31" s="86" t="s">
        <v>2124</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310</v>
      </c>
      <c r="B36" s="861" t="str">
        <f>VLOOKUP(A36,EQUIPOS!A6:D154,3,FALSE)</f>
        <v>Retroexcavadora A25C</v>
      </c>
      <c r="C36" s="862"/>
      <c r="D36" s="862"/>
      <c r="E36" s="862"/>
      <c r="F36" s="862"/>
      <c r="G36" s="862"/>
      <c r="H36" s="863"/>
      <c r="I36" s="274"/>
      <c r="J36" s="275"/>
      <c r="K36" s="276">
        <f>VLOOKUP(A36,EQUIPOS!A6:D163,4,FALSE)</f>
        <v>185640</v>
      </c>
      <c r="L36" s="277"/>
      <c r="M36" s="278">
        <v>3</v>
      </c>
      <c r="N36" s="279">
        <f>K36/M36</f>
        <v>61880</v>
      </c>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85.112008676833341</v>
      </c>
    </row>
    <row r="43" spans="1:14" ht="15.75" thickBot="1">
      <c r="B43" s="812" t="s">
        <v>1037</v>
      </c>
      <c r="C43" s="813"/>
      <c r="D43" s="813"/>
      <c r="E43" s="813"/>
      <c r="F43" s="813"/>
      <c r="G43" s="813"/>
      <c r="H43" s="813"/>
      <c r="I43" s="813"/>
      <c r="J43" s="813"/>
      <c r="K43" s="813"/>
      <c r="L43" s="813"/>
      <c r="M43" s="814"/>
      <c r="N43" s="104">
        <f>SUM(N36:N42)</f>
        <v>61965.112008676835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1361</v>
      </c>
      <c r="B59" s="51" t="str">
        <f>VLOOKUP(A59,TRANSPORTE!A6:D117,3,FALSE)</f>
        <v>Trasporte de material Remoción de Postes</v>
      </c>
      <c r="C59" s="324"/>
      <c r="D59" s="324"/>
      <c r="E59" s="324"/>
      <c r="F59" s="324"/>
      <c r="G59" s="324"/>
      <c r="H59" s="318" t="s">
        <v>339</v>
      </c>
      <c r="I59" s="286">
        <v>1.7</v>
      </c>
      <c r="J59" s="293">
        <v>1</v>
      </c>
      <c r="K59" s="286">
        <f>I59*J59</f>
        <v>1.7</v>
      </c>
      <c r="L59" s="899">
        <f>VLOOKUP(A59,TRANSPORTE!A6:D117,4,FALSE)</f>
        <v>1407.8539573295291</v>
      </c>
      <c r="M59" s="900"/>
      <c r="N59" s="294">
        <f>K59*L59</f>
        <v>2393.3517274601995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2393.3517274601995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24</v>
      </c>
      <c r="N70" s="303">
        <f>K70/M70</f>
        <v>8511.2008676833339</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8511.2008676833339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72869.664603820362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14573.932920764073</v>
      </c>
      <c r="M83" s="848"/>
      <c r="N83" s="56"/>
    </row>
    <row r="84" spans="1:14">
      <c r="B84" s="94" t="s">
        <v>1057</v>
      </c>
      <c r="C84" s="95"/>
      <c r="D84" s="95"/>
      <c r="E84" s="95"/>
      <c r="F84" s="95"/>
      <c r="G84" s="95"/>
      <c r="H84" s="95"/>
      <c r="I84" s="92"/>
      <c r="J84" s="93"/>
      <c r="K84" s="311">
        <v>0.05</v>
      </c>
      <c r="L84" s="847">
        <f>N78*K84</f>
        <v>3643.4832301910183</v>
      </c>
      <c r="M84" s="848"/>
      <c r="N84" s="56"/>
    </row>
    <row r="85" spans="1:14" ht="15.75" thickBot="1">
      <c r="B85" s="96" t="s">
        <v>1058</v>
      </c>
      <c r="C85" s="97"/>
      <c r="D85" s="97"/>
      <c r="E85" s="97"/>
      <c r="F85" s="97"/>
      <c r="G85" s="97"/>
      <c r="H85" s="97"/>
      <c r="I85" s="98"/>
      <c r="J85" s="99"/>
      <c r="K85" s="312">
        <v>0.05</v>
      </c>
      <c r="L85" s="849">
        <f>N78*K85</f>
        <v>3643.4832301910183</v>
      </c>
      <c r="M85" s="850"/>
      <c r="N85" s="56"/>
    </row>
    <row r="86" spans="1:14" ht="15.75" thickBot="1">
      <c r="B86" s="812" t="s">
        <v>1037</v>
      </c>
      <c r="C86" s="813"/>
      <c r="D86" s="813"/>
      <c r="E86" s="813"/>
      <c r="F86" s="813"/>
      <c r="G86" s="813"/>
      <c r="H86" s="813"/>
      <c r="I86" s="813"/>
      <c r="J86" s="813"/>
      <c r="K86" s="813"/>
      <c r="L86" s="813"/>
      <c r="M86" s="814"/>
      <c r="N86" s="57">
        <f>L83+L84+L85</f>
        <v>21860.899381146108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94730.563984966473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1089</v>
      </c>
      <c r="C31" s="86" t="s">
        <v>1268</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310</v>
      </c>
      <c r="B36" s="861" t="str">
        <f>VLOOKUP(A36,EQUIPOS!A6:D154,3,FALSE)</f>
        <v>Retroexcavadora A25C</v>
      </c>
      <c r="C36" s="862"/>
      <c r="D36" s="862"/>
      <c r="E36" s="862"/>
      <c r="F36" s="862"/>
      <c r="G36" s="862"/>
      <c r="H36" s="863"/>
      <c r="I36" s="274"/>
      <c r="J36" s="275"/>
      <c r="K36" s="276">
        <f>VLOOKUP(A36,EQUIPOS!A6:D163,4,FALSE)</f>
        <v>185640</v>
      </c>
      <c r="L36" s="277"/>
      <c r="M36" s="278">
        <v>3</v>
      </c>
      <c r="N36" s="279">
        <f>K36/M36</f>
        <v>61880</v>
      </c>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85.112008676833341</v>
      </c>
    </row>
    <row r="43" spans="1:14" ht="15.75" thickBot="1">
      <c r="B43" s="812" t="s">
        <v>1037</v>
      </c>
      <c r="C43" s="813"/>
      <c r="D43" s="813"/>
      <c r="E43" s="813"/>
      <c r="F43" s="813"/>
      <c r="G43" s="813"/>
      <c r="H43" s="813"/>
      <c r="I43" s="813"/>
      <c r="J43" s="813"/>
      <c r="K43" s="813"/>
      <c r="L43" s="813"/>
      <c r="M43" s="814"/>
      <c r="N43" s="104">
        <f>SUM(N36:N42)</f>
        <v>61965.112008676835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1361</v>
      </c>
      <c r="B59" s="51" t="str">
        <f>VLOOKUP(A59,TRANSPORTE!A6:D117,3,FALSE)</f>
        <v>Trasporte de material Remoción de Postes</v>
      </c>
      <c r="C59" s="324"/>
      <c r="D59" s="324"/>
      <c r="E59" s="324"/>
      <c r="F59" s="324"/>
      <c r="G59" s="324"/>
      <c r="H59" s="318" t="s">
        <v>339</v>
      </c>
      <c r="I59" s="286">
        <v>1.7</v>
      </c>
      <c r="J59" s="293">
        <v>1</v>
      </c>
      <c r="K59" s="286">
        <f>I59*J59</f>
        <v>1.7</v>
      </c>
      <c r="L59" s="899">
        <f>VLOOKUP(A59,TRANSPORTE!A6:D117,4,FALSE)</f>
        <v>1407.8539573295291</v>
      </c>
      <c r="M59" s="900"/>
      <c r="N59" s="294">
        <f>K59*L59</f>
        <v>2393.3517274601995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2393.3517274601995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24</v>
      </c>
      <c r="N70" s="303">
        <f>K70/M70</f>
        <v>8511.2008676833339</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8511.2008676833339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72869.664603820362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14573.932920764073</v>
      </c>
      <c r="M83" s="848"/>
      <c r="N83" s="56"/>
    </row>
    <row r="84" spans="1:14">
      <c r="B84" s="94" t="s">
        <v>1057</v>
      </c>
      <c r="C84" s="95"/>
      <c r="D84" s="95"/>
      <c r="E84" s="95"/>
      <c r="F84" s="95"/>
      <c r="G84" s="95"/>
      <c r="H84" s="95"/>
      <c r="I84" s="92"/>
      <c r="J84" s="93"/>
      <c r="K84" s="311">
        <v>0.05</v>
      </c>
      <c r="L84" s="847">
        <f>N78*K84</f>
        <v>3643.4832301910183</v>
      </c>
      <c r="M84" s="848"/>
      <c r="N84" s="56"/>
    </row>
    <row r="85" spans="1:14" ht="15.75" thickBot="1">
      <c r="B85" s="96" t="s">
        <v>1058</v>
      </c>
      <c r="C85" s="97"/>
      <c r="D85" s="97"/>
      <c r="E85" s="97"/>
      <c r="F85" s="97"/>
      <c r="G85" s="97"/>
      <c r="H85" s="97"/>
      <c r="I85" s="98"/>
      <c r="J85" s="99"/>
      <c r="K85" s="312">
        <v>0.05</v>
      </c>
      <c r="L85" s="849">
        <f>N78*K85</f>
        <v>3643.4832301910183</v>
      </c>
      <c r="M85" s="850"/>
      <c r="N85" s="56"/>
    </row>
    <row r="86" spans="1:14" ht="15.75" thickBot="1">
      <c r="B86" s="812" t="s">
        <v>1037</v>
      </c>
      <c r="C86" s="813"/>
      <c r="D86" s="813"/>
      <c r="E86" s="813"/>
      <c r="F86" s="813"/>
      <c r="G86" s="813"/>
      <c r="H86" s="813"/>
      <c r="I86" s="813"/>
      <c r="J86" s="813"/>
      <c r="K86" s="813"/>
      <c r="L86" s="813"/>
      <c r="M86" s="814"/>
      <c r="N86" s="57">
        <f>L83+L84+L85</f>
        <v>21860.899381146108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94730.563984966473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1090</v>
      </c>
      <c r="C31" s="86" t="s">
        <v>1269</v>
      </c>
      <c r="D31" s="87"/>
      <c r="E31" s="87"/>
      <c r="F31" s="87"/>
      <c r="G31" s="87"/>
      <c r="H31" s="87"/>
      <c r="I31" s="87"/>
      <c r="J31" s="88"/>
      <c r="K31" s="315"/>
      <c r="L31" s="313" t="s">
        <v>144</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312</v>
      </c>
      <c r="B36" s="861" t="str">
        <f>VLOOKUP(A36,EQUIPOS!A6:D154,3,FALSE)</f>
        <v>Retroexcavadora sobre oruga, potencia 138 HP, balde de 1,5 m3.</v>
      </c>
      <c r="C36" s="862"/>
      <c r="D36" s="862"/>
      <c r="E36" s="862"/>
      <c r="F36" s="862"/>
      <c r="G36" s="862"/>
      <c r="H36" s="863"/>
      <c r="I36" s="274"/>
      <c r="J36" s="275"/>
      <c r="K36" s="276">
        <f>VLOOKUP(A36,EQUIPOS!A6:D163,4,FALSE)</f>
        <v>132647.46719880804</v>
      </c>
      <c r="L36" s="277"/>
      <c r="M36" s="278">
        <v>45</v>
      </c>
      <c r="N36" s="279">
        <f>K36/M36</f>
        <v>2947.7214933068453</v>
      </c>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1.4185334779472223</v>
      </c>
    </row>
    <row r="43" spans="1:14" ht="15.75" thickBot="1">
      <c r="B43" s="812" t="s">
        <v>1037</v>
      </c>
      <c r="C43" s="813"/>
      <c r="D43" s="813"/>
      <c r="E43" s="813"/>
      <c r="F43" s="813"/>
      <c r="G43" s="813"/>
      <c r="H43" s="813"/>
      <c r="I43" s="813"/>
      <c r="J43" s="813"/>
      <c r="K43" s="813"/>
      <c r="L43" s="813"/>
      <c r="M43" s="814"/>
      <c r="N43" s="104">
        <f>SUM(N36:N42)</f>
        <v>2949.1400267847926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1409</v>
      </c>
      <c r="B59" s="51" t="str">
        <f>VLOOKUP(A59,TRANSPORTE!A6:D117,3,FALSE)</f>
        <v xml:space="preserve">Transporte de estructuras metálicas </v>
      </c>
      <c r="C59" s="324"/>
      <c r="D59" s="324"/>
      <c r="E59" s="324"/>
      <c r="F59" s="324"/>
      <c r="G59" s="324"/>
      <c r="H59" s="318" t="s">
        <v>339</v>
      </c>
      <c r="I59" s="286">
        <v>35.700000000000003</v>
      </c>
      <c r="J59" s="293">
        <v>1</v>
      </c>
      <c r="K59" s="286">
        <f>I59*J59</f>
        <v>35.700000000000003</v>
      </c>
      <c r="L59" s="899">
        <f>VLOOKUP(A59,TRANSPORTE!A6:D117,4,FALSE)</f>
        <v>11.238311705823529</v>
      </c>
      <c r="M59" s="900"/>
      <c r="N59" s="294">
        <f>K59*L59</f>
        <v>401.20772789789999</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401.20772789789999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299">
        <f>K70/J70*100</f>
        <v>27603.894705999999</v>
      </c>
      <c r="J70" s="300">
        <v>185</v>
      </c>
      <c r="K70" s="301">
        <f>VLOOKUP(A70,'MANO DE OBRA'!A8:D99,4,FALSE)</f>
        <v>51067.205206099999</v>
      </c>
      <c r="L70" s="55"/>
      <c r="M70" s="302">
        <v>360</v>
      </c>
      <c r="N70" s="303">
        <f>K70/M70</f>
        <v>141.85334779472223</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141.85334779472223</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3492.2011024774147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698.440220495483</v>
      </c>
      <c r="M83" s="848"/>
      <c r="N83" s="56"/>
    </row>
    <row r="84" spans="1:14">
      <c r="B84" s="94" t="s">
        <v>1057</v>
      </c>
      <c r="C84" s="95"/>
      <c r="D84" s="95"/>
      <c r="E84" s="95"/>
      <c r="F84" s="95"/>
      <c r="G84" s="95"/>
      <c r="H84" s="95"/>
      <c r="I84" s="92"/>
      <c r="J84" s="93"/>
      <c r="K84" s="311">
        <v>0.05</v>
      </c>
      <c r="L84" s="847">
        <f>N78*K84</f>
        <v>174.61005512387075</v>
      </c>
      <c r="M84" s="848"/>
      <c r="N84" s="56"/>
    </row>
    <row r="85" spans="1:14" ht="15.75" thickBot="1">
      <c r="B85" s="96" t="s">
        <v>1058</v>
      </c>
      <c r="C85" s="97"/>
      <c r="D85" s="97"/>
      <c r="E85" s="97"/>
      <c r="F85" s="97"/>
      <c r="G85" s="97"/>
      <c r="H85" s="97"/>
      <c r="I85" s="98"/>
      <c r="J85" s="99"/>
      <c r="K85" s="312">
        <v>0.05</v>
      </c>
      <c r="L85" s="849">
        <f>N78*K85</f>
        <v>174.61005512387075</v>
      </c>
      <c r="M85" s="850"/>
      <c r="N85" s="56"/>
    </row>
    <row r="86" spans="1:14" ht="15.75" thickBot="1">
      <c r="B86" s="812" t="s">
        <v>1037</v>
      </c>
      <c r="C86" s="813"/>
      <c r="D86" s="813"/>
      <c r="E86" s="813"/>
      <c r="F86" s="813"/>
      <c r="G86" s="813"/>
      <c r="H86" s="813"/>
      <c r="I86" s="813"/>
      <c r="J86" s="813"/>
      <c r="K86" s="813"/>
      <c r="L86" s="813"/>
      <c r="M86" s="814"/>
      <c r="N86" s="57">
        <f>L83+L84+L85</f>
        <v>1047.6603307432244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4539.8614332206389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2.2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1091</v>
      </c>
      <c r="C31" s="86" t="s">
        <v>1270</v>
      </c>
      <c r="D31" s="87"/>
      <c r="E31" s="87"/>
      <c r="F31" s="87"/>
      <c r="G31" s="87"/>
      <c r="H31" s="87"/>
      <c r="I31" s="87"/>
      <c r="J31" s="88"/>
      <c r="K31" s="315"/>
      <c r="L31" s="313" t="s">
        <v>144</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c r="B36" s="861"/>
      <c r="C36" s="862"/>
      <c r="D36" s="862"/>
      <c r="E36" s="862"/>
      <c r="F36" s="862"/>
      <c r="G36" s="862"/>
      <c r="H36" s="863"/>
      <c r="I36" s="274"/>
      <c r="J36" s="275"/>
      <c r="K36" s="276"/>
      <c r="L36" s="277"/>
      <c r="M36" s="278"/>
      <c r="N36" s="279"/>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0.1</v>
      </c>
      <c r="M42" s="874"/>
      <c r="N42" s="110">
        <f>N76*L42</f>
        <v>56.741339117888892</v>
      </c>
    </row>
    <row r="43" spans="1:14" ht="15.75" thickBot="1">
      <c r="B43" s="812" t="s">
        <v>1037</v>
      </c>
      <c r="C43" s="813"/>
      <c r="D43" s="813"/>
      <c r="E43" s="813"/>
      <c r="F43" s="813"/>
      <c r="G43" s="813"/>
      <c r="H43" s="813"/>
      <c r="I43" s="813"/>
      <c r="J43" s="813"/>
      <c r="K43" s="813"/>
      <c r="L43" s="813"/>
      <c r="M43" s="814"/>
      <c r="N43" s="104">
        <f>SUM(N36:N42)</f>
        <v>56.741339117888892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1409</v>
      </c>
      <c r="B59" s="51" t="str">
        <f>VLOOKUP(A59,TRANSPORTE!A6:D117,3,FALSE)</f>
        <v xml:space="preserve">Transporte de estructuras metálicas </v>
      </c>
      <c r="C59" s="324"/>
      <c r="D59" s="324"/>
      <c r="E59" s="324"/>
      <c r="F59" s="324"/>
      <c r="G59" s="324"/>
      <c r="H59" s="318" t="s">
        <v>339</v>
      </c>
      <c r="I59" s="286">
        <v>10.25</v>
      </c>
      <c r="J59" s="293">
        <v>1</v>
      </c>
      <c r="K59" s="286">
        <f>I59*J59</f>
        <v>10.25</v>
      </c>
      <c r="L59" s="899">
        <f>VLOOKUP(A59,TRANSPORTE!A6:D117,4,FALSE)</f>
        <v>11.238311705823529</v>
      </c>
      <c r="M59" s="900"/>
      <c r="N59" s="294">
        <f>K59*L59</f>
        <v>115.19269498469117</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115.19269498469117</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360</v>
      </c>
      <c r="N70" s="303">
        <f>K70/M70</f>
        <v>567.4133911788889</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739.34742528146899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147.8694850562938</v>
      </c>
      <c r="M83" s="848"/>
      <c r="N83" s="56"/>
    </row>
    <row r="84" spans="1:14">
      <c r="B84" s="94" t="s">
        <v>1057</v>
      </c>
      <c r="C84" s="95"/>
      <c r="D84" s="95"/>
      <c r="E84" s="95"/>
      <c r="F84" s="95"/>
      <c r="G84" s="95"/>
      <c r="H84" s="95"/>
      <c r="I84" s="92"/>
      <c r="J84" s="93"/>
      <c r="K84" s="311">
        <v>0.05</v>
      </c>
      <c r="L84" s="847">
        <f>N78*K84</f>
        <v>36.967371264073449</v>
      </c>
      <c r="M84" s="848"/>
      <c r="N84" s="56"/>
    </row>
    <row r="85" spans="1:14" ht="15.75" thickBot="1">
      <c r="B85" s="96" t="s">
        <v>1058</v>
      </c>
      <c r="C85" s="97"/>
      <c r="D85" s="97"/>
      <c r="E85" s="97"/>
      <c r="F85" s="97"/>
      <c r="G85" s="97"/>
      <c r="H85" s="97"/>
      <c r="I85" s="98"/>
      <c r="J85" s="99"/>
      <c r="K85" s="312">
        <v>0.05</v>
      </c>
      <c r="L85" s="849">
        <f>N78*K85</f>
        <v>36.967371264073449</v>
      </c>
      <c r="M85" s="850"/>
      <c r="N85" s="56"/>
    </row>
    <row r="86" spans="1:14" ht="15.75" thickBot="1">
      <c r="B86" s="812" t="s">
        <v>1037</v>
      </c>
      <c r="C86" s="813"/>
      <c r="D86" s="813"/>
      <c r="E86" s="813"/>
      <c r="F86" s="813"/>
      <c r="G86" s="813"/>
      <c r="H86" s="813"/>
      <c r="I86" s="813"/>
      <c r="J86" s="813"/>
      <c r="K86" s="813"/>
      <c r="L86" s="813"/>
      <c r="M86" s="814"/>
      <c r="N86" s="57">
        <f>L83+L84+L85</f>
        <v>221.8042275844407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961.15165286590968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1092</v>
      </c>
      <c r="C31" s="86" t="s">
        <v>1271</v>
      </c>
      <c r="D31" s="87"/>
      <c r="E31" s="87"/>
      <c r="F31" s="87"/>
      <c r="G31" s="87"/>
      <c r="H31" s="87"/>
      <c r="I31" s="87"/>
      <c r="J31" s="88"/>
      <c r="K31" s="315"/>
      <c r="L31" s="313" t="s">
        <v>144</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312</v>
      </c>
      <c r="B36" s="861" t="str">
        <f>VLOOKUP(A36,EQUIPOS!A6:D154,3,FALSE)</f>
        <v>Retroexcavadora sobre oruga, potencia 138 HP, balde de 1,5 m3.</v>
      </c>
      <c r="C36" s="862"/>
      <c r="D36" s="862"/>
      <c r="E36" s="862"/>
      <c r="F36" s="862"/>
      <c r="G36" s="862"/>
      <c r="H36" s="863"/>
      <c r="I36" s="274"/>
      <c r="J36" s="275"/>
      <c r="K36" s="276">
        <f>VLOOKUP(A36,EQUIPOS!A6:D163,4,FALSE)</f>
        <v>132647.46719880804</v>
      </c>
      <c r="L36" s="277"/>
      <c r="M36" s="278">
        <v>45</v>
      </c>
      <c r="N36" s="279">
        <f>K36/M36</f>
        <v>2947.7214933068453</v>
      </c>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1.4185334779472223</v>
      </c>
    </row>
    <row r="43" spans="1:14" ht="15.75" thickBot="1">
      <c r="B43" s="812" t="s">
        <v>1037</v>
      </c>
      <c r="C43" s="813"/>
      <c r="D43" s="813"/>
      <c r="E43" s="813"/>
      <c r="F43" s="813"/>
      <c r="G43" s="813"/>
      <c r="H43" s="813"/>
      <c r="I43" s="813"/>
      <c r="J43" s="813"/>
      <c r="K43" s="813"/>
      <c r="L43" s="813"/>
      <c r="M43" s="814"/>
      <c r="N43" s="104">
        <f>SUM(N36:N42)</f>
        <v>2949.1400267847926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292">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1495</v>
      </c>
      <c r="B59" s="51" t="str">
        <f>VLOOKUP(A59,TRANSPORTE!A6:D117,3,FALSE)</f>
        <v>Transporte de barrera de seguridad</v>
      </c>
      <c r="C59" s="324"/>
      <c r="D59" s="324"/>
      <c r="E59" s="324"/>
      <c r="F59" s="324"/>
      <c r="G59" s="324"/>
      <c r="H59" s="318" t="s">
        <v>339</v>
      </c>
      <c r="I59" s="286">
        <v>0.81049499999999997</v>
      </c>
      <c r="J59" s="293">
        <v>1</v>
      </c>
      <c r="K59" s="286">
        <f>I59*J59</f>
        <v>0.81049499999999997</v>
      </c>
      <c r="L59" s="899">
        <f>VLOOKUP(A59,TRANSPORTE!A6:D117,4,FALSE)</f>
        <v>1166.7410880045879</v>
      </c>
      <c r="M59" s="900"/>
      <c r="N59" s="294">
        <f>K59*L59</f>
        <v>945.63781812227842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945.63781812227842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299">
        <f>K70/J70*100</f>
        <v>27603.894705999999</v>
      </c>
      <c r="J70" s="300">
        <v>185</v>
      </c>
      <c r="K70" s="301">
        <f>VLOOKUP(A70,'MANO DE OBRA'!A8:D99,4,FALSE)</f>
        <v>51067.205206099999</v>
      </c>
      <c r="L70" s="55"/>
      <c r="M70" s="302">
        <v>360</v>
      </c>
      <c r="N70" s="303">
        <f>K70/M70</f>
        <v>141.85334779472223</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141.85334779472223</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4036.6311927017932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807.32623854035864</v>
      </c>
      <c r="M83" s="848"/>
      <c r="N83" s="56"/>
    </row>
    <row r="84" spans="1:14">
      <c r="B84" s="94" t="s">
        <v>1057</v>
      </c>
      <c r="C84" s="95"/>
      <c r="D84" s="95"/>
      <c r="E84" s="95"/>
      <c r="F84" s="95"/>
      <c r="G84" s="95"/>
      <c r="H84" s="95"/>
      <c r="I84" s="92"/>
      <c r="J84" s="93"/>
      <c r="K84" s="311">
        <v>0.05</v>
      </c>
      <c r="L84" s="847">
        <f>N78*K84</f>
        <v>201.83155963508966</v>
      </c>
      <c r="M84" s="848"/>
      <c r="N84" s="56"/>
    </row>
    <row r="85" spans="1:14" ht="15.75" thickBot="1">
      <c r="B85" s="96" t="s">
        <v>1058</v>
      </c>
      <c r="C85" s="97"/>
      <c r="D85" s="97"/>
      <c r="E85" s="97"/>
      <c r="F85" s="97"/>
      <c r="G85" s="97"/>
      <c r="H85" s="97"/>
      <c r="I85" s="98"/>
      <c r="J85" s="99"/>
      <c r="K85" s="312">
        <v>0.05</v>
      </c>
      <c r="L85" s="849">
        <f>N78*K85</f>
        <v>201.83155963508966</v>
      </c>
      <c r="M85" s="850"/>
      <c r="N85" s="56"/>
    </row>
    <row r="86" spans="1:14" ht="15.75" thickBot="1">
      <c r="B86" s="812" t="s">
        <v>1037</v>
      </c>
      <c r="C86" s="813"/>
      <c r="D86" s="813"/>
      <c r="E86" s="813"/>
      <c r="F86" s="813"/>
      <c r="G86" s="813"/>
      <c r="H86" s="813"/>
      <c r="I86" s="813"/>
      <c r="J86" s="813"/>
      <c r="K86" s="813"/>
      <c r="L86" s="813"/>
      <c r="M86" s="814"/>
      <c r="N86" s="57">
        <f>L83+L84+L85</f>
        <v>1210.989357810538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5247.6205505123307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1508</v>
      </c>
      <c r="C31" s="86" t="s">
        <v>1496</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146</v>
      </c>
      <c r="B36" s="861" t="str">
        <f>VLOOKUP(A36,EQUIPOS!A6:D154,3,FALSE)</f>
        <v>Camabaja</v>
      </c>
      <c r="C36" s="862"/>
      <c r="D36" s="862"/>
      <c r="E36" s="862"/>
      <c r="F36" s="862"/>
      <c r="G36" s="862"/>
      <c r="H36" s="863"/>
      <c r="I36" s="274"/>
      <c r="J36" s="275"/>
      <c r="K36" s="276">
        <f>VLOOKUP(A36,EQUIPOS!A5:D154,4,FALSE)</f>
        <v>338898.20136228186</v>
      </c>
      <c r="L36" s="277"/>
      <c r="M36" s="278">
        <v>0.625</v>
      </c>
      <c r="N36" s="279">
        <f>K36/M36</f>
        <v>542237.12217965093</v>
      </c>
    </row>
    <row r="37" spans="1:14">
      <c r="A37" s="113" t="s">
        <v>241</v>
      </c>
      <c r="B37" s="861" t="str">
        <f>VLOOKUP(A37,EQUIPOS!A7:D154,3,FALSE)</f>
        <v>Grúa (capacidad 15 ton)</v>
      </c>
      <c r="C37" s="862"/>
      <c r="D37" s="862"/>
      <c r="E37" s="862"/>
      <c r="F37" s="862"/>
      <c r="G37" s="862"/>
      <c r="H37" s="863"/>
      <c r="I37" s="274"/>
      <c r="J37" s="275"/>
      <c r="K37" s="276">
        <f>VLOOKUP(A37,EQUIPOS!A6:D154,4,FALSE)</f>
        <v>178500</v>
      </c>
      <c r="L37" s="277"/>
      <c r="M37" s="278">
        <v>0.625</v>
      </c>
      <c r="N37" s="279">
        <f>K37/M37</f>
        <v>285600</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2553.3602603050003</v>
      </c>
    </row>
    <row r="43" spans="1:14" ht="15.75" thickBot="1">
      <c r="B43" s="812" t="s">
        <v>1037</v>
      </c>
      <c r="C43" s="813"/>
      <c r="D43" s="813"/>
      <c r="E43" s="813"/>
      <c r="F43" s="813"/>
      <c r="G43" s="813"/>
      <c r="H43" s="813"/>
      <c r="I43" s="813"/>
      <c r="J43" s="813"/>
      <c r="K43" s="813"/>
      <c r="L43" s="813"/>
      <c r="M43" s="814"/>
      <c r="N43" s="401">
        <f>SUM(N36:N42)</f>
        <v>830390.48243995593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431</v>
      </c>
      <c r="B48" s="48" t="str">
        <f>VLOOKUP(A48,MATERIALES!A4:D373,3,FALSE)</f>
        <v xml:space="preserve">Costal de fibra o fique
</v>
      </c>
      <c r="C48" s="288"/>
      <c r="D48" s="288"/>
      <c r="E48" s="288"/>
      <c r="F48" s="288"/>
      <c r="G48" s="288"/>
      <c r="H48" s="288"/>
      <c r="I48" s="275"/>
      <c r="J48" s="231" t="str">
        <f>VLOOKUP(A48,MATERIALES!A4:D373,2,FALSE)</f>
        <v>u</v>
      </c>
      <c r="K48" s="289">
        <v>10</v>
      </c>
      <c r="L48" s="274"/>
      <c r="M48" s="290">
        <f>VLOOKUP(A48,MATERIALES!A5:D373,4,FALSE)</f>
        <v>496.15063698909171</v>
      </c>
      <c r="N48" s="279">
        <f>K48*M48</f>
        <v>4961.5063698909171</v>
      </c>
    </row>
    <row r="49" spans="1:14">
      <c r="A49" t="s">
        <v>414</v>
      </c>
      <c r="B49" s="48" t="str">
        <f>VLOOKUP(A49,MATERIALES!A5:D373,3,FALSE)</f>
        <v xml:space="preserve">Cicatrizante (para remoción de especies vegetales)
</v>
      </c>
      <c r="C49" s="288"/>
      <c r="D49" s="288"/>
      <c r="E49" s="288"/>
      <c r="F49" s="288"/>
      <c r="G49" s="288"/>
      <c r="H49" s="288"/>
      <c r="I49" s="275"/>
      <c r="J49" s="231" t="str">
        <f>VLOOKUP(A49,MATERIALES!A5:D373,2,FALSE)</f>
        <v>kg</v>
      </c>
      <c r="K49" s="289">
        <v>1</v>
      </c>
      <c r="L49" s="274"/>
      <c r="M49" s="290">
        <f>VLOOKUP(A49,MATERIALES!A6:D373,4,FALSE)</f>
        <v>785.98120711143247</v>
      </c>
      <c r="N49" s="279">
        <f>K49*M49</f>
        <v>785.98120711143247</v>
      </c>
    </row>
    <row r="50" spans="1:14">
      <c r="A50" s="113" t="s">
        <v>610</v>
      </c>
      <c r="B50" s="48" t="str">
        <f>VLOOKUP(A50,MATERIALES!A6:D373,3,FALSE)</f>
        <v xml:space="preserve">Nutrientes (para remoción de especies vegetales) (dap, triple 15 o similar) (ítem 201.9)
</v>
      </c>
      <c r="C50" s="288"/>
      <c r="D50" s="288"/>
      <c r="E50" s="288"/>
      <c r="F50" s="288"/>
      <c r="G50" s="288"/>
      <c r="H50" s="288"/>
      <c r="I50" s="275"/>
      <c r="J50" s="231" t="str">
        <f>VLOOKUP(A50,MATERIALES!A6:D373,2,FALSE)</f>
        <v>kg</v>
      </c>
      <c r="K50" s="289">
        <v>1</v>
      </c>
      <c r="L50" s="274"/>
      <c r="M50" s="290">
        <f>VLOOKUP(A50,MATERIALES!A6:D373,4,FALSE)</f>
        <v>8183.3509311155294</v>
      </c>
      <c r="N50" s="279">
        <f>K50*M50</f>
        <v>8183.3509311155294</v>
      </c>
    </row>
    <row r="51" spans="1:14">
      <c r="A51" t="s">
        <v>743</v>
      </c>
      <c r="B51" s="48"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63601.844898584335</v>
      </c>
      <c r="N51" s="279">
        <f>K51*M51</f>
        <v>127203.68979716867</v>
      </c>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141134.52830528654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13</v>
      </c>
      <c r="B70" s="54" t="str">
        <f>VLOOKUP(A70,'MANO DE OBRA'!A8:D68,3,FALSE)</f>
        <v>Obrero (5)</v>
      </c>
      <c r="C70" s="52"/>
      <c r="D70" s="52"/>
      <c r="E70" s="52"/>
      <c r="F70" s="52"/>
      <c r="G70" s="52"/>
      <c r="H70" s="52"/>
      <c r="I70" s="299">
        <f>K70/J70*100</f>
        <v>138019.47352999999</v>
      </c>
      <c r="J70" s="300">
        <v>185</v>
      </c>
      <c r="K70" s="301">
        <f>VLOOKUP(A70,'MANO DE OBRA'!A8:D99,4,FALSE)</f>
        <v>255336.02603049998</v>
      </c>
      <c r="L70" s="55"/>
      <c r="M70" s="302">
        <v>5</v>
      </c>
      <c r="N70" s="402">
        <f>K70/M70</f>
        <v>51067.205206099999</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51067.205206099999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1022592.2159513425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204518.4431902685</v>
      </c>
      <c r="M83" s="848"/>
      <c r="N83" s="56"/>
    </row>
    <row r="84" spans="1:14">
      <c r="B84" s="94" t="s">
        <v>1057</v>
      </c>
      <c r="C84" s="95"/>
      <c r="D84" s="95"/>
      <c r="E84" s="95"/>
      <c r="F84" s="95"/>
      <c r="G84" s="95"/>
      <c r="H84" s="95"/>
      <c r="I84" s="92"/>
      <c r="J84" s="93"/>
      <c r="K84" s="311">
        <v>0.05</v>
      </c>
      <c r="L84" s="847">
        <f>N78*K84</f>
        <v>51129.610797567126</v>
      </c>
      <c r="M84" s="848"/>
      <c r="N84" s="56"/>
    </row>
    <row r="85" spans="1:14" ht="15.75" thickBot="1">
      <c r="B85" s="96" t="s">
        <v>1058</v>
      </c>
      <c r="C85" s="97"/>
      <c r="D85" s="97"/>
      <c r="E85" s="97"/>
      <c r="F85" s="97"/>
      <c r="G85" s="97"/>
      <c r="H85" s="97"/>
      <c r="I85" s="98"/>
      <c r="J85" s="99"/>
      <c r="K85" s="312">
        <v>0.05</v>
      </c>
      <c r="L85" s="849">
        <f>N78*K85</f>
        <v>51129.610797567126</v>
      </c>
      <c r="M85" s="850"/>
      <c r="N85" s="56"/>
    </row>
    <row r="86" spans="1:14" ht="15.75" thickBot="1">
      <c r="B86" s="812" t="s">
        <v>1037</v>
      </c>
      <c r="C86" s="813"/>
      <c r="D86" s="813"/>
      <c r="E86" s="813"/>
      <c r="F86" s="813"/>
      <c r="G86" s="813"/>
      <c r="H86" s="813"/>
      <c r="I86" s="813"/>
      <c r="J86" s="813"/>
      <c r="K86" s="813"/>
      <c r="L86" s="813"/>
      <c r="M86" s="814"/>
      <c r="N86" s="57">
        <f>L83+L84+L85</f>
        <v>306777.66478540277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1329369.8807367452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2.2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1509</v>
      </c>
      <c r="C31" s="86" t="s">
        <v>1500</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146</v>
      </c>
      <c r="B36" s="861" t="str">
        <f>VLOOKUP(A36,EQUIPOS!A6:D154,3,FALSE)</f>
        <v>Camabaja</v>
      </c>
      <c r="C36" s="862"/>
      <c r="D36" s="862"/>
      <c r="E36" s="862"/>
      <c r="F36" s="862"/>
      <c r="G36" s="862"/>
      <c r="H36" s="863"/>
      <c r="I36" s="274"/>
      <c r="J36" s="275"/>
      <c r="K36" s="276">
        <f>VLOOKUP(A36,EQUIPOS!A6:D163,4,FALSE)</f>
        <v>338898.20136228186</v>
      </c>
      <c r="L36" s="277"/>
      <c r="M36" s="278">
        <v>0.5</v>
      </c>
      <c r="N36" s="279">
        <f>K36/M36</f>
        <v>677796.40272456373</v>
      </c>
    </row>
    <row r="37" spans="1:14">
      <c r="A37" s="113" t="s">
        <v>241</v>
      </c>
      <c r="B37" s="861" t="str">
        <f>VLOOKUP(A37,EQUIPOS!A7:D154,3,FALSE)</f>
        <v>Grúa (capacidad 15 ton)</v>
      </c>
      <c r="C37" s="862"/>
      <c r="D37" s="862"/>
      <c r="E37" s="862"/>
      <c r="F37" s="862"/>
      <c r="G37" s="862"/>
      <c r="H37" s="863"/>
      <c r="I37" s="274"/>
      <c r="J37" s="275"/>
      <c r="K37" s="276">
        <f>VLOOKUP(A37,EQUIPOS!A7:D164,4,FALSE)</f>
        <v>178500</v>
      </c>
      <c r="L37" s="277"/>
      <c r="M37" s="278">
        <v>0.5</v>
      </c>
      <c r="N37" s="279">
        <f>K37/M37</f>
        <v>357000</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3191.70032538125</v>
      </c>
    </row>
    <row r="43" spans="1:14" ht="15.75" thickBot="1">
      <c r="B43" s="812" t="s">
        <v>1037</v>
      </c>
      <c r="C43" s="813"/>
      <c r="D43" s="813"/>
      <c r="E43" s="813"/>
      <c r="F43" s="813"/>
      <c r="G43" s="813"/>
      <c r="H43" s="813"/>
      <c r="I43" s="813"/>
      <c r="J43" s="813"/>
      <c r="K43" s="813"/>
      <c r="L43" s="813"/>
      <c r="M43" s="814"/>
      <c r="N43" s="401">
        <f>SUM(N36:N42)</f>
        <v>1037988.103049945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431</v>
      </c>
      <c r="B48" s="48" t="str">
        <f>VLOOKUP(A48,MATERIALES!A4:D373,3,FALSE)</f>
        <v xml:space="preserve">Costal de fibra o fique
</v>
      </c>
      <c r="C48" s="288"/>
      <c r="D48" s="288"/>
      <c r="E48" s="288"/>
      <c r="F48" s="288"/>
      <c r="G48" s="288"/>
      <c r="H48" s="288"/>
      <c r="I48" s="275"/>
      <c r="J48" s="231" t="str">
        <f>VLOOKUP(A48,MATERIALES!A4:D373,2,FALSE)</f>
        <v>u</v>
      </c>
      <c r="K48" s="289">
        <v>10</v>
      </c>
      <c r="L48" s="274"/>
      <c r="M48" s="290">
        <f>VLOOKUP(A48,MATERIALES!A5:D373,4,FALSE)</f>
        <v>496.15063698909171</v>
      </c>
      <c r="N48" s="279">
        <f>K48*M48</f>
        <v>4961.5063698909171</v>
      </c>
    </row>
    <row r="49" spans="1:14">
      <c r="A49" t="s">
        <v>414</v>
      </c>
      <c r="B49" s="48" t="str">
        <f>VLOOKUP(A49,MATERIALES!A5:D373,3,FALSE)</f>
        <v xml:space="preserve">Cicatrizante (para remoción de especies vegetales)
</v>
      </c>
      <c r="C49" s="288"/>
      <c r="D49" s="288"/>
      <c r="E49" s="288"/>
      <c r="F49" s="288"/>
      <c r="G49" s="288"/>
      <c r="H49" s="288"/>
      <c r="I49" s="275"/>
      <c r="J49" s="231" t="str">
        <f>VLOOKUP(A49,MATERIALES!A5:D373,2,FALSE)</f>
        <v>kg</v>
      </c>
      <c r="K49" s="289">
        <v>1</v>
      </c>
      <c r="L49" s="274"/>
      <c r="M49" s="290">
        <f>VLOOKUP(A49,MATERIALES!A6:D373,4,FALSE)</f>
        <v>785.98120711143247</v>
      </c>
      <c r="N49" s="279">
        <f>K49*M49</f>
        <v>785.98120711143247</v>
      </c>
    </row>
    <row r="50" spans="1:14">
      <c r="A50" s="113" t="s">
        <v>610</v>
      </c>
      <c r="B50" s="48" t="str">
        <f>VLOOKUP(A50,MATERIALES!A6:D373,3,FALSE)</f>
        <v xml:space="preserve">Nutrientes (para remoción de especies vegetales) (dap, triple 15 o similar) (ítem 201.9)
</v>
      </c>
      <c r="C50" s="288"/>
      <c r="D50" s="288"/>
      <c r="E50" s="288"/>
      <c r="F50" s="288"/>
      <c r="G50" s="288"/>
      <c r="H50" s="288"/>
      <c r="I50" s="275"/>
      <c r="J50" s="231" t="str">
        <f>VLOOKUP(A50,MATERIALES!A6:D373,2,FALSE)</f>
        <v>kg</v>
      </c>
      <c r="K50" s="289">
        <v>1</v>
      </c>
      <c r="L50" s="274"/>
      <c r="M50" s="290">
        <f>VLOOKUP(A50,MATERIALES!A6:D373,4,FALSE)</f>
        <v>8183.3509311155294</v>
      </c>
      <c r="N50" s="279">
        <f>K50*M50</f>
        <v>8183.3509311155294</v>
      </c>
    </row>
    <row r="51" spans="1:14">
      <c r="A51" t="s">
        <v>743</v>
      </c>
      <c r="B51" s="48"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63601.844898584335</v>
      </c>
      <c r="N51" s="279">
        <f>K51*M51</f>
        <v>127203.68979716867</v>
      </c>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141134.52830528654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13</v>
      </c>
      <c r="B70" s="54" t="str">
        <f>VLOOKUP(A70,'MANO DE OBRA'!A8:D68,3,FALSE)</f>
        <v>Obrero (5)</v>
      </c>
      <c r="C70" s="52"/>
      <c r="D70" s="52"/>
      <c r="E70" s="52"/>
      <c r="F70" s="52"/>
      <c r="G70" s="52"/>
      <c r="H70" s="52"/>
      <c r="I70" s="299">
        <f>K70/J70*100</f>
        <v>138019.47352999999</v>
      </c>
      <c r="J70" s="300">
        <v>185</v>
      </c>
      <c r="K70" s="301">
        <f>VLOOKUP(A70,'MANO DE OBRA'!A8:D99,4,FALSE)</f>
        <v>255336.02603049998</v>
      </c>
      <c r="L70" s="55"/>
      <c r="M70" s="302">
        <v>4</v>
      </c>
      <c r="N70" s="402">
        <f>K70/M70</f>
        <v>63834.006507624996</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63834.006507624996</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1242956.6378628567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248591.32757257135</v>
      </c>
      <c r="M83" s="848"/>
      <c r="N83" s="56"/>
    </row>
    <row r="84" spans="1:14">
      <c r="B84" s="94" t="s">
        <v>1057</v>
      </c>
      <c r="C84" s="95"/>
      <c r="D84" s="95"/>
      <c r="E84" s="95"/>
      <c r="F84" s="95"/>
      <c r="G84" s="95"/>
      <c r="H84" s="95"/>
      <c r="I84" s="92"/>
      <c r="J84" s="93"/>
      <c r="K84" s="311">
        <v>0.05</v>
      </c>
      <c r="L84" s="847">
        <f>N78*K84</f>
        <v>62147.831893142837</v>
      </c>
      <c r="M84" s="848"/>
      <c r="N84" s="56"/>
    </row>
    <row r="85" spans="1:14" ht="15.75" thickBot="1">
      <c r="B85" s="96" t="s">
        <v>1058</v>
      </c>
      <c r="C85" s="97"/>
      <c r="D85" s="97"/>
      <c r="E85" s="97"/>
      <c r="F85" s="97"/>
      <c r="G85" s="97"/>
      <c r="H85" s="97"/>
      <c r="I85" s="98"/>
      <c r="J85" s="99"/>
      <c r="K85" s="312">
        <v>0.05</v>
      </c>
      <c r="L85" s="849">
        <f>N78*K85</f>
        <v>62147.831893142837</v>
      </c>
      <c r="M85" s="850"/>
      <c r="N85" s="56"/>
    </row>
    <row r="86" spans="1:14" ht="15.75" thickBot="1">
      <c r="B86" s="812" t="s">
        <v>1037</v>
      </c>
      <c r="C86" s="813"/>
      <c r="D86" s="813"/>
      <c r="E86" s="813"/>
      <c r="F86" s="813"/>
      <c r="G86" s="813"/>
      <c r="H86" s="813"/>
      <c r="I86" s="813"/>
      <c r="J86" s="813"/>
      <c r="K86" s="813"/>
      <c r="L86" s="813"/>
      <c r="M86" s="814"/>
      <c r="N86" s="57">
        <f>L83+L84+L85</f>
        <v>372886.99135885702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1615843.6292217136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1510</v>
      </c>
      <c r="C31" s="86" t="s">
        <v>1501</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146</v>
      </c>
      <c r="B36" s="861" t="str">
        <f>VLOOKUP(A36,EQUIPOS!A6:D154,3,FALSE)</f>
        <v>Camabaja</v>
      </c>
      <c r="C36" s="862"/>
      <c r="D36" s="862"/>
      <c r="E36" s="862"/>
      <c r="F36" s="862"/>
      <c r="G36" s="862"/>
      <c r="H36" s="863"/>
      <c r="I36" s="274"/>
      <c r="J36" s="275"/>
      <c r="K36" s="276">
        <f>VLOOKUP(A36,EQUIPOS!A6:D163,4,FALSE)</f>
        <v>338898.20136228186</v>
      </c>
      <c r="L36" s="277"/>
      <c r="M36" s="278">
        <v>0.4375</v>
      </c>
      <c r="N36" s="279">
        <f>K36/M36</f>
        <v>774624.46025664429</v>
      </c>
    </row>
    <row r="37" spans="1:14">
      <c r="A37" s="113" t="s">
        <v>241</v>
      </c>
      <c r="B37" s="861" t="str">
        <f>VLOOKUP(A37,EQUIPOS!A7:D154,3,FALSE)</f>
        <v>Grúa (capacidad 15 ton)</v>
      </c>
      <c r="C37" s="862"/>
      <c r="D37" s="862"/>
      <c r="E37" s="862"/>
      <c r="F37" s="862"/>
      <c r="G37" s="862"/>
      <c r="H37" s="863"/>
      <c r="I37" s="274"/>
      <c r="J37" s="275"/>
      <c r="K37" s="276">
        <f>VLOOKUP(A37,EQUIPOS!A7:D164,4,FALSE)</f>
        <v>178500</v>
      </c>
      <c r="L37" s="277"/>
      <c r="M37" s="278">
        <v>0.4375</v>
      </c>
      <c r="N37" s="279">
        <f>K37/M37</f>
        <v>408000</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3647.657514721428</v>
      </c>
    </row>
    <row r="43" spans="1:14" ht="15.75" thickBot="1">
      <c r="B43" s="812" t="s">
        <v>1037</v>
      </c>
      <c r="C43" s="813"/>
      <c r="D43" s="813"/>
      <c r="E43" s="813"/>
      <c r="F43" s="813"/>
      <c r="G43" s="813"/>
      <c r="H43" s="813"/>
      <c r="I43" s="813"/>
      <c r="J43" s="813"/>
      <c r="K43" s="813"/>
      <c r="L43" s="813"/>
      <c r="M43" s="814"/>
      <c r="N43" s="401">
        <f>SUM(N36:N42)</f>
        <v>1186272.1177713657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431</v>
      </c>
      <c r="B48" s="48" t="str">
        <f>VLOOKUP(A48,MATERIALES!A4:D373,3,FALSE)</f>
        <v xml:space="preserve">Costal de fibra o fique
</v>
      </c>
      <c r="C48" s="288"/>
      <c r="D48" s="288"/>
      <c r="E48" s="288"/>
      <c r="F48" s="288"/>
      <c r="G48" s="288"/>
      <c r="H48" s="288"/>
      <c r="I48" s="275"/>
      <c r="J48" s="231" t="str">
        <f>VLOOKUP(A48,MATERIALES!A4:D373,2,FALSE)</f>
        <v>u</v>
      </c>
      <c r="K48" s="289">
        <v>10</v>
      </c>
      <c r="L48" s="274"/>
      <c r="M48" s="290">
        <f>VLOOKUP(A48,MATERIALES!A5:D373,4,FALSE)</f>
        <v>496.15063698909171</v>
      </c>
      <c r="N48" s="279">
        <f>K48*M48</f>
        <v>4961.5063698909171</v>
      </c>
    </row>
    <row r="49" spans="1:14">
      <c r="A49" t="s">
        <v>414</v>
      </c>
      <c r="B49" s="48" t="str">
        <f>VLOOKUP(A49,MATERIALES!A5:D373,3,FALSE)</f>
        <v xml:space="preserve">Cicatrizante (para remoción de especies vegetales)
</v>
      </c>
      <c r="C49" s="288"/>
      <c r="D49" s="288"/>
      <c r="E49" s="288"/>
      <c r="F49" s="288"/>
      <c r="G49" s="288"/>
      <c r="H49" s="288"/>
      <c r="I49" s="275"/>
      <c r="J49" s="231" t="str">
        <f>VLOOKUP(A49,MATERIALES!A5:D373,2,FALSE)</f>
        <v>kg</v>
      </c>
      <c r="K49" s="289">
        <v>1</v>
      </c>
      <c r="L49" s="274"/>
      <c r="M49" s="290">
        <f>VLOOKUP(A49,MATERIALES!A6:D373,4,FALSE)</f>
        <v>785.98120711143247</v>
      </c>
      <c r="N49" s="279">
        <f>K49*M49</f>
        <v>785.98120711143247</v>
      </c>
    </row>
    <row r="50" spans="1:14">
      <c r="A50" s="113" t="s">
        <v>610</v>
      </c>
      <c r="B50" s="48" t="str">
        <f>VLOOKUP(A50,MATERIALES!A6:D373,3,FALSE)</f>
        <v xml:space="preserve">Nutrientes (para remoción de especies vegetales) (dap, triple 15 o similar) (ítem 201.9)
</v>
      </c>
      <c r="C50" s="288"/>
      <c r="D50" s="288"/>
      <c r="E50" s="288"/>
      <c r="F50" s="288"/>
      <c r="G50" s="288"/>
      <c r="H50" s="288"/>
      <c r="I50" s="275"/>
      <c r="J50" s="231" t="str">
        <f>VLOOKUP(A50,MATERIALES!A6:D373,2,FALSE)</f>
        <v>kg</v>
      </c>
      <c r="K50" s="289">
        <v>1</v>
      </c>
      <c r="L50" s="274"/>
      <c r="M50" s="290">
        <f>VLOOKUP(A50,MATERIALES!A6:D373,4,FALSE)</f>
        <v>8183.3509311155294</v>
      </c>
      <c r="N50" s="279">
        <f>K50*M50</f>
        <v>8183.3509311155294</v>
      </c>
    </row>
    <row r="51" spans="1:14">
      <c r="A51" t="s">
        <v>743</v>
      </c>
      <c r="B51" s="48"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63601.844898584335</v>
      </c>
      <c r="N51" s="279">
        <f>K51*M51</f>
        <v>127203.68979716867</v>
      </c>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141134.52830528654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13</v>
      </c>
      <c r="B70" s="54" t="str">
        <f>VLOOKUP(A70,'MANO DE OBRA'!A8:D68,3,FALSE)</f>
        <v>Obrero (5)</v>
      </c>
      <c r="C70" s="52"/>
      <c r="D70" s="52"/>
      <c r="E70" s="52"/>
      <c r="F70" s="52"/>
      <c r="G70" s="52"/>
      <c r="H70" s="52"/>
      <c r="I70" s="299">
        <f>K70/J70*100</f>
        <v>138019.47352999999</v>
      </c>
      <c r="J70" s="300">
        <v>185</v>
      </c>
      <c r="K70" s="301">
        <f>VLOOKUP(A70,'MANO DE OBRA'!A8:D99,4,FALSE)</f>
        <v>255336.02603049998</v>
      </c>
      <c r="L70" s="55"/>
      <c r="M70" s="302">
        <v>3.5</v>
      </c>
      <c r="N70" s="402">
        <f>K70/M70</f>
        <v>72953.15029442856</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72953.15029442856</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1400359.7963710807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280071.95927421615</v>
      </c>
      <c r="M83" s="848"/>
      <c r="N83" s="56"/>
    </row>
    <row r="84" spans="1:14">
      <c r="B84" s="94" t="s">
        <v>1057</v>
      </c>
      <c r="C84" s="95"/>
      <c r="D84" s="95"/>
      <c r="E84" s="95"/>
      <c r="F84" s="95"/>
      <c r="G84" s="95"/>
      <c r="H84" s="95"/>
      <c r="I84" s="92"/>
      <c r="J84" s="93"/>
      <c r="K84" s="311">
        <v>0.05</v>
      </c>
      <c r="L84" s="847">
        <f>N78*K84</f>
        <v>70017.989818554037</v>
      </c>
      <c r="M84" s="848"/>
      <c r="N84" s="56"/>
    </row>
    <row r="85" spans="1:14" ht="15.75" thickBot="1">
      <c r="B85" s="96" t="s">
        <v>1058</v>
      </c>
      <c r="C85" s="97"/>
      <c r="D85" s="97"/>
      <c r="E85" s="97"/>
      <c r="F85" s="97"/>
      <c r="G85" s="97"/>
      <c r="H85" s="97"/>
      <c r="I85" s="98"/>
      <c r="J85" s="99"/>
      <c r="K85" s="312">
        <v>0.05</v>
      </c>
      <c r="L85" s="849">
        <f>N78*K85</f>
        <v>70017.989818554037</v>
      </c>
      <c r="M85" s="850"/>
      <c r="N85" s="56"/>
    </row>
    <row r="86" spans="1:14" ht="15.75" thickBot="1">
      <c r="B86" s="812" t="s">
        <v>1037</v>
      </c>
      <c r="C86" s="813"/>
      <c r="D86" s="813"/>
      <c r="E86" s="813"/>
      <c r="F86" s="813"/>
      <c r="G86" s="813"/>
      <c r="H86" s="813"/>
      <c r="I86" s="813"/>
      <c r="J86" s="813"/>
      <c r="K86" s="813"/>
      <c r="L86" s="813"/>
      <c r="M86" s="814"/>
      <c r="N86" s="57">
        <f>L83+L84+L85</f>
        <v>420107.93891132419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1820467.7352824048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1511</v>
      </c>
      <c r="C31" s="86" t="s">
        <v>1502</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146</v>
      </c>
      <c r="B36" s="861" t="str">
        <f>VLOOKUP(A36,EQUIPOS!A6:D154,3,FALSE)</f>
        <v>Camabaja</v>
      </c>
      <c r="C36" s="862"/>
      <c r="D36" s="862"/>
      <c r="E36" s="862"/>
      <c r="F36" s="862"/>
      <c r="G36" s="862"/>
      <c r="H36" s="863"/>
      <c r="I36" s="274"/>
      <c r="J36" s="275"/>
      <c r="K36" s="276">
        <f>VLOOKUP(A36,EQUIPOS!A6:D163,4,FALSE)</f>
        <v>338898.20136228186</v>
      </c>
      <c r="L36" s="277"/>
      <c r="M36" s="278">
        <v>0.875</v>
      </c>
      <c r="N36" s="279">
        <f>K36/M36</f>
        <v>387312.23012832215</v>
      </c>
    </row>
    <row r="37" spans="1:14">
      <c r="A37" s="113" t="s">
        <v>241</v>
      </c>
      <c r="B37" s="861" t="str">
        <f>VLOOKUP(A37,EQUIPOS!A7:D154,3,FALSE)</f>
        <v>Grúa (capacidad 15 ton)</v>
      </c>
      <c r="C37" s="862"/>
      <c r="D37" s="862"/>
      <c r="E37" s="862"/>
      <c r="F37" s="862"/>
      <c r="G37" s="862"/>
      <c r="H37" s="863"/>
      <c r="I37" s="274"/>
      <c r="J37" s="275"/>
      <c r="K37" s="276">
        <f>VLOOKUP(A37,EQUIPOS!A7:D164,4,FALSE)</f>
        <v>178500</v>
      </c>
      <c r="L37" s="277"/>
      <c r="M37" s="278">
        <v>0.875</v>
      </c>
      <c r="N37" s="279">
        <f>K37/M37</f>
        <v>204000</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1459.0630058885715</v>
      </c>
    </row>
    <row r="43" spans="1:14" ht="15.75" thickBot="1">
      <c r="B43" s="812" t="s">
        <v>1037</v>
      </c>
      <c r="C43" s="813"/>
      <c r="D43" s="813"/>
      <c r="E43" s="813"/>
      <c r="F43" s="813"/>
      <c r="G43" s="813"/>
      <c r="H43" s="813"/>
      <c r="I43" s="813"/>
      <c r="J43" s="813"/>
      <c r="K43" s="813"/>
      <c r="L43" s="813"/>
      <c r="M43" s="814"/>
      <c r="N43" s="401">
        <f>SUM(N36:N42)</f>
        <v>592771.29313421075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431</v>
      </c>
      <c r="B48" s="48" t="str">
        <f>VLOOKUP(A48,MATERIALES!A4:D373,3,FALSE)</f>
        <v xml:space="preserve">Costal de fibra o fique
</v>
      </c>
      <c r="C48" s="288"/>
      <c r="D48" s="288"/>
      <c r="E48" s="288"/>
      <c r="F48" s="288"/>
      <c r="G48" s="288"/>
      <c r="H48" s="288"/>
      <c r="I48" s="275"/>
      <c r="J48" s="231" t="str">
        <f>VLOOKUP(A48,MATERIALES!A4:D373,2,FALSE)</f>
        <v>u</v>
      </c>
      <c r="K48" s="289">
        <v>10</v>
      </c>
      <c r="L48" s="274"/>
      <c r="M48" s="290">
        <f>VLOOKUP(A48,MATERIALES!A5:D373,4,FALSE)</f>
        <v>496.15063698909171</v>
      </c>
      <c r="N48" s="279">
        <f>K48*M48</f>
        <v>4961.5063698909171</v>
      </c>
    </row>
    <row r="49" spans="1:14">
      <c r="A49" t="s">
        <v>414</v>
      </c>
      <c r="B49" s="48" t="str">
        <f>VLOOKUP(A49,MATERIALES!A5:D373,3,FALSE)</f>
        <v xml:space="preserve">Cicatrizante (para remoción de especies vegetales)
</v>
      </c>
      <c r="C49" s="288"/>
      <c r="D49" s="288"/>
      <c r="E49" s="288"/>
      <c r="F49" s="288"/>
      <c r="G49" s="288"/>
      <c r="H49" s="288"/>
      <c r="I49" s="275"/>
      <c r="J49" s="231" t="str">
        <f>VLOOKUP(A49,MATERIALES!A5:D373,2,FALSE)</f>
        <v>kg</v>
      </c>
      <c r="K49" s="289">
        <v>1</v>
      </c>
      <c r="L49" s="274"/>
      <c r="M49" s="290">
        <f>VLOOKUP(A49,MATERIALES!A6:D373,4,FALSE)</f>
        <v>785.98120711143247</v>
      </c>
      <c r="N49" s="279">
        <f>K49*M49</f>
        <v>785.98120711143247</v>
      </c>
    </row>
    <row r="50" spans="1:14">
      <c r="A50" s="113" t="s">
        <v>610</v>
      </c>
      <c r="B50" s="48" t="str">
        <f>VLOOKUP(A50,MATERIALES!A6:D373,3,FALSE)</f>
        <v xml:space="preserve">Nutrientes (para remoción de especies vegetales) (dap, triple 15 o similar) (ítem 201.9)
</v>
      </c>
      <c r="C50" s="288"/>
      <c r="D50" s="288"/>
      <c r="E50" s="288"/>
      <c r="F50" s="288"/>
      <c r="G50" s="288"/>
      <c r="H50" s="288"/>
      <c r="I50" s="275"/>
      <c r="J50" s="231" t="str">
        <f>VLOOKUP(A50,MATERIALES!A6:D373,2,FALSE)</f>
        <v>kg</v>
      </c>
      <c r="K50" s="289">
        <v>1</v>
      </c>
      <c r="L50" s="274"/>
      <c r="M50" s="290">
        <f>VLOOKUP(A50,MATERIALES!A6:D373,4,FALSE)</f>
        <v>8183.3509311155294</v>
      </c>
      <c r="N50" s="279">
        <f>K50*M50</f>
        <v>8183.3509311155294</v>
      </c>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13930.838508117879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7</v>
      </c>
      <c r="N70" s="402">
        <f>K70/M70</f>
        <v>29181.260117771428</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29181.260117771428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635883.39176010003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127176.67835202001</v>
      </c>
      <c r="M83" s="848"/>
      <c r="N83" s="56"/>
    </row>
    <row r="84" spans="1:14">
      <c r="B84" s="94" t="s">
        <v>1057</v>
      </c>
      <c r="C84" s="95"/>
      <c r="D84" s="95"/>
      <c r="E84" s="95"/>
      <c r="F84" s="95"/>
      <c r="G84" s="95"/>
      <c r="H84" s="95"/>
      <c r="I84" s="92"/>
      <c r="J84" s="93"/>
      <c r="K84" s="311">
        <v>0.05</v>
      </c>
      <c r="L84" s="847">
        <f>N78*K84</f>
        <v>31794.169588005003</v>
      </c>
      <c r="M84" s="848"/>
      <c r="N84" s="56"/>
    </row>
    <row r="85" spans="1:14" ht="15.75" thickBot="1">
      <c r="B85" s="96" t="s">
        <v>1058</v>
      </c>
      <c r="C85" s="97"/>
      <c r="D85" s="97"/>
      <c r="E85" s="97"/>
      <c r="F85" s="97"/>
      <c r="G85" s="97"/>
      <c r="H85" s="97"/>
      <c r="I85" s="98"/>
      <c r="J85" s="99"/>
      <c r="K85" s="312">
        <v>0.05</v>
      </c>
      <c r="L85" s="849">
        <f>N78*K85</f>
        <v>31794.169588005003</v>
      </c>
      <c r="M85" s="850"/>
      <c r="N85" s="56"/>
    </row>
    <row r="86" spans="1:14" ht="15.75" thickBot="1">
      <c r="B86" s="812" t="s">
        <v>1037</v>
      </c>
      <c r="C86" s="813"/>
      <c r="D86" s="813"/>
      <c r="E86" s="813"/>
      <c r="F86" s="813"/>
      <c r="G86" s="813"/>
      <c r="H86" s="813"/>
      <c r="I86" s="813"/>
      <c r="J86" s="813"/>
      <c r="K86" s="813"/>
      <c r="L86" s="813"/>
      <c r="M86" s="814"/>
      <c r="N86" s="57">
        <f>L83+L84+L85</f>
        <v>190765.01752803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826648.40928813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2.2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1512</v>
      </c>
      <c r="C31" s="86" t="s">
        <v>1503</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146</v>
      </c>
      <c r="B36" s="861" t="str">
        <f>VLOOKUP(A36,EQUIPOS!A6:D154,3,FALSE)</f>
        <v>Camabaja</v>
      </c>
      <c r="C36" s="862"/>
      <c r="D36" s="862"/>
      <c r="E36" s="862"/>
      <c r="F36" s="862"/>
      <c r="G36" s="862"/>
      <c r="H36" s="863"/>
      <c r="I36" s="274"/>
      <c r="J36" s="275"/>
      <c r="K36" s="276">
        <f>VLOOKUP(A36,EQUIPOS!A6:D163,4,FALSE)</f>
        <v>338898.20136228186</v>
      </c>
      <c r="L36" s="277"/>
      <c r="M36" s="278">
        <v>0.75</v>
      </c>
      <c r="N36" s="279">
        <f>K36/M36</f>
        <v>451864.26848304248</v>
      </c>
    </row>
    <row r="37" spans="1:14">
      <c r="A37" s="113" t="s">
        <v>241</v>
      </c>
      <c r="B37" s="861" t="str">
        <f>VLOOKUP(A37,EQUIPOS!A7:D154,3,FALSE)</f>
        <v>Grúa (capacidad 15 ton)</v>
      </c>
      <c r="C37" s="862"/>
      <c r="D37" s="862"/>
      <c r="E37" s="862"/>
      <c r="F37" s="862"/>
      <c r="G37" s="862"/>
      <c r="H37" s="863"/>
      <c r="I37" s="274"/>
      <c r="J37" s="275"/>
      <c r="K37" s="276">
        <f>VLOOKUP(A37,EQUIPOS!A7:D164,4,FALSE)</f>
        <v>178500</v>
      </c>
      <c r="L37" s="277"/>
      <c r="M37" s="278">
        <v>0.75</v>
      </c>
      <c r="N37" s="279">
        <f>K37/M37</f>
        <v>238000</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1702.2401735366668</v>
      </c>
    </row>
    <row r="43" spans="1:14" ht="15.75" thickBot="1">
      <c r="B43" s="812" t="s">
        <v>1037</v>
      </c>
      <c r="C43" s="813"/>
      <c r="D43" s="813"/>
      <c r="E43" s="813"/>
      <c r="F43" s="813"/>
      <c r="G43" s="813"/>
      <c r="H43" s="813"/>
      <c r="I43" s="813"/>
      <c r="J43" s="813"/>
      <c r="K43" s="813"/>
      <c r="L43" s="813"/>
      <c r="M43" s="814"/>
      <c r="N43" s="401">
        <f>SUM(N36:N42)</f>
        <v>691566.50865657919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431</v>
      </c>
      <c r="B48" s="48" t="str">
        <f>VLOOKUP(A48,MATERIALES!A4:D373,3,FALSE)</f>
        <v xml:space="preserve">Costal de fibra o fique
</v>
      </c>
      <c r="C48" s="288"/>
      <c r="D48" s="288"/>
      <c r="E48" s="288"/>
      <c r="F48" s="288"/>
      <c r="G48" s="288"/>
      <c r="H48" s="288"/>
      <c r="I48" s="275"/>
      <c r="J48" s="231" t="str">
        <f>VLOOKUP(A48,MATERIALES!A4:D373,2,FALSE)</f>
        <v>u</v>
      </c>
      <c r="K48" s="289">
        <v>10</v>
      </c>
      <c r="L48" s="274"/>
      <c r="M48" s="290">
        <f>VLOOKUP(A48,MATERIALES!A5:D373,4,FALSE)</f>
        <v>496.15063698909171</v>
      </c>
      <c r="N48" s="279">
        <f>K48*M48</f>
        <v>4961.5063698909171</v>
      </c>
    </row>
    <row r="49" spans="1:14">
      <c r="A49" t="s">
        <v>414</v>
      </c>
      <c r="B49" s="48" t="str">
        <f>VLOOKUP(A49,MATERIALES!A5:D373,3,FALSE)</f>
        <v xml:space="preserve">Cicatrizante (para remoción de especies vegetales)
</v>
      </c>
      <c r="C49" s="288"/>
      <c r="D49" s="288"/>
      <c r="E49" s="288"/>
      <c r="F49" s="288"/>
      <c r="G49" s="288"/>
      <c r="H49" s="288"/>
      <c r="I49" s="275"/>
      <c r="J49" s="231" t="str">
        <f>VLOOKUP(A49,MATERIALES!A5:D373,2,FALSE)</f>
        <v>kg</v>
      </c>
      <c r="K49" s="289">
        <v>1</v>
      </c>
      <c r="L49" s="274"/>
      <c r="M49" s="290">
        <f>VLOOKUP(A49,MATERIALES!A6:D373,4,FALSE)</f>
        <v>785.98120711143247</v>
      </c>
      <c r="N49" s="279">
        <f>K49*M49</f>
        <v>785.98120711143247</v>
      </c>
    </row>
    <row r="50" spans="1:14">
      <c r="A50" s="213" t="s">
        <v>610</v>
      </c>
      <c r="B50" s="48" t="str">
        <f>VLOOKUP(A50,MATERIALES!A6:D373,3,FALSE)</f>
        <v xml:space="preserve">Nutrientes (para remoción de especies vegetales) (dap, triple 15 o similar) (ítem 201.9)
</v>
      </c>
      <c r="C50" s="288"/>
      <c r="D50" s="288"/>
      <c r="E50" s="288"/>
      <c r="F50" s="288"/>
      <c r="G50" s="288"/>
      <c r="H50" s="288"/>
      <c r="I50" s="275"/>
      <c r="J50" s="231" t="str">
        <f>VLOOKUP(A50,MATERIALES!A6:D373,2,FALSE)</f>
        <v>kg</v>
      </c>
      <c r="K50" s="289">
        <v>1</v>
      </c>
      <c r="L50" s="274"/>
      <c r="M50" s="290">
        <f>VLOOKUP(A50,MATERIALES!A6:D373,4,FALSE)</f>
        <v>8183.3509311155294</v>
      </c>
      <c r="N50" s="279">
        <f>K50*M50</f>
        <v>8183.3509311155294</v>
      </c>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13930.838508117879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s="148"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6</v>
      </c>
      <c r="N70" s="402">
        <f>K70/M70</f>
        <v>34044.803470733335</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34044.803470733335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739542.15063543036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147908.43012708609</v>
      </c>
      <c r="M83" s="848"/>
      <c r="N83" s="56"/>
    </row>
    <row r="84" spans="1:14">
      <c r="B84" s="94" t="s">
        <v>1057</v>
      </c>
      <c r="C84" s="95"/>
      <c r="D84" s="95"/>
      <c r="E84" s="95"/>
      <c r="F84" s="95"/>
      <c r="G84" s="95"/>
      <c r="H84" s="95"/>
      <c r="I84" s="92"/>
      <c r="J84" s="93"/>
      <c r="K84" s="311">
        <v>0.05</v>
      </c>
      <c r="L84" s="847">
        <f>N78*K84</f>
        <v>36977.107531771522</v>
      </c>
      <c r="M84" s="848"/>
      <c r="N84" s="56"/>
    </row>
    <row r="85" spans="1:14" ht="15.75" thickBot="1">
      <c r="B85" s="96" t="s">
        <v>1058</v>
      </c>
      <c r="C85" s="97"/>
      <c r="D85" s="97"/>
      <c r="E85" s="97"/>
      <c r="F85" s="97"/>
      <c r="G85" s="97"/>
      <c r="H85" s="97"/>
      <c r="I85" s="98"/>
      <c r="J85" s="99"/>
      <c r="K85" s="312">
        <v>0.05</v>
      </c>
      <c r="L85" s="849">
        <f>N78*K85</f>
        <v>36977.107531771522</v>
      </c>
      <c r="M85" s="850"/>
      <c r="N85" s="56"/>
    </row>
    <row r="86" spans="1:14" ht="15.75" thickBot="1">
      <c r="B86" s="812" t="s">
        <v>1037</v>
      </c>
      <c r="C86" s="813"/>
      <c r="D86" s="813"/>
      <c r="E86" s="813"/>
      <c r="F86" s="813"/>
      <c r="G86" s="813"/>
      <c r="H86" s="813"/>
      <c r="I86" s="813"/>
      <c r="J86" s="813"/>
      <c r="K86" s="813"/>
      <c r="L86" s="813"/>
      <c r="M86" s="814"/>
      <c r="N86" s="57">
        <f>L83+L84+L85</f>
        <v>221862.64519062915</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961404.79582605953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1513</v>
      </c>
      <c r="C31" s="86" t="s">
        <v>1504</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146</v>
      </c>
      <c r="B36" s="861" t="str">
        <f>VLOOKUP(A36,EQUIPOS!A6:D154,3,FALSE)</f>
        <v>Camabaja</v>
      </c>
      <c r="C36" s="862"/>
      <c r="D36" s="862"/>
      <c r="E36" s="862"/>
      <c r="F36" s="862"/>
      <c r="G36" s="862"/>
      <c r="H36" s="863"/>
      <c r="I36" s="274"/>
      <c r="J36" s="275"/>
      <c r="K36" s="276">
        <f>VLOOKUP(A36,EQUIPOS!A6:D163,4,FALSE)</f>
        <v>338898.20136228186</v>
      </c>
      <c r="L36" s="277"/>
      <c r="M36" s="278">
        <v>0.6875</v>
      </c>
      <c r="N36" s="279">
        <f>K36/M36</f>
        <v>492942.83834513725</v>
      </c>
    </row>
    <row r="37" spans="1:14">
      <c r="A37" s="113" t="s">
        <v>241</v>
      </c>
      <c r="B37" s="861" t="str">
        <f>VLOOKUP(A37,EQUIPOS!A7:D154,3,FALSE)</f>
        <v>Grúa (capacidad 15 ton)</v>
      </c>
      <c r="C37" s="862"/>
      <c r="D37" s="862"/>
      <c r="E37" s="862"/>
      <c r="F37" s="862"/>
      <c r="G37" s="862"/>
      <c r="H37" s="863"/>
      <c r="I37" s="274"/>
      <c r="J37" s="275"/>
      <c r="K37" s="276">
        <f>VLOOKUP(A37,EQUIPOS!A7:D164,4,FALSE)</f>
        <v>178500</v>
      </c>
      <c r="L37" s="277"/>
      <c r="M37" s="278">
        <v>0.6875</v>
      </c>
      <c r="N37" s="279">
        <f>K37/M37</f>
        <v>259636.36363636365</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1856.9892802218183</v>
      </c>
    </row>
    <row r="43" spans="1:14" ht="15.75" thickBot="1">
      <c r="B43" s="812" t="s">
        <v>1037</v>
      </c>
      <c r="C43" s="813"/>
      <c r="D43" s="813"/>
      <c r="E43" s="813"/>
      <c r="F43" s="813"/>
      <c r="G43" s="813"/>
      <c r="H43" s="813"/>
      <c r="I43" s="813"/>
      <c r="J43" s="813"/>
      <c r="K43" s="813"/>
      <c r="L43" s="813"/>
      <c r="M43" s="814"/>
      <c r="N43" s="401">
        <f>SUM(N36:N42)</f>
        <v>754436.19126172282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431</v>
      </c>
      <c r="B48" s="48" t="str">
        <f>VLOOKUP(A48,MATERIALES!A4:D373,3,FALSE)</f>
        <v xml:space="preserve">Costal de fibra o fique
</v>
      </c>
      <c r="C48" s="288"/>
      <c r="D48" s="288"/>
      <c r="E48" s="288"/>
      <c r="F48" s="288"/>
      <c r="G48" s="288"/>
      <c r="H48" s="288"/>
      <c r="I48" s="275"/>
      <c r="J48" s="231" t="str">
        <f>VLOOKUP(A48,MATERIALES!A4:D373,2,FALSE)</f>
        <v>u</v>
      </c>
      <c r="K48" s="289">
        <v>10</v>
      </c>
      <c r="L48" s="274"/>
      <c r="M48" s="290">
        <f>VLOOKUP(A48,MATERIALES!A5:D373,4,FALSE)</f>
        <v>496.15063698909171</v>
      </c>
      <c r="N48" s="279">
        <f>K48*M48</f>
        <v>4961.5063698909171</v>
      </c>
    </row>
    <row r="49" spans="1:14">
      <c r="A49" t="s">
        <v>414</v>
      </c>
      <c r="B49" s="48" t="str">
        <f>VLOOKUP(A49,MATERIALES!A5:D373,3,FALSE)</f>
        <v xml:space="preserve">Cicatrizante (para remoción de especies vegetales)
</v>
      </c>
      <c r="C49" s="288"/>
      <c r="D49" s="288"/>
      <c r="E49" s="288"/>
      <c r="F49" s="288"/>
      <c r="G49" s="288"/>
      <c r="H49" s="288"/>
      <c r="I49" s="275"/>
      <c r="J49" s="231" t="str">
        <f>VLOOKUP(A49,MATERIALES!A5:D373,2,FALSE)</f>
        <v>kg</v>
      </c>
      <c r="K49" s="289">
        <v>1</v>
      </c>
      <c r="L49" s="274"/>
      <c r="M49" s="290">
        <f>VLOOKUP(A49,MATERIALES!A6:D373,4,FALSE)</f>
        <v>785.98120711143247</v>
      </c>
      <c r="N49" s="279">
        <f>K49*M49</f>
        <v>785.98120711143247</v>
      </c>
    </row>
    <row r="50" spans="1:14">
      <c r="A50" s="113" t="s">
        <v>610</v>
      </c>
      <c r="B50" s="48" t="str">
        <f>VLOOKUP(A50,MATERIALES!A6:D373,3,FALSE)</f>
        <v xml:space="preserve">Nutrientes (para remoción de especies vegetales) (dap, triple 15 o similar) (ítem 201.9)
</v>
      </c>
      <c r="C50" s="288"/>
      <c r="D50" s="288"/>
      <c r="E50" s="288"/>
      <c r="F50" s="288"/>
      <c r="G50" s="288"/>
      <c r="H50" s="288"/>
      <c r="I50" s="275"/>
      <c r="J50" s="231" t="str">
        <f>VLOOKUP(A50,MATERIALES!A6:D373,2,FALSE)</f>
        <v>kg</v>
      </c>
      <c r="K50" s="289">
        <v>1</v>
      </c>
      <c r="L50" s="274"/>
      <c r="M50" s="290">
        <f>VLOOKUP(A50,MATERIALES!A6:D373,4,FALSE)</f>
        <v>8183.3509311155294</v>
      </c>
      <c r="N50" s="279">
        <f>K50*M50</f>
        <v>8183.3509311155294</v>
      </c>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13930.838508117879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5.5</v>
      </c>
      <c r="N70" s="402">
        <f>K70/M70</f>
        <v>37139.785604436365</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37139.785604436365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805506.81537427707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161101.36307485541</v>
      </c>
      <c r="M83" s="848"/>
      <c r="N83" s="56"/>
    </row>
    <row r="84" spans="1:14">
      <c r="B84" s="94" t="s">
        <v>1057</v>
      </c>
      <c r="C84" s="95"/>
      <c r="D84" s="95"/>
      <c r="E84" s="95"/>
      <c r="F84" s="95"/>
      <c r="G84" s="95"/>
      <c r="H84" s="95"/>
      <c r="I84" s="92"/>
      <c r="J84" s="93"/>
      <c r="K84" s="311">
        <v>0.05</v>
      </c>
      <c r="L84" s="847">
        <f>N78*K84</f>
        <v>40275.340768713853</v>
      </c>
      <c r="M84" s="848"/>
      <c r="N84" s="56"/>
    </row>
    <row r="85" spans="1:14" ht="15.75" thickBot="1">
      <c r="B85" s="96" t="s">
        <v>1058</v>
      </c>
      <c r="C85" s="97"/>
      <c r="D85" s="97"/>
      <c r="E85" s="97"/>
      <c r="F85" s="97"/>
      <c r="G85" s="97"/>
      <c r="H85" s="97"/>
      <c r="I85" s="98"/>
      <c r="J85" s="99"/>
      <c r="K85" s="312">
        <v>0.05</v>
      </c>
      <c r="L85" s="849">
        <f>N78*K85</f>
        <v>40275.340768713853</v>
      </c>
      <c r="M85" s="850"/>
      <c r="N85" s="56"/>
    </row>
    <row r="86" spans="1:14" ht="15.75" thickBot="1">
      <c r="B86" s="812" t="s">
        <v>1037</v>
      </c>
      <c r="C86" s="813"/>
      <c r="D86" s="813"/>
      <c r="E86" s="813"/>
      <c r="F86" s="813"/>
      <c r="G86" s="813"/>
      <c r="H86" s="813"/>
      <c r="I86" s="813"/>
      <c r="J86" s="813"/>
      <c r="K86" s="813"/>
      <c r="L86" s="813"/>
      <c r="M86" s="814"/>
      <c r="N86" s="57">
        <f>L83+L84+L85</f>
        <v>241652.04461228312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1047158.8599865602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1514</v>
      </c>
      <c r="C31" s="86" t="s">
        <v>1505</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57" t="s">
        <v>241</v>
      </c>
      <c r="B36" s="861" t="str">
        <f>VLOOKUP(A36,EQUIPOS!A6:D154,3,FALSE)</f>
        <v>Grúa (capacidad 15 ton)</v>
      </c>
      <c r="C36" s="862"/>
      <c r="D36" s="862"/>
      <c r="E36" s="862"/>
      <c r="F36" s="862"/>
      <c r="G36" s="862"/>
      <c r="H36" s="863"/>
      <c r="I36" s="274"/>
      <c r="J36" s="275"/>
      <c r="K36" s="276">
        <f>VLOOKUP(A36,EQUIPOS!A6:D163,4,FALSE)</f>
        <v>178500</v>
      </c>
      <c r="L36" s="277"/>
      <c r="M36" s="403">
        <v>1.125</v>
      </c>
      <c r="N36" s="279">
        <f>K36/M36</f>
        <v>158666.66666666666</v>
      </c>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1134.8267823577778</v>
      </c>
    </row>
    <row r="43" spans="1:14" ht="15.75" thickBot="1">
      <c r="B43" s="812" t="s">
        <v>1037</v>
      </c>
      <c r="C43" s="813"/>
      <c r="D43" s="813"/>
      <c r="E43" s="813"/>
      <c r="F43" s="813"/>
      <c r="G43" s="813"/>
      <c r="H43" s="813"/>
      <c r="I43" s="813"/>
      <c r="J43" s="813"/>
      <c r="K43" s="813"/>
      <c r="L43" s="813"/>
      <c r="M43" s="814"/>
      <c r="N43" s="401">
        <f>SUM(N36:N42)</f>
        <v>159801.49344902445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54" t="s">
        <v>431</v>
      </c>
      <c r="B48" s="48" t="str">
        <f>VLOOKUP(A48,MATERIALES!A4:D373,3,FALSE)</f>
        <v xml:space="preserve">Costal de fibra o fique
</v>
      </c>
      <c r="C48" s="288"/>
      <c r="D48" s="288"/>
      <c r="E48" s="288"/>
      <c r="F48" s="288"/>
      <c r="G48" s="288"/>
      <c r="H48" s="288"/>
      <c r="I48" s="275"/>
      <c r="J48" s="231" t="str">
        <f>VLOOKUP(A48,MATERIALES!A4:D373,2,FALSE)</f>
        <v>u</v>
      </c>
      <c r="K48" s="468">
        <v>10</v>
      </c>
      <c r="L48" s="274"/>
      <c r="M48" s="290">
        <f>VLOOKUP(A48,MATERIALES!A5:D373,4,FALSE)</f>
        <v>496.15063698909171</v>
      </c>
      <c r="N48" s="279">
        <f>K48*M48</f>
        <v>4961.5063698909171</v>
      </c>
    </row>
    <row r="49" spans="1:14">
      <c r="A49" s="154" t="s">
        <v>610</v>
      </c>
      <c r="B49" s="48" t="str">
        <f>VLOOKUP(A49,MATERIALES!A5:D373,3,FALSE)</f>
        <v xml:space="preserve">Nutrientes (para remoción de especies vegetales) (dap, triple 15 o similar) (ítem 201.9)
</v>
      </c>
      <c r="C49" s="288"/>
      <c r="D49" s="288"/>
      <c r="E49" s="288"/>
      <c r="F49" s="288"/>
      <c r="G49" s="288"/>
      <c r="H49" s="288"/>
      <c r="I49" s="275"/>
      <c r="J49" s="231" t="str">
        <f>VLOOKUP(A49,MATERIALES!A5:D373,2,FALSE)</f>
        <v>kg</v>
      </c>
      <c r="K49" s="468">
        <v>1</v>
      </c>
      <c r="L49" s="274"/>
      <c r="M49" s="290">
        <f>VLOOKUP(A49,MATERIALES!A6:D373,4,FALSE)</f>
        <v>8183.3509311155294</v>
      </c>
      <c r="N49" s="279">
        <f>K49*M49</f>
        <v>8183.3509311155294</v>
      </c>
    </row>
    <row r="50" spans="1:14">
      <c r="A50" s="155" t="s">
        <v>414</v>
      </c>
      <c r="B50" s="48" t="str">
        <f>VLOOKUP(A50,MATERIALES!A6:D373,3,FALSE)</f>
        <v xml:space="preserve">Cicatrizante (para remoción de especies vegetales)
</v>
      </c>
      <c r="C50" s="288"/>
      <c r="D50" s="288"/>
      <c r="E50" s="288"/>
      <c r="F50" s="288"/>
      <c r="G50" s="288"/>
      <c r="H50" s="288"/>
      <c r="I50" s="275"/>
      <c r="J50" s="231" t="str">
        <f>VLOOKUP(A50,MATERIALES!A6:D373,2,FALSE)</f>
        <v>kg</v>
      </c>
      <c r="K50" s="468">
        <v>1</v>
      </c>
      <c r="L50" s="274"/>
      <c r="M50" s="290">
        <f>VLOOKUP(A50,MATERIALES!A6:D373,4,FALSE)</f>
        <v>785.98120711143247</v>
      </c>
      <c r="N50" s="279">
        <f>K50*M50</f>
        <v>785.98120711143247</v>
      </c>
    </row>
    <row r="51" spans="1:14">
      <c r="B51" s="48"/>
      <c r="C51" s="288"/>
      <c r="D51" s="288"/>
      <c r="E51" s="288"/>
      <c r="F51" s="288"/>
      <c r="G51" s="288"/>
      <c r="H51" s="288"/>
      <c r="I51" s="275"/>
      <c r="J51" s="231"/>
      <c r="K51" s="404"/>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13930.838508117879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s="153"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403">
        <v>9</v>
      </c>
      <c r="N70" s="402">
        <f>K70/M70</f>
        <v>22696.535647155557</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22696.535647155557</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196428.86760429788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39285.773520859577</v>
      </c>
      <c r="M83" s="848"/>
      <c r="N83" s="56"/>
    </row>
    <row r="84" spans="1:14">
      <c r="B84" s="94" t="s">
        <v>1057</v>
      </c>
      <c r="C84" s="95"/>
      <c r="D84" s="95"/>
      <c r="E84" s="95"/>
      <c r="F84" s="95"/>
      <c r="G84" s="95"/>
      <c r="H84" s="95"/>
      <c r="I84" s="92"/>
      <c r="J84" s="93"/>
      <c r="K84" s="311">
        <v>0.05</v>
      </c>
      <c r="L84" s="847">
        <f>N78*K84</f>
        <v>9821.4433802148942</v>
      </c>
      <c r="M84" s="848"/>
      <c r="N84" s="56"/>
    </row>
    <row r="85" spans="1:14" ht="15.75" thickBot="1">
      <c r="B85" s="96" t="s">
        <v>1058</v>
      </c>
      <c r="C85" s="97"/>
      <c r="D85" s="97"/>
      <c r="E85" s="97"/>
      <c r="F85" s="97"/>
      <c r="G85" s="97"/>
      <c r="H85" s="97"/>
      <c r="I85" s="98"/>
      <c r="J85" s="99"/>
      <c r="K85" s="312">
        <v>0.05</v>
      </c>
      <c r="L85" s="849">
        <f>N78*K85</f>
        <v>9821.4433802148942</v>
      </c>
      <c r="M85" s="850"/>
      <c r="N85" s="56"/>
    </row>
    <row r="86" spans="1:14" ht="15.75" thickBot="1">
      <c r="B86" s="812" t="s">
        <v>1037</v>
      </c>
      <c r="C86" s="813"/>
      <c r="D86" s="813"/>
      <c r="E86" s="813"/>
      <c r="F86" s="813"/>
      <c r="G86" s="813"/>
      <c r="H86" s="813"/>
      <c r="I86" s="813"/>
      <c r="J86" s="813"/>
      <c r="K86" s="813"/>
      <c r="L86" s="813"/>
      <c r="M86" s="814"/>
      <c r="N86" s="57">
        <f>L83+L84+L85</f>
        <v>58928.660281289362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255357.52788558725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2.2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1515</v>
      </c>
      <c r="C31" s="86" t="s">
        <v>1506</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60" t="s">
        <v>241</v>
      </c>
      <c r="B36" s="861" t="str">
        <f>VLOOKUP(A36,EQUIPOS!A6:D154,3,FALSE)</f>
        <v>Grúa (capacidad 15 ton)</v>
      </c>
      <c r="C36" s="862"/>
      <c r="D36" s="862"/>
      <c r="E36" s="862"/>
      <c r="F36" s="862"/>
      <c r="G36" s="862"/>
      <c r="H36" s="863"/>
      <c r="I36" s="274"/>
      <c r="J36" s="275"/>
      <c r="K36" s="276">
        <f>VLOOKUP(A36,EQUIPOS!A6:D163,4,FALSE)</f>
        <v>178500</v>
      </c>
      <c r="L36" s="277"/>
      <c r="M36" s="469">
        <v>1</v>
      </c>
      <c r="N36" s="279">
        <f>K36/M36</f>
        <v>178500</v>
      </c>
    </row>
    <row r="37" spans="1:14">
      <c r="A37" s="160" t="s">
        <v>373</v>
      </c>
      <c r="B37" s="861" t="str">
        <f>VLOOKUP(A37,EQUIPOS!A7:D154,3,FALSE)</f>
        <v>Volqueta 6 m3</v>
      </c>
      <c r="C37" s="862"/>
      <c r="D37" s="862"/>
      <c r="E37" s="862"/>
      <c r="F37" s="862"/>
      <c r="G37" s="862"/>
      <c r="H37" s="863"/>
      <c r="I37" s="274"/>
      <c r="J37" s="275"/>
      <c r="K37" s="276">
        <f>VLOOKUP(A37,EQUIPOS!A7:D164,4,FALSE)</f>
        <v>68737.231030225652</v>
      </c>
      <c r="L37" s="277"/>
      <c r="M37" s="470">
        <v>1</v>
      </c>
      <c r="N37" s="279">
        <f>K37/M37</f>
        <v>68737.231030225652</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1276.6801301525002</v>
      </c>
    </row>
    <row r="43" spans="1:14" ht="15.75" thickBot="1">
      <c r="B43" s="812" t="s">
        <v>1037</v>
      </c>
      <c r="C43" s="813"/>
      <c r="D43" s="813"/>
      <c r="E43" s="813"/>
      <c r="F43" s="813"/>
      <c r="G43" s="813"/>
      <c r="H43" s="813"/>
      <c r="I43" s="813"/>
      <c r="J43" s="813"/>
      <c r="K43" s="813"/>
      <c r="L43" s="813"/>
      <c r="M43" s="814"/>
      <c r="N43" s="401">
        <f>SUM(N36:N42)</f>
        <v>248513.91116037813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59" t="s">
        <v>431</v>
      </c>
      <c r="B48" s="48" t="str">
        <f>VLOOKUP(A48,MATERIALES!A4:D373,3,FALSE)</f>
        <v xml:space="preserve">Costal de fibra o fique
</v>
      </c>
      <c r="C48" s="288"/>
      <c r="D48" s="288"/>
      <c r="E48" s="288"/>
      <c r="F48" s="288"/>
      <c r="G48" s="288"/>
      <c r="H48" s="288"/>
      <c r="I48" s="275"/>
      <c r="J48" s="231" t="str">
        <f>VLOOKUP(A48,MATERIALES!A4:D385,2,FALSE)</f>
        <v>u</v>
      </c>
      <c r="K48" s="468">
        <v>10</v>
      </c>
      <c r="L48" s="274"/>
      <c r="M48" s="290">
        <f>VLOOKUP(A48,MATERIALES!A5:D373,4,FALSE)</f>
        <v>496.15063698909171</v>
      </c>
      <c r="N48" s="279">
        <f>K48*M48</f>
        <v>4961.5063698909171</v>
      </c>
    </row>
    <row r="49" spans="1:14">
      <c r="A49" s="156" t="s">
        <v>610</v>
      </c>
      <c r="B49" s="48" t="str">
        <f>VLOOKUP(A49,MATERIALES!A5:D373,3,FALSE)</f>
        <v xml:space="preserve">Nutrientes (para remoción de especies vegetales) (dap, triple 15 o similar) (ítem 201.9)
</v>
      </c>
      <c r="C49" s="288"/>
      <c r="D49" s="288"/>
      <c r="E49" s="288"/>
      <c r="F49" s="288"/>
      <c r="G49" s="288"/>
      <c r="H49" s="288"/>
      <c r="I49" s="275"/>
      <c r="J49" s="231" t="str">
        <f>VLOOKUP(A49,MATERIALES!A5:D386,2,FALSE)</f>
        <v>kg</v>
      </c>
      <c r="K49" s="468">
        <v>1</v>
      </c>
      <c r="L49" s="274"/>
      <c r="M49" s="290">
        <f>VLOOKUP(A49,MATERIALES!A6:D373,4,FALSE)</f>
        <v>8183.3509311155294</v>
      </c>
      <c r="N49" s="279">
        <f>K49*M49</f>
        <v>8183.3509311155294</v>
      </c>
    </row>
    <row r="50" spans="1:14">
      <c r="A50" s="159" t="s">
        <v>414</v>
      </c>
      <c r="B50" s="48" t="str">
        <f>VLOOKUP(A50,MATERIALES!A6:D373,3,FALSE)</f>
        <v xml:space="preserve">Cicatrizante (para remoción de especies vegetales)
</v>
      </c>
      <c r="C50" s="288"/>
      <c r="D50" s="288"/>
      <c r="E50" s="288"/>
      <c r="F50" s="288"/>
      <c r="G50" s="288"/>
      <c r="H50" s="288"/>
      <c r="I50" s="275"/>
      <c r="J50" s="231" t="str">
        <f>VLOOKUP(A50,MATERIALES!A6:D387,2,FALSE)</f>
        <v>kg</v>
      </c>
      <c r="K50" s="468">
        <v>1</v>
      </c>
      <c r="L50" s="274"/>
      <c r="M50" s="290">
        <f>VLOOKUP(A50,MATERIALES!A6:D373,4,FALSE)</f>
        <v>785.98120711143247</v>
      </c>
      <c r="N50" s="279">
        <f>K50*M50</f>
        <v>785.98120711143247</v>
      </c>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13930.838508117879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s="158"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8</v>
      </c>
      <c r="N70" s="402">
        <f>K70/M70</f>
        <v>25533.60260305</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25533.60260305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287978.35227154603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57595.670454309206</v>
      </c>
      <c r="M83" s="848"/>
      <c r="N83" s="56"/>
    </row>
    <row r="84" spans="1:14">
      <c r="B84" s="94" t="s">
        <v>1057</v>
      </c>
      <c r="C84" s="95"/>
      <c r="D84" s="95"/>
      <c r="E84" s="95"/>
      <c r="F84" s="95"/>
      <c r="G84" s="95"/>
      <c r="H84" s="95"/>
      <c r="I84" s="92"/>
      <c r="J84" s="93"/>
      <c r="K84" s="311">
        <v>0.05</v>
      </c>
      <c r="L84" s="847">
        <f>N78*K84</f>
        <v>14398.917613577301</v>
      </c>
      <c r="M84" s="848"/>
      <c r="N84" s="56"/>
    </row>
    <row r="85" spans="1:14" ht="15.75" thickBot="1">
      <c r="B85" s="96" t="s">
        <v>1058</v>
      </c>
      <c r="C85" s="97"/>
      <c r="D85" s="97"/>
      <c r="E85" s="97"/>
      <c r="F85" s="97"/>
      <c r="G85" s="97"/>
      <c r="H85" s="97"/>
      <c r="I85" s="98"/>
      <c r="J85" s="99"/>
      <c r="K85" s="312">
        <v>0.05</v>
      </c>
      <c r="L85" s="849">
        <f>N78*K85</f>
        <v>14398.917613577301</v>
      </c>
      <c r="M85" s="850"/>
      <c r="N85" s="56"/>
    </row>
    <row r="86" spans="1:14" ht="15.75" thickBot="1">
      <c r="B86" s="812" t="s">
        <v>1037</v>
      </c>
      <c r="C86" s="813"/>
      <c r="D86" s="813"/>
      <c r="E86" s="813"/>
      <c r="F86" s="813"/>
      <c r="G86" s="813"/>
      <c r="H86" s="813"/>
      <c r="I86" s="813"/>
      <c r="J86" s="813"/>
      <c r="K86" s="813"/>
      <c r="L86" s="813"/>
      <c r="M86" s="814"/>
      <c r="N86" s="57">
        <f>L83+L84+L85</f>
        <v>86393.505681463808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374371.85795300984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78"/>
      <c r="K118" s="878"/>
      <c r="L118" s="878"/>
      <c r="M118" s="878"/>
      <c r="N118" s="879"/>
    </row>
    <row r="119" spans="2:14" ht="15.75" customHeight="1"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1516</v>
      </c>
      <c r="C31" s="86" t="s">
        <v>1507</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49" t="s">
        <v>241</v>
      </c>
      <c r="B36" s="861" t="str">
        <f>VLOOKUP(A36,EQUIPOS!A6:D154,3,FALSE)</f>
        <v>Grúa (capacidad 15 ton)</v>
      </c>
      <c r="C36" s="862"/>
      <c r="D36" s="862"/>
      <c r="E36" s="862"/>
      <c r="F36" s="862"/>
      <c r="G36" s="862"/>
      <c r="H36" s="863"/>
      <c r="I36" s="274"/>
      <c r="J36" s="275"/>
      <c r="K36" s="276">
        <f>VLOOKUP(A36,EQUIPOS!A6:D163,4,FALSE)</f>
        <v>178500</v>
      </c>
      <c r="L36" s="277"/>
      <c r="M36" s="278">
        <v>0.9375</v>
      </c>
      <c r="N36" s="279">
        <f>K36/M36</f>
        <v>190400</v>
      </c>
    </row>
    <row r="37" spans="1:14">
      <c r="A37" s="149" t="s">
        <v>373</v>
      </c>
      <c r="B37" s="861" t="str">
        <f>VLOOKUP(A37,EQUIPOS!A7:D154,3,FALSE)</f>
        <v>Volqueta 6 m3</v>
      </c>
      <c r="C37" s="862"/>
      <c r="D37" s="862"/>
      <c r="E37" s="862"/>
      <c r="F37" s="862"/>
      <c r="G37" s="862"/>
      <c r="H37" s="863"/>
      <c r="I37" s="274"/>
      <c r="J37" s="275"/>
      <c r="K37" s="276">
        <f>VLOOKUP(A37,EQUIPOS!A7:D164,4,FALSE)</f>
        <v>68737.231030225652</v>
      </c>
      <c r="L37" s="277"/>
      <c r="M37" s="278">
        <v>0.9375</v>
      </c>
      <c r="N37" s="279">
        <f>K37/M37</f>
        <v>73319.713098907363</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1361.7921388293335</v>
      </c>
    </row>
    <row r="43" spans="1:14" ht="15.75" thickBot="1">
      <c r="B43" s="812" t="s">
        <v>1037</v>
      </c>
      <c r="C43" s="813"/>
      <c r="D43" s="813"/>
      <c r="E43" s="813"/>
      <c r="F43" s="813"/>
      <c r="G43" s="813"/>
      <c r="H43" s="813"/>
      <c r="I43" s="813"/>
      <c r="J43" s="813"/>
      <c r="K43" s="813"/>
      <c r="L43" s="813"/>
      <c r="M43" s="814"/>
      <c r="N43" s="401">
        <f>SUM(N36:N42)</f>
        <v>265081.50523773674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431</v>
      </c>
      <c r="B48" s="48" t="str">
        <f>VLOOKUP(A48,MATERIALES!A4:D373,3,FALSE)</f>
        <v xml:space="preserve">Costal de fibra o fique
</v>
      </c>
      <c r="C48" s="288"/>
      <c r="D48" s="288"/>
      <c r="E48" s="288"/>
      <c r="F48" s="288"/>
      <c r="G48" s="288"/>
      <c r="H48" s="288"/>
      <c r="I48" s="275"/>
      <c r="J48" s="231" t="str">
        <f>VLOOKUP(A48,MATERIALES!A4:D385,2,FALSE)</f>
        <v>u</v>
      </c>
      <c r="K48" s="289">
        <v>10</v>
      </c>
      <c r="L48" s="274"/>
      <c r="M48" s="290">
        <f>VLOOKUP(A48,MATERIALES!A5:D373,4,FALSE)</f>
        <v>496.15063698909171</v>
      </c>
      <c r="N48" s="279">
        <f>K48*M48</f>
        <v>4961.5063698909171</v>
      </c>
    </row>
    <row r="49" spans="1:14">
      <c r="A49" t="s">
        <v>414</v>
      </c>
      <c r="B49" s="48" t="str">
        <f>VLOOKUP(A49,MATERIALES!A5:D373,3,FALSE)</f>
        <v xml:space="preserve">Cicatrizante (para remoción de especies vegetales)
</v>
      </c>
      <c r="C49" s="288"/>
      <c r="D49" s="288"/>
      <c r="E49" s="288"/>
      <c r="F49" s="288"/>
      <c r="G49" s="288"/>
      <c r="H49" s="288"/>
      <c r="I49" s="275"/>
      <c r="J49" s="231" t="str">
        <f>VLOOKUP(A49,MATERIALES!A5:D386,2,FALSE)</f>
        <v>kg</v>
      </c>
      <c r="K49" s="289">
        <v>1</v>
      </c>
      <c r="L49" s="274"/>
      <c r="M49" s="290">
        <f>VLOOKUP(A49,MATERIALES!A6:D373,4,FALSE)</f>
        <v>785.98120711143247</v>
      </c>
      <c r="N49" s="279">
        <f>K49*M49</f>
        <v>785.98120711143247</v>
      </c>
    </row>
    <row r="50" spans="1:14">
      <c r="A50" s="149" t="s">
        <v>610</v>
      </c>
      <c r="B50" s="48" t="str">
        <f>VLOOKUP(A50,MATERIALES!A6:D373,3,FALSE)</f>
        <v xml:space="preserve">Nutrientes (para remoción de especies vegetales) (dap, triple 15 o similar) (ítem 201.9)
</v>
      </c>
      <c r="C50" s="288"/>
      <c r="D50" s="288"/>
      <c r="E50" s="288"/>
      <c r="F50" s="288"/>
      <c r="G50" s="288"/>
      <c r="H50" s="288"/>
      <c r="I50" s="275"/>
      <c r="J50" s="231" t="str">
        <f>VLOOKUP(A50,MATERIALES!A6:D387,2,FALSE)</f>
        <v>kg</v>
      </c>
      <c r="K50" s="289">
        <v>1</v>
      </c>
      <c r="L50" s="274"/>
      <c r="M50" s="290">
        <f>VLOOKUP(A50,MATERIALES!A6:D373,4,FALSE)</f>
        <v>8183.3509311155294</v>
      </c>
      <c r="N50" s="279">
        <f>K50*M50</f>
        <v>8183.3509311155294</v>
      </c>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13930.838508117879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s="161"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405">
        <v>7.5</v>
      </c>
      <c r="N70" s="402">
        <f>K70/M70</f>
        <v>27235.842776586665</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901" t="s">
        <v>1037</v>
      </c>
      <c r="C76" s="855"/>
      <c r="D76" s="855"/>
      <c r="E76" s="855"/>
      <c r="F76" s="855"/>
      <c r="G76" s="855"/>
      <c r="H76" s="855"/>
      <c r="I76" s="855"/>
      <c r="J76" s="855"/>
      <c r="K76" s="855"/>
      <c r="L76" s="855"/>
      <c r="M76" s="856"/>
      <c r="N76" s="467">
        <f>SUM(N70:N75)</f>
        <v>27235.842776586665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306248.18652244128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61249.637304488257</v>
      </c>
      <c r="M83" s="848"/>
      <c r="N83" s="56"/>
    </row>
    <row r="84" spans="1:14">
      <c r="B84" s="94" t="s">
        <v>1057</v>
      </c>
      <c r="C84" s="95"/>
      <c r="D84" s="95"/>
      <c r="E84" s="95"/>
      <c r="F84" s="95"/>
      <c r="G84" s="95"/>
      <c r="H84" s="95"/>
      <c r="I84" s="92"/>
      <c r="J84" s="93"/>
      <c r="K84" s="311">
        <v>0.05</v>
      </c>
      <c r="L84" s="847">
        <f>N78*K84</f>
        <v>15312.409326122064</v>
      </c>
      <c r="M84" s="848"/>
      <c r="N84" s="56"/>
    </row>
    <row r="85" spans="1:14" ht="15.75" thickBot="1">
      <c r="B85" s="96" t="s">
        <v>1058</v>
      </c>
      <c r="C85" s="97"/>
      <c r="D85" s="97"/>
      <c r="E85" s="97"/>
      <c r="F85" s="97"/>
      <c r="G85" s="97"/>
      <c r="H85" s="97"/>
      <c r="I85" s="98"/>
      <c r="J85" s="99"/>
      <c r="K85" s="312">
        <v>0.05</v>
      </c>
      <c r="L85" s="849">
        <f>N78*K85</f>
        <v>15312.409326122064</v>
      </c>
      <c r="M85" s="850"/>
      <c r="N85" s="56"/>
    </row>
    <row r="86" spans="1:14" ht="15.75" thickBot="1">
      <c r="B86" s="812" t="s">
        <v>1037</v>
      </c>
      <c r="C86" s="813"/>
      <c r="D86" s="813"/>
      <c r="E86" s="813"/>
      <c r="F86" s="813"/>
      <c r="G86" s="813"/>
      <c r="H86" s="813"/>
      <c r="I86" s="813"/>
      <c r="J86" s="813"/>
      <c r="K86" s="813"/>
      <c r="L86" s="813"/>
      <c r="M86" s="814"/>
      <c r="N86" s="57">
        <f>L83+L84+L85</f>
        <v>91874.455956732389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398122.64247917366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78"/>
      <c r="K118" s="878"/>
      <c r="L118" s="878"/>
      <c r="M118" s="878"/>
      <c r="N118" s="879"/>
    </row>
    <row r="119" spans="2:14" ht="15.75" customHeight="1"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1517</v>
      </c>
      <c r="C31" s="86" t="s">
        <v>1497</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49" t="s">
        <v>241</v>
      </c>
      <c r="B36" s="861" t="str">
        <f>VLOOKUP(A36,EQUIPOS!A6:D154,3,FALSE)</f>
        <v>Grúa (capacidad 15 ton)</v>
      </c>
      <c r="C36" s="862"/>
      <c r="D36" s="862"/>
      <c r="E36" s="862"/>
      <c r="F36" s="862"/>
      <c r="G36" s="862"/>
      <c r="H36" s="863"/>
      <c r="I36" s="274"/>
      <c r="J36" s="275"/>
      <c r="K36" s="276">
        <f>VLOOKUP(A36,EQUIPOS!A6:D163,4,FALSE)</f>
        <v>178500</v>
      </c>
      <c r="L36" s="277"/>
      <c r="M36" s="278">
        <v>1.5</v>
      </c>
      <c r="N36" s="279">
        <f>K36/M36</f>
        <v>119000</v>
      </c>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851.12008676833341</v>
      </c>
    </row>
    <row r="43" spans="1:14" ht="15.75" thickBot="1">
      <c r="B43" s="812" t="s">
        <v>1037</v>
      </c>
      <c r="C43" s="813"/>
      <c r="D43" s="813"/>
      <c r="E43" s="813"/>
      <c r="F43" s="813"/>
      <c r="G43" s="813"/>
      <c r="H43" s="813"/>
      <c r="I43" s="813"/>
      <c r="J43" s="813"/>
      <c r="K43" s="813"/>
      <c r="L43" s="813"/>
      <c r="M43" s="814"/>
      <c r="N43" s="401">
        <f>SUM(N36:N42)</f>
        <v>119851.12008676834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431</v>
      </c>
      <c r="B48" s="48" t="str">
        <f>VLOOKUP(A48,MATERIALES!A4:D373,3,FALSE)</f>
        <v xml:space="preserve">Costal de fibra o fique
</v>
      </c>
      <c r="C48" s="288"/>
      <c r="D48" s="288"/>
      <c r="E48" s="288"/>
      <c r="F48" s="288"/>
      <c r="G48" s="288"/>
      <c r="H48" s="288"/>
      <c r="I48" s="275"/>
      <c r="J48" s="231" t="str">
        <f>VLOOKUP(A48,MATERIALES!A4:D385,2,FALSE)</f>
        <v>u</v>
      </c>
      <c r="K48" s="289">
        <v>10</v>
      </c>
      <c r="L48" s="274"/>
      <c r="M48" s="290">
        <f>VLOOKUP(A48,MATERIALES!A5:D373,4,FALSE)</f>
        <v>496.15063698909171</v>
      </c>
      <c r="N48" s="279">
        <f>K48*M48</f>
        <v>4961.5063698909171</v>
      </c>
    </row>
    <row r="49" spans="1:14">
      <c r="A49" t="s">
        <v>414</v>
      </c>
      <c r="B49" s="48" t="str">
        <f>VLOOKUP(A49,MATERIALES!A5:D373,3,FALSE)</f>
        <v xml:space="preserve">Cicatrizante (para remoción de especies vegetales)
</v>
      </c>
      <c r="C49" s="288"/>
      <c r="D49" s="288"/>
      <c r="E49" s="288"/>
      <c r="F49" s="288"/>
      <c r="G49" s="288"/>
      <c r="H49" s="288"/>
      <c r="I49" s="275"/>
      <c r="J49" s="231" t="str">
        <f>VLOOKUP(A49,MATERIALES!A5:D386,2,FALSE)</f>
        <v>kg</v>
      </c>
      <c r="K49" s="289">
        <v>1</v>
      </c>
      <c r="L49" s="274"/>
      <c r="M49" s="290">
        <f>VLOOKUP(A49,MATERIALES!A6:D373,4,FALSE)</f>
        <v>785.98120711143247</v>
      </c>
      <c r="N49" s="279">
        <f>K49*M49</f>
        <v>785.98120711143247</v>
      </c>
    </row>
    <row r="50" spans="1:14">
      <c r="A50" s="149" t="s">
        <v>610</v>
      </c>
      <c r="B50" s="48" t="str">
        <f>VLOOKUP(A50,MATERIALES!A6:D373,3,FALSE)</f>
        <v xml:space="preserve">Nutrientes (para remoción de especies vegetales) (dap, triple 15 o similar) (ítem 201.9)
</v>
      </c>
      <c r="C50" s="288"/>
      <c r="D50" s="288"/>
      <c r="E50" s="288"/>
      <c r="F50" s="288"/>
      <c r="G50" s="288"/>
      <c r="H50" s="288"/>
      <c r="I50" s="275"/>
      <c r="J50" s="231" t="str">
        <f>VLOOKUP(A50,MATERIALES!A6:D387,2,FALSE)</f>
        <v>kg</v>
      </c>
      <c r="K50" s="289">
        <v>1</v>
      </c>
      <c r="L50" s="274"/>
      <c r="M50" s="290">
        <f>VLOOKUP(A50,MATERIALES!A6:D373,4,FALSE)</f>
        <v>8183.3509311155294</v>
      </c>
      <c r="N50" s="279">
        <f>K50*M50</f>
        <v>8183.3509311155294</v>
      </c>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13930.838508117879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12</v>
      </c>
      <c r="N70" s="402">
        <f>K70/M70</f>
        <v>17022.401735366668</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901" t="s">
        <v>1037</v>
      </c>
      <c r="C76" s="855"/>
      <c r="D76" s="855"/>
      <c r="E76" s="855"/>
      <c r="F76" s="855"/>
      <c r="G76" s="855"/>
      <c r="H76" s="855"/>
      <c r="I76" s="855"/>
      <c r="J76" s="855"/>
      <c r="K76" s="855"/>
      <c r="L76" s="855"/>
      <c r="M76" s="856"/>
      <c r="N76" s="467">
        <f>SUM(N70:N75)</f>
        <v>17022.401735366668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150804.36033025288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30160.872066050579</v>
      </c>
      <c r="M83" s="848"/>
      <c r="N83" s="56"/>
    </row>
    <row r="84" spans="1:14">
      <c r="B84" s="94" t="s">
        <v>1057</v>
      </c>
      <c r="C84" s="95"/>
      <c r="D84" s="95"/>
      <c r="E84" s="95"/>
      <c r="F84" s="95"/>
      <c r="G84" s="95"/>
      <c r="H84" s="95"/>
      <c r="I84" s="92"/>
      <c r="J84" s="93"/>
      <c r="K84" s="311">
        <v>0.05</v>
      </c>
      <c r="L84" s="847">
        <f>N78*K84</f>
        <v>7540.2180165126447</v>
      </c>
      <c r="M84" s="848"/>
      <c r="N84" s="56"/>
    </row>
    <row r="85" spans="1:14" ht="15.75" thickBot="1">
      <c r="B85" s="96" t="s">
        <v>1058</v>
      </c>
      <c r="C85" s="97"/>
      <c r="D85" s="97"/>
      <c r="E85" s="97"/>
      <c r="F85" s="97"/>
      <c r="G85" s="97"/>
      <c r="H85" s="97"/>
      <c r="I85" s="98"/>
      <c r="J85" s="99"/>
      <c r="K85" s="312">
        <v>0.05</v>
      </c>
      <c r="L85" s="849">
        <f>N78*K85</f>
        <v>7540.2180165126447</v>
      </c>
      <c r="M85" s="850"/>
      <c r="N85" s="56"/>
    </row>
    <row r="86" spans="1:14" ht="15.75" thickBot="1">
      <c r="B86" s="812" t="s">
        <v>1037</v>
      </c>
      <c r="C86" s="813"/>
      <c r="D86" s="813"/>
      <c r="E86" s="813"/>
      <c r="F86" s="813"/>
      <c r="G86" s="813"/>
      <c r="H86" s="813"/>
      <c r="I86" s="813"/>
      <c r="J86" s="813"/>
      <c r="K86" s="813"/>
      <c r="L86" s="813"/>
      <c r="M86" s="814"/>
      <c r="N86" s="57">
        <f>L83+L84+L85</f>
        <v>45241.308099075875</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196045.66842932877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78"/>
      <c r="K118" s="878"/>
      <c r="L118" s="878"/>
      <c r="M118" s="878"/>
      <c r="N118" s="879"/>
    </row>
    <row r="119" spans="2:14" ht="15.75" customHeight="1"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1518</v>
      </c>
      <c r="C31" s="86" t="s">
        <v>1498</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49" t="s">
        <v>241</v>
      </c>
      <c r="B36" s="861" t="str">
        <f>VLOOKUP(A36,EQUIPOS!A6:D154,3,FALSE)</f>
        <v>Grúa (capacidad 15 ton)</v>
      </c>
      <c r="C36" s="862"/>
      <c r="D36" s="862"/>
      <c r="E36" s="862"/>
      <c r="F36" s="862"/>
      <c r="G36" s="862"/>
      <c r="H36" s="863"/>
      <c r="I36" s="274"/>
      <c r="J36" s="275"/>
      <c r="K36" s="276">
        <f>VLOOKUP(A36,EQUIPOS!A6:D163,4,FALSE)</f>
        <v>178500</v>
      </c>
      <c r="L36" s="277"/>
      <c r="M36" s="278">
        <v>1.375</v>
      </c>
      <c r="N36" s="279">
        <f>K36/M36</f>
        <v>129818.18181818182</v>
      </c>
    </row>
    <row r="37" spans="1:14">
      <c r="A37" s="149" t="s">
        <v>373</v>
      </c>
      <c r="B37" s="861" t="str">
        <f>VLOOKUP(A37,EQUIPOS!A7:D154,3,FALSE)</f>
        <v>Volqueta 6 m3</v>
      </c>
      <c r="C37" s="862"/>
      <c r="D37" s="862"/>
      <c r="E37" s="862"/>
      <c r="F37" s="862"/>
      <c r="G37" s="862"/>
      <c r="H37" s="863"/>
      <c r="I37" s="274"/>
      <c r="J37" s="275"/>
      <c r="K37" s="276">
        <f>VLOOKUP(A37,EQUIPOS!A7:D164,4,FALSE)</f>
        <v>68737.231030225652</v>
      </c>
      <c r="L37" s="277"/>
      <c r="M37" s="278">
        <v>1.375</v>
      </c>
      <c r="N37" s="279">
        <f>K37/M37</f>
        <v>49990.713476527744</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928.49464011090913</v>
      </c>
    </row>
    <row r="43" spans="1:14" ht="15.75" thickBot="1">
      <c r="B43" s="812" t="s">
        <v>1037</v>
      </c>
      <c r="C43" s="813"/>
      <c r="D43" s="813"/>
      <c r="E43" s="813"/>
      <c r="F43" s="813"/>
      <c r="G43" s="813"/>
      <c r="H43" s="813"/>
      <c r="I43" s="813"/>
      <c r="J43" s="813"/>
      <c r="K43" s="813"/>
      <c r="L43" s="813"/>
      <c r="M43" s="814"/>
      <c r="N43" s="401">
        <f>SUM(N36:N42)</f>
        <v>180737.38993482047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431</v>
      </c>
      <c r="B48" s="48" t="str">
        <f>VLOOKUP(A48,MATERIALES!A4:D373,3,FALSE)</f>
        <v xml:space="preserve">Costal de fibra o fique
</v>
      </c>
      <c r="C48" s="288"/>
      <c r="D48" s="288"/>
      <c r="E48" s="288"/>
      <c r="F48" s="288"/>
      <c r="G48" s="288"/>
      <c r="H48" s="288"/>
      <c r="I48" s="275"/>
      <c r="J48" s="231" t="str">
        <f>VLOOKUP(A48,MATERIALES!A4:D385,2,FALSE)</f>
        <v>u</v>
      </c>
      <c r="K48" s="289">
        <v>10</v>
      </c>
      <c r="L48" s="274"/>
      <c r="M48" s="290">
        <f>VLOOKUP(A48,MATERIALES!A5:D373,4,FALSE)</f>
        <v>496.15063698909171</v>
      </c>
      <c r="N48" s="279">
        <f>K48*M48</f>
        <v>4961.5063698909171</v>
      </c>
    </row>
    <row r="49" spans="1:14">
      <c r="A49" t="s">
        <v>414</v>
      </c>
      <c r="B49" s="48" t="str">
        <f>VLOOKUP(A49,MATERIALES!A5:D373,3,FALSE)</f>
        <v xml:space="preserve">Cicatrizante (para remoción de especies vegetales)
</v>
      </c>
      <c r="C49" s="288"/>
      <c r="D49" s="288"/>
      <c r="E49" s="288"/>
      <c r="F49" s="288"/>
      <c r="G49" s="288"/>
      <c r="H49" s="288"/>
      <c r="I49" s="275"/>
      <c r="J49" s="231" t="str">
        <f>VLOOKUP(A49,MATERIALES!A5:D386,2,FALSE)</f>
        <v>kg</v>
      </c>
      <c r="K49" s="289">
        <v>1</v>
      </c>
      <c r="L49" s="274"/>
      <c r="M49" s="290">
        <f>VLOOKUP(A49,MATERIALES!A6:D373,4,FALSE)</f>
        <v>785.98120711143247</v>
      </c>
      <c r="N49" s="279">
        <f>K49*M49</f>
        <v>785.98120711143247</v>
      </c>
    </row>
    <row r="50" spans="1:14">
      <c r="A50" s="149" t="s">
        <v>610</v>
      </c>
      <c r="B50" s="48" t="str">
        <f>VLOOKUP(A50,MATERIALES!A6:D373,3,FALSE)</f>
        <v xml:space="preserve">Nutrientes (para remoción de especies vegetales) (dap, triple 15 o similar) (ítem 201.9)
</v>
      </c>
      <c r="C50" s="288"/>
      <c r="D50" s="288"/>
      <c r="E50" s="288"/>
      <c r="F50" s="288"/>
      <c r="G50" s="288"/>
      <c r="H50" s="288"/>
      <c r="I50" s="275"/>
      <c r="J50" s="231" t="str">
        <f>VLOOKUP(A50,MATERIALES!A6:D387,2,FALSE)</f>
        <v>kg</v>
      </c>
      <c r="K50" s="289">
        <v>1</v>
      </c>
      <c r="L50" s="274"/>
      <c r="M50" s="290">
        <f>VLOOKUP(A50,MATERIALES!A6:D373,4,FALSE)</f>
        <v>8183.3509311155294</v>
      </c>
      <c r="N50" s="279">
        <f>K50*M50</f>
        <v>8183.3509311155294</v>
      </c>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13930.838508117879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11</v>
      </c>
      <c r="N70" s="402">
        <f>K70/M70</f>
        <v>18569.892802218183</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18569.892802218183</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213238.12124515654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42647.624249031309</v>
      </c>
      <c r="M83" s="848"/>
      <c r="N83" s="56"/>
    </row>
    <row r="84" spans="1:14">
      <c r="B84" s="94" t="s">
        <v>1057</v>
      </c>
      <c r="C84" s="95"/>
      <c r="D84" s="95"/>
      <c r="E84" s="95"/>
      <c r="F84" s="95"/>
      <c r="G84" s="95"/>
      <c r="H84" s="95"/>
      <c r="I84" s="92"/>
      <c r="J84" s="93"/>
      <c r="K84" s="311">
        <v>0.05</v>
      </c>
      <c r="L84" s="847">
        <f>N78*K84</f>
        <v>10661.906062257827</v>
      </c>
      <c r="M84" s="848"/>
      <c r="N84" s="56"/>
    </row>
    <row r="85" spans="1:14" ht="15.75" thickBot="1">
      <c r="B85" s="96" t="s">
        <v>1058</v>
      </c>
      <c r="C85" s="97"/>
      <c r="D85" s="97"/>
      <c r="E85" s="97"/>
      <c r="F85" s="97"/>
      <c r="G85" s="97"/>
      <c r="H85" s="97"/>
      <c r="I85" s="98"/>
      <c r="J85" s="99"/>
      <c r="K85" s="312">
        <v>0.05</v>
      </c>
      <c r="L85" s="849">
        <f>N78*K85</f>
        <v>10661.906062257827</v>
      </c>
      <c r="M85" s="850"/>
      <c r="N85" s="56"/>
    </row>
    <row r="86" spans="1:14" ht="15.75" thickBot="1">
      <c r="B86" s="812" t="s">
        <v>1037</v>
      </c>
      <c r="C86" s="813"/>
      <c r="D86" s="813"/>
      <c r="E86" s="813"/>
      <c r="F86" s="813"/>
      <c r="G86" s="813"/>
      <c r="H86" s="813"/>
      <c r="I86" s="813"/>
      <c r="J86" s="813"/>
      <c r="K86" s="813"/>
      <c r="L86" s="813"/>
      <c r="M86" s="814"/>
      <c r="N86" s="57">
        <f>L83+L84+L85</f>
        <v>63971.43637354696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277209.55761870352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78"/>
      <c r="K118" s="878"/>
      <c r="L118" s="878"/>
      <c r="M118" s="878"/>
      <c r="N118" s="879"/>
    </row>
    <row r="119" spans="2:14" ht="15.75" customHeight="1"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1519</v>
      </c>
      <c r="C31" s="86" t="s">
        <v>1499</v>
      </c>
      <c r="D31" s="87"/>
      <c r="E31" s="87"/>
      <c r="F31" s="87"/>
      <c r="G31" s="87"/>
      <c r="H31" s="87"/>
      <c r="I31" s="87"/>
      <c r="J31" s="88"/>
      <c r="K31" s="315"/>
      <c r="L31" s="313" t="s">
        <v>1029</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49" t="s">
        <v>241</v>
      </c>
      <c r="B36" s="861" t="str">
        <f>VLOOKUP(A36,EQUIPOS!A6:D154,3,FALSE)</f>
        <v>Grúa (capacidad 15 ton)</v>
      </c>
      <c r="C36" s="862"/>
      <c r="D36" s="862"/>
      <c r="E36" s="862"/>
      <c r="F36" s="862"/>
      <c r="G36" s="862"/>
      <c r="H36" s="863"/>
      <c r="I36" s="274"/>
      <c r="J36" s="275"/>
      <c r="K36" s="276">
        <f>VLOOKUP(A36,EQUIPOS!A6:D163,4,FALSE)</f>
        <v>178500</v>
      </c>
      <c r="L36" s="277"/>
      <c r="M36" s="278">
        <v>1.3125</v>
      </c>
      <c r="N36" s="279">
        <f>K36/M36</f>
        <v>136000</v>
      </c>
    </row>
    <row r="37" spans="1:14">
      <c r="A37" s="149" t="s">
        <v>373</v>
      </c>
      <c r="B37" s="861" t="str">
        <f>VLOOKUP(A37,EQUIPOS!A7:D154,3,FALSE)</f>
        <v>Volqueta 6 m3</v>
      </c>
      <c r="C37" s="862"/>
      <c r="D37" s="862"/>
      <c r="E37" s="862"/>
      <c r="F37" s="862"/>
      <c r="G37" s="862"/>
      <c r="H37" s="863"/>
      <c r="I37" s="274"/>
      <c r="J37" s="275"/>
      <c r="K37" s="276">
        <f>VLOOKUP(A37,EQUIPOS!A7:D164,4,FALSE)</f>
        <v>68737.231030225652</v>
      </c>
      <c r="L37" s="277"/>
      <c r="M37" s="278">
        <v>1.3125</v>
      </c>
      <c r="N37" s="279">
        <f>K37/M37</f>
        <v>52371.223642076686</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0.05</v>
      </c>
      <c r="M42" s="874"/>
      <c r="N42" s="110">
        <f>N76*L42</f>
        <v>972.70867059238105</v>
      </c>
    </row>
    <row r="43" spans="1:14" ht="15.75" thickBot="1">
      <c r="B43" s="812" t="s">
        <v>1037</v>
      </c>
      <c r="C43" s="813"/>
      <c r="D43" s="813"/>
      <c r="E43" s="813"/>
      <c r="F43" s="813"/>
      <c r="G43" s="813"/>
      <c r="H43" s="813"/>
      <c r="I43" s="813"/>
      <c r="J43" s="813"/>
      <c r="K43" s="813"/>
      <c r="L43" s="813"/>
      <c r="M43" s="814"/>
      <c r="N43" s="401">
        <f>SUM(N36:N42)</f>
        <v>189343.93231266906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431</v>
      </c>
      <c r="B48" s="48" t="str">
        <f>VLOOKUP(A48,MATERIALES!A4:D373,3,FALSE)</f>
        <v xml:space="preserve">Costal de fibra o fique
</v>
      </c>
      <c r="C48" s="288"/>
      <c r="D48" s="288"/>
      <c r="E48" s="288"/>
      <c r="F48" s="288"/>
      <c r="G48" s="288"/>
      <c r="H48" s="288"/>
      <c r="I48" s="275"/>
      <c r="J48" s="231" t="str">
        <f>VLOOKUP(A48,MATERIALES!A4:D373,2,FALSE)</f>
        <v>u</v>
      </c>
      <c r="K48" s="289">
        <v>10</v>
      </c>
      <c r="L48" s="274"/>
      <c r="M48" s="290">
        <f>VLOOKUP(A48,MATERIALES!A5:D373,4,FALSE)</f>
        <v>496.15063698909171</v>
      </c>
      <c r="N48" s="279">
        <f>K48*M48</f>
        <v>4961.5063698909171</v>
      </c>
    </row>
    <row r="49" spans="1:14">
      <c r="A49" t="s">
        <v>414</v>
      </c>
      <c r="B49" s="48" t="str">
        <f>VLOOKUP(A49,MATERIALES!A5:D373,3,FALSE)</f>
        <v xml:space="preserve">Cicatrizante (para remoción de especies vegetales)
</v>
      </c>
      <c r="C49" s="288"/>
      <c r="D49" s="288"/>
      <c r="E49" s="288"/>
      <c r="F49" s="288"/>
      <c r="G49" s="288"/>
      <c r="H49" s="288"/>
      <c r="I49" s="275"/>
      <c r="J49" s="231" t="str">
        <f>VLOOKUP(A49,MATERIALES!A5:D373,2,FALSE)</f>
        <v>kg</v>
      </c>
      <c r="K49" s="289">
        <v>1</v>
      </c>
      <c r="L49" s="274"/>
      <c r="M49" s="290">
        <f>VLOOKUP(A49,MATERIALES!A6:D373,4,FALSE)</f>
        <v>785.98120711143247</v>
      </c>
      <c r="N49" s="279">
        <f>K49*M49</f>
        <v>785.98120711143247</v>
      </c>
    </row>
    <row r="50" spans="1:14">
      <c r="A50" s="149" t="s">
        <v>610</v>
      </c>
      <c r="B50" s="48" t="str">
        <f>VLOOKUP(A50,MATERIALES!A6:D373,3,FALSE)</f>
        <v xml:space="preserve">Nutrientes (para remoción de especies vegetales) (dap, triple 15 o similar) (ítem 201.9)
</v>
      </c>
      <c r="C50" s="288"/>
      <c r="D50" s="288"/>
      <c r="E50" s="288"/>
      <c r="F50" s="288"/>
      <c r="G50" s="288"/>
      <c r="H50" s="288"/>
      <c r="I50" s="275"/>
      <c r="J50" s="231" t="str">
        <f>VLOOKUP(A50,MATERIALES!A6:D373,2,FALSE)</f>
        <v>kg</v>
      </c>
      <c r="K50" s="289">
        <v>1</v>
      </c>
      <c r="L50" s="274"/>
      <c r="M50" s="290">
        <f>VLOOKUP(A50,MATERIALES!A6:D373,4,FALSE)</f>
        <v>8183.3509311155294</v>
      </c>
      <c r="N50" s="279">
        <f>K50*M50</f>
        <v>8183.3509311155294</v>
      </c>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13930.838508117879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10.5</v>
      </c>
      <c r="N70" s="402">
        <f>K70/M70</f>
        <v>19454.17341184762</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19454.17341184762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222728.94423263456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44545.788846526913</v>
      </c>
      <c r="M83" s="848"/>
      <c r="N83" s="56"/>
    </row>
    <row r="84" spans="1:14">
      <c r="B84" s="94" t="s">
        <v>1057</v>
      </c>
      <c r="C84" s="95"/>
      <c r="D84" s="95"/>
      <c r="E84" s="95"/>
      <c r="F84" s="95"/>
      <c r="G84" s="95"/>
      <c r="H84" s="95"/>
      <c r="I84" s="92"/>
      <c r="J84" s="93"/>
      <c r="K84" s="311">
        <v>0.05</v>
      </c>
      <c r="L84" s="847">
        <f>N78*K84</f>
        <v>11136.447211631728</v>
      </c>
      <c r="M84" s="848"/>
      <c r="N84" s="56"/>
    </row>
    <row r="85" spans="1:14" ht="15.75" thickBot="1">
      <c r="B85" s="96" t="s">
        <v>1058</v>
      </c>
      <c r="C85" s="97"/>
      <c r="D85" s="97"/>
      <c r="E85" s="97"/>
      <c r="F85" s="97"/>
      <c r="G85" s="97"/>
      <c r="H85" s="97"/>
      <c r="I85" s="98"/>
      <c r="J85" s="99"/>
      <c r="K85" s="312">
        <v>0.05</v>
      </c>
      <c r="L85" s="849">
        <f>N78*K85</f>
        <v>11136.447211631728</v>
      </c>
      <c r="M85" s="850"/>
      <c r="N85" s="56"/>
    </row>
    <row r="86" spans="1:14" ht="15.75" thickBot="1">
      <c r="B86" s="812" t="s">
        <v>1037</v>
      </c>
      <c r="C86" s="813"/>
      <c r="D86" s="813"/>
      <c r="E86" s="813"/>
      <c r="F86" s="813"/>
      <c r="G86" s="813"/>
      <c r="H86" s="813"/>
      <c r="I86" s="813"/>
      <c r="J86" s="813"/>
      <c r="K86" s="813"/>
      <c r="L86" s="813"/>
      <c r="M86" s="814"/>
      <c r="N86" s="57">
        <f>L83+L84+L85</f>
        <v>66818.683269790374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289547.62750242493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1093</v>
      </c>
      <c r="C31" s="86" t="s">
        <v>1272</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49" t="s">
        <v>312</v>
      </c>
      <c r="B36" s="861" t="str">
        <f>VLOOKUP(A36,EQUIPOS!A6:D154,3,FALSE)</f>
        <v>Retroexcavadora sobre oruga, potencia 138 HP, balde de 1,5 m3.</v>
      </c>
      <c r="C36" s="862"/>
      <c r="D36" s="862"/>
      <c r="E36" s="862"/>
      <c r="F36" s="862"/>
      <c r="G36" s="862"/>
      <c r="H36" s="863"/>
      <c r="I36" s="274"/>
      <c r="J36" s="275"/>
      <c r="K36" s="276">
        <f>VLOOKUP(A36,EQUIPOS!A6:D163,4,FALSE)</f>
        <v>132647.46719880804</v>
      </c>
      <c r="L36" s="277"/>
      <c r="M36" s="278">
        <v>66</v>
      </c>
      <c r="N36" s="279">
        <f>K36/M36</f>
        <v>2009.8101090728489</v>
      </c>
    </row>
    <row r="37" spans="1:14">
      <c r="A37" s="149" t="s">
        <v>129</v>
      </c>
      <c r="B37" s="861" t="str">
        <f>VLOOKUP(A37,EQUIPOS!A7:D154,3,FALSE)</f>
        <v xml:space="preserve">Buldozer, Potencia al volante de 140 HP, motor de 2200 RPM, longitud de hoja 4,80m. </v>
      </c>
      <c r="C37" s="862"/>
      <c r="D37" s="862"/>
      <c r="E37" s="862"/>
      <c r="F37" s="862"/>
      <c r="G37" s="862"/>
      <c r="H37" s="863"/>
      <c r="I37" s="274"/>
      <c r="J37" s="275"/>
      <c r="K37" s="276">
        <f>VLOOKUP(A37,EQUIPOS!A7:D164,4,FALSE)</f>
        <v>143990</v>
      </c>
      <c r="L37" s="277"/>
      <c r="M37" s="278">
        <v>100</v>
      </c>
      <c r="N37" s="279">
        <f>K37/M37</f>
        <v>1439.9</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0.967181916782197</v>
      </c>
    </row>
    <row r="43" spans="1:14" ht="15.75" thickBot="1">
      <c r="B43" s="812" t="s">
        <v>1037</v>
      </c>
      <c r="C43" s="813"/>
      <c r="D43" s="813"/>
      <c r="E43" s="813"/>
      <c r="F43" s="813"/>
      <c r="G43" s="813"/>
      <c r="H43" s="813"/>
      <c r="I43" s="813"/>
      <c r="J43" s="813"/>
      <c r="K43" s="813"/>
      <c r="L43" s="813"/>
      <c r="M43" s="814"/>
      <c r="N43" s="401">
        <f>SUM(N36:N42)</f>
        <v>3450.6772909896313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448</v>
      </c>
      <c r="B48" s="48" t="str">
        <f>VLOOKUP(A48,MATERIALES!A4:D373,3,FALSE)</f>
        <v xml:space="preserve">Derechos de explotación y/o disposición de materiales
</v>
      </c>
      <c r="C48" s="288"/>
      <c r="D48" s="288"/>
      <c r="E48" s="288"/>
      <c r="F48" s="288"/>
      <c r="G48" s="288"/>
      <c r="H48" s="288"/>
      <c r="I48" s="275"/>
      <c r="J48" s="231" t="str">
        <f>VLOOKUP(A48,MATERIALES!A4:D373,2,FALSE)</f>
        <v>m3</v>
      </c>
      <c r="K48" s="289">
        <v>1</v>
      </c>
      <c r="L48" s="274"/>
      <c r="M48" s="290">
        <f>VLOOKUP(A48,MATERIALES!A5:D373,4,FALSE)</f>
        <v>4864.4868146380995</v>
      </c>
      <c r="N48" s="279">
        <f>K48*M48</f>
        <v>4864.4868146380995</v>
      </c>
    </row>
    <row r="49" spans="1:14">
      <c r="B49" s="48"/>
      <c r="C49" s="288"/>
      <c r="D49" s="288"/>
      <c r="E49" s="288"/>
      <c r="F49" s="288"/>
      <c r="G49" s="288"/>
      <c r="H49" s="288"/>
      <c r="I49" s="275"/>
      <c r="J49" s="231"/>
      <c r="K49" s="289"/>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4864.4868146380995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299">
        <f>K70/J70*100</f>
        <v>27603.894705999999</v>
      </c>
      <c r="J70" s="300">
        <v>185</v>
      </c>
      <c r="K70" s="301">
        <f>VLOOKUP(A70,'MANO DE OBRA'!A8:D99,4,FALSE)</f>
        <v>51067.205206099999</v>
      </c>
      <c r="L70" s="55"/>
      <c r="M70" s="302">
        <v>528</v>
      </c>
      <c r="N70" s="402">
        <f>K70/M70</f>
        <v>96.718191678219696</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96.718191678219696</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8411.8822973059505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1682.3764594611903</v>
      </c>
      <c r="M83" s="848"/>
      <c r="N83" s="56"/>
    </row>
    <row r="84" spans="1:14">
      <c r="B84" s="94" t="s">
        <v>1057</v>
      </c>
      <c r="C84" s="95"/>
      <c r="D84" s="95"/>
      <c r="E84" s="95"/>
      <c r="F84" s="95"/>
      <c r="G84" s="95"/>
      <c r="H84" s="95"/>
      <c r="I84" s="92"/>
      <c r="J84" s="93"/>
      <c r="K84" s="311">
        <v>0.05</v>
      </c>
      <c r="L84" s="847">
        <f>N78*K84</f>
        <v>420.59411486529757</v>
      </c>
      <c r="M84" s="848"/>
      <c r="N84" s="56"/>
    </row>
    <row r="85" spans="1:14" ht="15.75" thickBot="1">
      <c r="B85" s="96" t="s">
        <v>1058</v>
      </c>
      <c r="C85" s="97"/>
      <c r="D85" s="97"/>
      <c r="E85" s="97"/>
      <c r="F85" s="97"/>
      <c r="G85" s="97"/>
      <c r="H85" s="97"/>
      <c r="I85" s="98"/>
      <c r="J85" s="99"/>
      <c r="K85" s="312">
        <v>0.05</v>
      </c>
      <c r="L85" s="849">
        <f>N78*K85</f>
        <v>420.59411486529757</v>
      </c>
      <c r="M85" s="850"/>
      <c r="N85" s="56"/>
    </row>
    <row r="86" spans="1:14" ht="15.75" thickBot="1">
      <c r="B86" s="812" t="s">
        <v>1037</v>
      </c>
      <c r="C86" s="813"/>
      <c r="D86" s="813"/>
      <c r="E86" s="813"/>
      <c r="F86" s="813"/>
      <c r="G86" s="813"/>
      <c r="H86" s="813"/>
      <c r="I86" s="813"/>
      <c r="J86" s="813"/>
      <c r="K86" s="813"/>
      <c r="L86" s="813"/>
      <c r="M86" s="814"/>
      <c r="N86" s="57">
        <f>L83+L84+L85</f>
        <v>2523.564689191785</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10935.446986497736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1094</v>
      </c>
      <c r="C31" s="86" t="s">
        <v>1273</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49" t="s">
        <v>312</v>
      </c>
      <c r="B36" s="861" t="str">
        <f>VLOOKUP(A36,EQUIPOS!A6:D154,3,FALSE)</f>
        <v>Retroexcavadora sobre oruga, potencia 138 HP, balde de 1,5 m3.</v>
      </c>
      <c r="C36" s="862"/>
      <c r="D36" s="862"/>
      <c r="E36" s="862"/>
      <c r="F36" s="862"/>
      <c r="G36" s="862"/>
      <c r="H36" s="863"/>
      <c r="I36" s="274"/>
      <c r="J36" s="275"/>
      <c r="K36" s="276">
        <f>VLOOKUP(A36,EQUIPOS!A6:D163,4,FALSE)</f>
        <v>132647.46719880804</v>
      </c>
      <c r="L36" s="277"/>
      <c r="M36" s="278">
        <v>66</v>
      </c>
      <c r="N36" s="279">
        <f>K36/M36</f>
        <v>2009.8101090728489</v>
      </c>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0.967181916782197</v>
      </c>
    </row>
    <row r="43" spans="1:14" ht="15.75" thickBot="1">
      <c r="B43" s="812" t="s">
        <v>1037</v>
      </c>
      <c r="C43" s="813"/>
      <c r="D43" s="813"/>
      <c r="E43" s="813"/>
      <c r="F43" s="813"/>
      <c r="G43" s="813"/>
      <c r="H43" s="813"/>
      <c r="I43" s="813"/>
      <c r="J43" s="813"/>
      <c r="K43" s="813"/>
      <c r="L43" s="813"/>
      <c r="M43" s="814"/>
      <c r="N43" s="401">
        <f>SUM(N36:N42)</f>
        <v>2010.7772909896312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299">
        <f>K70/J70*100</f>
        <v>27603.894705999999</v>
      </c>
      <c r="J70" s="300">
        <v>185</v>
      </c>
      <c r="K70" s="301">
        <f>VLOOKUP(A70,'MANO DE OBRA'!A8:D99,4,FALSE)</f>
        <v>51067.205206099999</v>
      </c>
      <c r="L70" s="55"/>
      <c r="M70" s="302">
        <v>528</v>
      </c>
      <c r="N70" s="402">
        <f>K70/M70</f>
        <v>96.718191678219696</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96.718191678219696</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2107.4954826678509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421.4990965335702</v>
      </c>
      <c r="M83" s="848"/>
      <c r="N83" s="56"/>
    </row>
    <row r="84" spans="1:14">
      <c r="B84" s="94" t="s">
        <v>1057</v>
      </c>
      <c r="C84" s="95"/>
      <c r="D84" s="95"/>
      <c r="E84" s="95"/>
      <c r="F84" s="95"/>
      <c r="G84" s="95"/>
      <c r="H84" s="95"/>
      <c r="I84" s="92"/>
      <c r="J84" s="93"/>
      <c r="K84" s="311">
        <v>0.05</v>
      </c>
      <c r="L84" s="847">
        <f>N78*K84</f>
        <v>105.37477413339255</v>
      </c>
      <c r="M84" s="848"/>
      <c r="N84" s="56"/>
    </row>
    <row r="85" spans="1:14" ht="15.75" thickBot="1">
      <c r="B85" s="96" t="s">
        <v>1058</v>
      </c>
      <c r="C85" s="97"/>
      <c r="D85" s="97"/>
      <c r="E85" s="97"/>
      <c r="F85" s="97"/>
      <c r="G85" s="97"/>
      <c r="H85" s="97"/>
      <c r="I85" s="98"/>
      <c r="J85" s="99"/>
      <c r="K85" s="312">
        <v>0.05</v>
      </c>
      <c r="L85" s="849">
        <f>N78*K85</f>
        <v>105.37477413339255</v>
      </c>
      <c r="M85" s="850"/>
      <c r="N85" s="56"/>
    </row>
    <row r="86" spans="1:14" ht="15.75" thickBot="1">
      <c r="B86" s="812" t="s">
        <v>1037</v>
      </c>
      <c r="C86" s="813"/>
      <c r="D86" s="813"/>
      <c r="E86" s="813"/>
      <c r="F86" s="813"/>
      <c r="G86" s="813"/>
      <c r="H86" s="813"/>
      <c r="I86" s="813"/>
      <c r="J86" s="813"/>
      <c r="K86" s="813"/>
      <c r="L86" s="813"/>
      <c r="M86" s="814"/>
      <c r="N86" s="57">
        <f>L83+L84+L85</f>
        <v>632.24864480035524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2739.744127468206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1095</v>
      </c>
      <c r="C31" s="86" t="s">
        <v>1274</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180</v>
      </c>
      <c r="B36" s="861" t="str">
        <f>VLOOKUP(A36,EQUIPOS!A6:D154,3,FALSE)</f>
        <v>Compresor 120 HP, con martillo.</v>
      </c>
      <c r="C36" s="862"/>
      <c r="D36" s="862"/>
      <c r="E36" s="862"/>
      <c r="F36" s="862"/>
      <c r="G36" s="862"/>
      <c r="H36" s="863"/>
      <c r="I36" s="274"/>
      <c r="J36" s="275"/>
      <c r="K36" s="276">
        <f>VLOOKUP(A36,EQUIPOS!A6:D163,4,FALSE)</f>
        <v>91984.333333333328</v>
      </c>
      <c r="L36" s="277"/>
      <c r="M36" s="278">
        <v>66</v>
      </c>
      <c r="N36" s="279">
        <f>K36/M36</f>
        <v>1393.7020202020201</v>
      </c>
    </row>
    <row r="37" spans="1:14">
      <c r="A37" s="113" t="s">
        <v>129</v>
      </c>
      <c r="B37" s="861" t="str">
        <f>VLOOKUP(A37,EQUIPOS!A7:D154,3,FALSE)</f>
        <v xml:space="preserve">Buldozer, Potencia al volante de 140 HP, motor de 2200 RPM, longitud de hoja 4,80m. </v>
      </c>
      <c r="C37" s="862"/>
      <c r="D37" s="862"/>
      <c r="E37" s="862"/>
      <c r="F37" s="862"/>
      <c r="G37" s="862"/>
      <c r="H37" s="863"/>
      <c r="I37" s="274"/>
      <c r="J37" s="275"/>
      <c r="K37" s="276">
        <f>VLOOKUP(A37,EQUIPOS!A7:D164,4,FALSE)</f>
        <v>143990</v>
      </c>
      <c r="L37" s="277"/>
      <c r="M37" s="278">
        <v>100</v>
      </c>
      <c r="N37" s="279">
        <f>K37/M37</f>
        <v>1439.9</v>
      </c>
    </row>
    <row r="38" spans="1:14">
      <c r="A38" t="s">
        <v>312</v>
      </c>
      <c r="B38" s="861" t="str">
        <f>VLOOKUP(A38,EQUIPOS!A8:D154,3,FALSE)</f>
        <v>Retroexcavadora sobre oruga, potencia 138 HP, balde de 1,5 m3.</v>
      </c>
      <c r="C38" s="862"/>
      <c r="D38" s="862"/>
      <c r="E38" s="862"/>
      <c r="F38" s="862"/>
      <c r="G38" s="862"/>
      <c r="H38" s="863"/>
      <c r="I38" s="274"/>
      <c r="J38" s="275"/>
      <c r="K38" s="276">
        <f>VLOOKUP(A38,EQUIPOS!A8:D165,4,FALSE)</f>
        <v>132647.46719880804</v>
      </c>
      <c r="L38" s="277"/>
      <c r="M38" s="278">
        <v>66</v>
      </c>
      <c r="N38" s="279">
        <f>K38/M38</f>
        <v>2009.8101090728489</v>
      </c>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N78*L42</f>
        <v>5.8030915006931822</v>
      </c>
    </row>
    <row r="43" spans="1:14" ht="15.75" thickBot="1">
      <c r="B43" s="812" t="s">
        <v>1037</v>
      </c>
      <c r="C43" s="813"/>
      <c r="D43" s="813"/>
      <c r="E43" s="813"/>
      <c r="F43" s="813"/>
      <c r="G43" s="813"/>
      <c r="H43" s="813"/>
      <c r="I43" s="813"/>
      <c r="J43" s="813"/>
      <c r="K43" s="813"/>
      <c r="L43" s="813"/>
      <c r="M43" s="814"/>
      <c r="N43" s="401">
        <f>SUM(N36:N42)</f>
        <v>4849.2152207755616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376</v>
      </c>
      <c r="B48" s="48" t="str">
        <f>VLOOKUP(A48,MATERIALES!A4:D373,3,FALSE)</f>
        <v>Anfo</v>
      </c>
      <c r="C48" s="288"/>
      <c r="D48" s="288"/>
      <c r="E48" s="288"/>
      <c r="F48" s="288"/>
      <c r="G48" s="288"/>
      <c r="H48" s="288"/>
      <c r="I48" s="275"/>
      <c r="J48" s="231" t="str">
        <f>VLOOKUP(A48,MATERIALES!A4:D385,2,FALSE)</f>
        <v>kg</v>
      </c>
      <c r="K48" s="289">
        <v>0.2</v>
      </c>
      <c r="L48" s="274"/>
      <c r="M48" s="290">
        <f>VLOOKUP(A48,MATERIALES!A5:D373,4,FALSE)</f>
        <v>6109.7757896552757</v>
      </c>
      <c r="N48" s="279">
        <f>K48*M48</f>
        <v>1221.9551579310553</v>
      </c>
    </row>
    <row r="49" spans="1:14">
      <c r="A49" t="s">
        <v>427</v>
      </c>
      <c r="B49" s="48" t="str">
        <f>VLOOKUP(A49,MATERIALES!A5:D373,3,FALSE)</f>
        <v>Cordón detonante</v>
      </c>
      <c r="C49" s="288"/>
      <c r="D49" s="288"/>
      <c r="E49" s="288"/>
      <c r="F49" s="288"/>
      <c r="G49" s="288"/>
      <c r="H49" s="288"/>
      <c r="I49" s="275"/>
      <c r="J49" s="231" t="str">
        <f>VLOOKUP(A49,MATERIALES!A5:D386,2,FALSE)</f>
        <v>m</v>
      </c>
      <c r="K49" s="289">
        <v>3</v>
      </c>
      <c r="L49" s="274"/>
      <c r="M49" s="290">
        <f>VLOOKUP(A49,MATERIALES!A6:D373,4,FALSE)</f>
        <v>3660.9530912487189</v>
      </c>
      <c r="N49" s="279">
        <f t="shared" ref="N49:N54" si="0">K49*M49</f>
        <v>10982.859273746157</v>
      </c>
    </row>
    <row r="50" spans="1:14">
      <c r="A50" s="213" t="s">
        <v>462</v>
      </c>
      <c r="B50" s="48" t="str">
        <f>VLOOKUP(A50,MATERIALES!A6:D373,3,FALSE)</f>
        <v>Explosivos  75% (INDUGEL)</v>
      </c>
      <c r="C50" s="288"/>
      <c r="D50" s="288"/>
      <c r="E50" s="288"/>
      <c r="F50" s="288"/>
      <c r="G50" s="288"/>
      <c r="H50" s="288"/>
      <c r="I50" s="275"/>
      <c r="J50" s="231" t="str">
        <f>VLOOKUP(A50,MATERIALES!A6:D387,2,FALSE)</f>
        <v>lb</v>
      </c>
      <c r="K50" s="289">
        <v>0.3</v>
      </c>
      <c r="L50" s="274"/>
      <c r="M50" s="290">
        <f>VLOOKUP(A50,MATERIALES!A6:D373,4,FALSE)</f>
        <v>11794.630489215933</v>
      </c>
      <c r="N50" s="279">
        <f t="shared" si="0"/>
        <v>3538.38914676478</v>
      </c>
    </row>
    <row r="51" spans="1:14">
      <c r="A51" t="s">
        <v>467</v>
      </c>
      <c r="B51" s="48" t="str">
        <f>VLOOKUP(A51,MATERIALES!A6:D373,3,FALSE)</f>
        <v>Fulminantes</v>
      </c>
      <c r="C51" s="288"/>
      <c r="D51" s="288"/>
      <c r="E51" s="288"/>
      <c r="F51" s="288"/>
      <c r="G51" s="288"/>
      <c r="H51" s="288"/>
      <c r="I51" s="275"/>
      <c r="J51" s="231" t="str">
        <f>VLOOKUP(A51,MATERIALES!A6:D388,2,FALSE)</f>
        <v>u</v>
      </c>
      <c r="K51" s="289">
        <v>0.2</v>
      </c>
      <c r="L51" s="274"/>
      <c r="M51" s="290">
        <f>VLOOKUP(A51,MATERIALES!A6:D373,4,FALSE)</f>
        <v>1923.1977661507865</v>
      </c>
      <c r="N51" s="279">
        <f t="shared" si="0"/>
        <v>384.63955323015733</v>
      </c>
    </row>
    <row r="52" spans="1:14">
      <c r="A52" t="s">
        <v>567</v>
      </c>
      <c r="B52" s="48" t="str">
        <f>VLOOKUP(A52,MATERIALES!A6:D373,3,FALSE)</f>
        <v>Mecha Lenta</v>
      </c>
      <c r="C52" s="288"/>
      <c r="D52" s="288"/>
      <c r="E52" s="288"/>
      <c r="F52" s="288"/>
      <c r="G52" s="288"/>
      <c r="H52" s="288"/>
      <c r="I52" s="275"/>
      <c r="J52" s="231" t="str">
        <f>VLOOKUP(A52,MATERIALES!A6:D389,2,FALSE)</f>
        <v>m</v>
      </c>
      <c r="K52" s="289">
        <v>0.5</v>
      </c>
      <c r="L52" s="274"/>
      <c r="M52" s="290">
        <f>VLOOKUP(A52,MATERIALES!A7:D373,4,FALSE)</f>
        <v>1390.2042600783459</v>
      </c>
      <c r="N52" s="279">
        <f t="shared" si="0"/>
        <v>695.10213003917295</v>
      </c>
    </row>
    <row r="53" spans="1:14">
      <c r="A53" t="s">
        <v>915</v>
      </c>
      <c r="B53" s="48" t="str">
        <f>VLOOKUP(A53,MATERIALES!A7:D373,3,FALSE)</f>
        <v>Escolta y trasporte (Tarifa Porcentual de 40 %) por cada Metro Cubico exportado y trasportado</v>
      </c>
      <c r="C53" s="288"/>
      <c r="D53" s="288"/>
      <c r="E53" s="288"/>
      <c r="F53" s="288"/>
      <c r="G53" s="288"/>
      <c r="H53" s="288"/>
      <c r="I53" s="275"/>
      <c r="J53" s="231" t="str">
        <f>VLOOKUP(A53,MATERIALES!A7:D390,2,FALSE)</f>
        <v>%</v>
      </c>
      <c r="K53" s="289">
        <v>7995.15</v>
      </c>
      <c r="L53" s="274"/>
      <c r="M53" s="290">
        <f>VLOOKUP(A53,MATERIALES!A8:D373,4,FALSE)</f>
        <v>55595.889446772722</v>
      </c>
      <c r="N53" s="279">
        <f t="shared" si="0"/>
        <v>444497475.51036489</v>
      </c>
    </row>
    <row r="54" spans="1:14">
      <c r="A54" t="s">
        <v>448</v>
      </c>
      <c r="B54" s="48" t="str">
        <f>VLOOKUP(A54,MATERIALES!A8:D373,3,FALSE)</f>
        <v xml:space="preserve">Derechos de explotación y/o disposición de materiales
</v>
      </c>
      <c r="C54" s="288"/>
      <c r="D54" s="288"/>
      <c r="E54" s="288"/>
      <c r="F54" s="288"/>
      <c r="G54" s="288"/>
      <c r="H54" s="288"/>
      <c r="I54" s="275"/>
      <c r="J54" s="231" t="str">
        <f>VLOOKUP(A54,MATERIALES!A8:D391,2,FALSE)</f>
        <v>m3</v>
      </c>
      <c r="K54" s="289">
        <v>1</v>
      </c>
      <c r="L54" s="274"/>
      <c r="M54" s="290">
        <f>VLOOKUP(A54,MATERIALES!A9:D374,4,FALSE)</f>
        <v>4864.4868146380995</v>
      </c>
      <c r="N54" s="279">
        <f t="shared" si="0"/>
        <v>4864.4868146380995</v>
      </c>
    </row>
    <row r="55" spans="1:14" ht="15.75" thickBot="1">
      <c r="B55" s="894"/>
      <c r="C55" s="895"/>
      <c r="D55" s="895"/>
      <c r="E55" s="895"/>
      <c r="F55" s="895"/>
      <c r="G55" s="895"/>
      <c r="H55" s="895"/>
      <c r="I55" s="865"/>
      <c r="J55" s="47"/>
      <c r="K55" s="49"/>
      <c r="L55" s="896"/>
      <c r="M55" s="897"/>
      <c r="N55" s="50"/>
    </row>
    <row r="56" spans="1:14" ht="15.75" thickBot="1">
      <c r="B56" s="812" t="s">
        <v>1037</v>
      </c>
      <c r="C56" s="813"/>
      <c r="D56" s="813"/>
      <c r="E56" s="813"/>
      <c r="F56" s="813"/>
      <c r="G56" s="813"/>
      <c r="H56" s="813"/>
      <c r="I56" s="813"/>
      <c r="J56" s="813"/>
      <c r="K56" s="813"/>
      <c r="L56" s="813"/>
      <c r="M56" s="814"/>
      <c r="N56" s="401">
        <f>SUM(N48:N55)</f>
        <v>444519162.94244123</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B61" s="51"/>
      <c r="C61" s="324"/>
      <c r="D61" s="324"/>
      <c r="E61" s="324"/>
      <c r="F61" s="324"/>
      <c r="G61" s="324"/>
      <c r="H61" s="318"/>
      <c r="I61" s="286"/>
      <c r="J61" s="293"/>
      <c r="K61" s="286"/>
      <c r="L61" s="899"/>
      <c r="M61" s="900"/>
      <c r="N61" s="294"/>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c r="B64" s="51"/>
      <c r="C64" s="52"/>
      <c r="D64" s="52"/>
      <c r="E64" s="52"/>
      <c r="F64" s="52"/>
      <c r="G64" s="52"/>
      <c r="H64" s="295"/>
      <c r="I64" s="286"/>
      <c r="J64" s="286"/>
      <c r="K64" s="286"/>
      <c r="L64" s="296"/>
      <c r="M64" s="297"/>
      <c r="N64" s="298"/>
    </row>
    <row r="65" spans="1:15">
      <c r="B65" s="51"/>
      <c r="C65" s="52"/>
      <c r="D65" s="52"/>
      <c r="E65" s="52"/>
      <c r="F65" s="52"/>
      <c r="G65" s="52"/>
      <c r="H65" s="295"/>
      <c r="I65" s="286"/>
      <c r="J65" s="286"/>
      <c r="K65" s="286"/>
      <c r="L65" s="296"/>
      <c r="M65" s="297"/>
      <c r="N65" s="298"/>
    </row>
    <row r="66" spans="1:15" ht="15.75" thickBot="1">
      <c r="B66" s="316"/>
      <c r="C66" s="317"/>
      <c r="D66" s="317"/>
      <c r="E66" s="317"/>
      <c r="F66" s="317"/>
      <c r="G66" s="317"/>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854"/>
      <c r="N71" s="103" t="s">
        <v>1035</v>
      </c>
    </row>
    <row r="72" spans="1:15">
      <c r="A72" t="s">
        <v>6</v>
      </c>
      <c r="B72" s="54" t="str">
        <f>VLOOKUP(A72,'MANO DE OBRA'!A8:D68,3,FALSE)</f>
        <v xml:space="preserve">Obrero </v>
      </c>
      <c r="C72" s="52"/>
      <c r="D72" s="52"/>
      <c r="E72" s="52"/>
      <c r="F72" s="52"/>
      <c r="G72" s="52"/>
      <c r="H72" s="52"/>
      <c r="I72" s="299">
        <f>K72/J72*100</f>
        <v>27603.894705999999</v>
      </c>
      <c r="J72" s="300">
        <v>185</v>
      </c>
      <c r="K72" s="301">
        <f>VLOOKUP(A72,'MANO DE OBRA'!A8:D99,4,FALSE)</f>
        <v>51067.205206099999</v>
      </c>
      <c r="L72" s="55"/>
      <c r="M72" s="302">
        <v>528</v>
      </c>
      <c r="N72" s="402">
        <f>K72/M72</f>
        <v>96.718191678219696</v>
      </c>
      <c r="O72" s="111"/>
    </row>
    <row r="73" spans="1:15">
      <c r="A73" t="s">
        <v>30</v>
      </c>
      <c r="B73" s="54" t="str">
        <f>VLOOKUP(A73,'MANO DE OBRA'!A8:D69,3,FALSE)</f>
        <v>Oficial</v>
      </c>
      <c r="C73" s="52"/>
      <c r="D73" s="52"/>
      <c r="E73" s="52"/>
      <c r="F73" s="52"/>
      <c r="G73" s="52"/>
      <c r="H73" s="52"/>
      <c r="I73" s="299">
        <f>K73/J73*100</f>
        <v>55207.789411999998</v>
      </c>
      <c r="J73" s="300">
        <v>185</v>
      </c>
      <c r="K73" s="301">
        <f>VLOOKUP(A73,'MANO DE OBRA'!A8:D100,4,FALSE)</f>
        <v>102134.4104122</v>
      </c>
      <c r="L73" s="55"/>
      <c r="M73" s="302">
        <v>528</v>
      </c>
      <c r="N73" s="402">
        <f>K73/M73</f>
        <v>193.43638335643939</v>
      </c>
    </row>
    <row r="74" spans="1:15">
      <c r="B74" s="54"/>
      <c r="C74" s="52"/>
      <c r="D74" s="52"/>
      <c r="E74" s="52"/>
      <c r="F74" s="52"/>
      <c r="G74" s="52"/>
      <c r="H74" s="52"/>
      <c r="I74" s="286"/>
      <c r="J74" s="304"/>
      <c r="K74" s="305"/>
      <c r="L74" s="55"/>
      <c r="M74" s="307"/>
      <c r="N74" s="303"/>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89"/>
      <c r="I77" s="131"/>
      <c r="J77" s="131"/>
      <c r="K77" s="131"/>
      <c r="L77" s="902"/>
      <c r="M77" s="902"/>
      <c r="N77" s="50"/>
    </row>
    <row r="78" spans="1:15" ht="15.75" thickBot="1">
      <c r="B78" s="812" t="s">
        <v>1037</v>
      </c>
      <c r="C78" s="813"/>
      <c r="D78" s="813"/>
      <c r="E78" s="813"/>
      <c r="F78" s="813"/>
      <c r="G78" s="813"/>
      <c r="H78" s="813"/>
      <c r="I78" s="855"/>
      <c r="J78" s="855"/>
      <c r="K78" s="855"/>
      <c r="L78" s="855"/>
      <c r="M78" s="856"/>
      <c r="N78" s="308">
        <f>SUM(N72:N77)</f>
        <v>290.1545750346591</v>
      </c>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444524302.31223702</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88904860.462447405</v>
      </c>
      <c r="M85" s="848"/>
      <c r="N85" s="56"/>
    </row>
    <row r="86" spans="1:14">
      <c r="B86" s="94" t="s">
        <v>1057</v>
      </c>
      <c r="C86" s="95"/>
      <c r="D86" s="95"/>
      <c r="E86" s="95"/>
      <c r="F86" s="95"/>
      <c r="G86" s="95"/>
      <c r="H86" s="95"/>
      <c r="I86" s="92"/>
      <c r="J86" s="93"/>
      <c r="K86" s="311">
        <v>0.05</v>
      </c>
      <c r="L86" s="847">
        <f>N80*K86</f>
        <v>22226215.115611851</v>
      </c>
      <c r="M86" s="848"/>
      <c r="N86" s="56"/>
    </row>
    <row r="87" spans="1:14" ht="15.75" thickBot="1">
      <c r="B87" s="96" t="s">
        <v>1058</v>
      </c>
      <c r="C87" s="97"/>
      <c r="D87" s="97"/>
      <c r="E87" s="97"/>
      <c r="F87" s="97"/>
      <c r="G87" s="97"/>
      <c r="H87" s="97"/>
      <c r="I87" s="98"/>
      <c r="J87" s="99"/>
      <c r="K87" s="312">
        <v>0.05</v>
      </c>
      <c r="L87" s="849">
        <f>N80*K87</f>
        <v>22226215.115611851</v>
      </c>
      <c r="M87" s="850"/>
      <c r="N87" s="56"/>
    </row>
    <row r="88" spans="1:14" ht="15.75" thickBot="1">
      <c r="B88" s="812" t="s">
        <v>1037</v>
      </c>
      <c r="C88" s="813"/>
      <c r="D88" s="813"/>
      <c r="E88" s="813"/>
      <c r="F88" s="813"/>
      <c r="G88" s="813"/>
      <c r="H88" s="813"/>
      <c r="I88" s="813"/>
      <c r="J88" s="813"/>
      <c r="K88" s="813"/>
      <c r="L88" s="813"/>
      <c r="M88" s="814"/>
      <c r="N88" s="57">
        <f>L85+L86+L87</f>
        <v>133357290.69367111</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195">
        <f>N80+N88</f>
        <v>577881593.00590813</v>
      </c>
    </row>
    <row r="91" spans="1:14">
      <c r="B91" s="18"/>
      <c r="C91" s="19"/>
      <c r="D91" s="19"/>
      <c r="E91" s="19"/>
      <c r="F91" s="19"/>
      <c r="G91" s="19"/>
      <c r="H91" s="19"/>
      <c r="I91" s="19"/>
      <c r="J91" s="19"/>
      <c r="K91" s="19"/>
      <c r="L91" s="19"/>
      <c r="M91" s="19"/>
      <c r="N91" s="20"/>
    </row>
    <row r="92" spans="1:14">
      <c r="B92" s="21"/>
      <c r="C92" s="17"/>
      <c r="D92" s="17"/>
      <c r="E92" s="17"/>
      <c r="F92" s="17"/>
      <c r="G92" s="17"/>
      <c r="H92" s="17"/>
      <c r="I92" s="17"/>
      <c r="J92" s="17"/>
      <c r="K92" s="17"/>
      <c r="L92" s="17"/>
      <c r="M92" s="17"/>
      <c r="N92" s="22"/>
    </row>
    <row r="93" spans="1:14">
      <c r="B93" s="21"/>
      <c r="C93" s="17"/>
      <c r="D93" s="17"/>
      <c r="E93" s="17"/>
      <c r="F93" s="17"/>
      <c r="G93" s="17"/>
      <c r="H93" s="17"/>
      <c r="I93" s="17"/>
      <c r="J93" s="17"/>
      <c r="K93" s="17"/>
      <c r="L93" s="17"/>
      <c r="M93" s="17"/>
      <c r="N93" s="22"/>
    </row>
    <row r="94" spans="1:14">
      <c r="B94" s="21"/>
      <c r="C94" s="17"/>
      <c r="D94" s="17"/>
      <c r="E94" s="17"/>
      <c r="F94" s="17"/>
      <c r="G94" s="17"/>
      <c r="H94" s="17"/>
      <c r="I94" s="17"/>
      <c r="J94" s="17"/>
      <c r="K94" s="17"/>
      <c r="L94" s="17"/>
      <c r="M94" s="17"/>
      <c r="N94" s="22"/>
    </row>
    <row r="95" spans="1:14">
      <c r="B95" s="21"/>
      <c r="C95" s="17"/>
      <c r="D95" s="17"/>
      <c r="E95" s="58" t="s">
        <v>1060</v>
      </c>
      <c r="F95" s="58"/>
      <c r="G95" s="58"/>
      <c r="H95" s="58"/>
      <c r="I95" s="58"/>
      <c r="J95" s="58"/>
      <c r="K95" s="17"/>
      <c r="L95" s="17"/>
      <c r="M95" s="17"/>
      <c r="N95" s="22"/>
    </row>
    <row r="96" spans="1:14">
      <c r="B96" s="21"/>
      <c r="C96" s="17"/>
      <c r="D96" s="17"/>
      <c r="E96" s="17" t="s">
        <v>1061</v>
      </c>
      <c r="F96" s="17"/>
      <c r="G96" s="17"/>
      <c r="H96" s="17"/>
      <c r="I96" s="17"/>
      <c r="J96" s="17"/>
      <c r="K96" s="17"/>
      <c r="L96" s="17"/>
      <c r="M96" s="17"/>
      <c r="N96" s="22"/>
    </row>
    <row r="97" spans="2:14">
      <c r="B97" s="21"/>
      <c r="C97" s="17"/>
      <c r="D97" s="17"/>
      <c r="E97" s="17" t="s">
        <v>1062</v>
      </c>
      <c r="F97" s="17"/>
      <c r="G97" s="17"/>
      <c r="H97" s="17"/>
      <c r="I97" s="17"/>
      <c r="J97" s="17"/>
      <c r="K97" s="17"/>
      <c r="L97" s="17"/>
      <c r="M97" s="17"/>
      <c r="N97" s="22"/>
    </row>
    <row r="98" spans="2:14">
      <c r="B98" s="21"/>
      <c r="C98" s="17"/>
      <c r="D98" s="17"/>
      <c r="E98" s="17" t="s">
        <v>1063</v>
      </c>
      <c r="F98" s="17"/>
      <c r="G98" s="17"/>
      <c r="H98" s="17"/>
      <c r="I98" s="17"/>
      <c r="J98" s="17"/>
      <c r="K98" s="17"/>
      <c r="L98" s="17"/>
      <c r="M98" s="17"/>
      <c r="N98" s="22"/>
    </row>
    <row r="99" spans="2:14" ht="15.75" thickBot="1">
      <c r="B99" s="21"/>
      <c r="C99" s="17"/>
      <c r="D99" s="17"/>
      <c r="E99" s="17"/>
      <c r="F99" s="17" t="s">
        <v>1064</v>
      </c>
      <c r="G99" s="17"/>
      <c r="H99" s="17"/>
      <c r="I99" s="17"/>
      <c r="J99" s="17"/>
      <c r="K99" s="17"/>
      <c r="L99" s="17"/>
      <c r="M99" s="17"/>
      <c r="N99" s="22"/>
    </row>
    <row r="100" spans="2:14">
      <c r="B100" s="234" t="s">
        <v>2321</v>
      </c>
      <c r="C100" s="235"/>
      <c r="D100" s="235"/>
      <c r="E100" s="235"/>
      <c r="F100" s="235"/>
      <c r="G100" s="235"/>
      <c r="H100" s="235"/>
      <c r="I100" s="235"/>
      <c r="J100" s="235"/>
      <c r="K100" s="235"/>
      <c r="L100" s="235"/>
      <c r="M100" s="235"/>
      <c r="N100" s="236"/>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ht="15.75" thickBot="1">
      <c r="B104" s="240"/>
      <c r="C104" s="241"/>
      <c r="D104" s="241"/>
      <c r="E104" s="241"/>
      <c r="F104" s="241"/>
      <c r="G104" s="241"/>
      <c r="H104" s="241"/>
      <c r="I104" s="241"/>
      <c r="J104" s="241"/>
      <c r="K104" s="241"/>
      <c r="L104" s="241"/>
      <c r="M104" s="241"/>
      <c r="N104" s="242"/>
    </row>
    <row r="105" spans="2:14">
      <c r="B105" s="243"/>
      <c r="C105" s="244"/>
      <c r="D105" s="244"/>
      <c r="E105" s="244"/>
      <c r="F105" s="244"/>
      <c r="G105" s="244"/>
      <c r="H105" s="244"/>
      <c r="I105" s="244"/>
      <c r="J105" s="244"/>
      <c r="K105" s="244"/>
      <c r="L105" s="244"/>
      <c r="M105" s="244"/>
      <c r="N105" s="245"/>
    </row>
    <row r="106" spans="2:14">
      <c r="B106" s="229" t="s">
        <v>2322</v>
      </c>
      <c r="C106" s="36"/>
      <c r="D106" s="36"/>
      <c r="E106" s="36"/>
      <c r="F106" s="36"/>
      <c r="G106" s="36"/>
      <c r="H106" s="36"/>
      <c r="I106" s="36"/>
      <c r="J106" s="36"/>
      <c r="K106" s="36"/>
      <c r="L106" s="36"/>
      <c r="M106" s="36"/>
      <c r="N106" s="37"/>
    </row>
    <row r="107" spans="2:14" ht="15" customHeight="1">
      <c r="B107" s="815" t="s">
        <v>2323</v>
      </c>
      <c r="C107" s="816"/>
      <c r="D107" s="816"/>
      <c r="E107" s="816"/>
      <c r="F107" s="816"/>
      <c r="G107" s="816"/>
      <c r="H107" s="816"/>
      <c r="I107" s="816"/>
      <c r="J107" s="816"/>
      <c r="K107" s="816"/>
      <c r="L107" s="816"/>
      <c r="M107" s="816"/>
      <c r="N107" s="817"/>
    </row>
    <row r="108" spans="2:14" ht="15" customHeight="1">
      <c r="B108" s="815"/>
      <c r="C108" s="816"/>
      <c r="D108" s="816"/>
      <c r="E108" s="816"/>
      <c r="F108" s="816"/>
      <c r="G108" s="816"/>
      <c r="H108" s="816"/>
      <c r="I108" s="816"/>
      <c r="J108" s="816"/>
      <c r="K108" s="816"/>
      <c r="L108" s="816"/>
      <c r="M108" s="816"/>
      <c r="N108" s="817"/>
    </row>
    <row r="109" spans="2:14" ht="30" customHeight="1">
      <c r="B109" s="818" t="s">
        <v>2324</v>
      </c>
      <c r="C109" s="819"/>
      <c r="D109" s="819"/>
      <c r="E109" s="819"/>
      <c r="F109" s="819"/>
      <c r="G109" s="819"/>
      <c r="H109" s="819"/>
      <c r="I109" s="819"/>
      <c r="J109" s="819"/>
      <c r="K109" s="819"/>
      <c r="L109" s="819"/>
      <c r="M109" s="819"/>
      <c r="N109" s="820"/>
    </row>
    <row r="110" spans="2:14">
      <c r="B110" s="818"/>
      <c r="C110" s="819"/>
      <c r="D110" s="819"/>
      <c r="E110" s="819"/>
      <c r="F110" s="819"/>
      <c r="G110" s="819"/>
      <c r="H110" s="819"/>
      <c r="I110" s="819"/>
      <c r="J110" s="819"/>
      <c r="K110" s="819"/>
      <c r="L110" s="819"/>
      <c r="M110" s="819"/>
      <c r="N110" s="82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29"/>
      <c r="C114" s="36"/>
      <c r="D114" s="36"/>
      <c r="E114" s="36"/>
      <c r="F114" s="36"/>
      <c r="G114" s="36"/>
      <c r="H114" s="36"/>
      <c r="I114" s="36"/>
      <c r="J114" s="36"/>
      <c r="K114" s="36"/>
      <c r="L114" s="36"/>
      <c r="M114" s="36"/>
      <c r="N114" s="37"/>
    </row>
    <row r="115" spans="2:14">
      <c r="B115" s="21"/>
      <c r="C115" s="17"/>
      <c r="D115" s="17"/>
      <c r="E115" s="17" t="s">
        <v>1060</v>
      </c>
      <c r="F115" s="58"/>
      <c r="G115" s="58"/>
      <c r="H115" s="17"/>
      <c r="I115" s="17"/>
      <c r="J115" s="17"/>
      <c r="K115" s="17"/>
      <c r="L115" s="17"/>
      <c r="M115" s="17"/>
      <c r="N115" s="22"/>
    </row>
    <row r="116" spans="2:14">
      <c r="B116" s="21"/>
      <c r="C116" s="17"/>
      <c r="D116" s="17"/>
      <c r="E116" s="59" t="s">
        <v>1061</v>
      </c>
      <c r="F116" s="17"/>
      <c r="G116" s="17"/>
      <c r="H116" s="59"/>
      <c r="I116" s="59"/>
      <c r="J116" s="59"/>
      <c r="K116" s="17"/>
      <c r="L116" s="17"/>
      <c r="M116" s="17"/>
      <c r="N116" s="22"/>
    </row>
    <row r="117" spans="2:14">
      <c r="B117" s="21"/>
      <c r="C117" s="17"/>
      <c r="D117" s="17"/>
      <c r="E117" s="60" t="s">
        <v>1065</v>
      </c>
      <c r="F117" s="17"/>
      <c r="G117" s="17"/>
      <c r="H117" s="60"/>
      <c r="I117" s="60"/>
      <c r="J117" s="60"/>
      <c r="K117" s="17"/>
      <c r="L117" s="17"/>
      <c r="M117" s="17"/>
      <c r="N117" s="22"/>
    </row>
    <row r="118" spans="2:14">
      <c r="B118" s="61"/>
      <c r="C118" s="36"/>
      <c r="D118" s="36"/>
      <c r="E118" s="17" t="s">
        <v>1063</v>
      </c>
      <c r="F118" s="17"/>
      <c r="G118" s="17"/>
      <c r="H118" s="17"/>
      <c r="I118" s="17"/>
      <c r="J118" s="17"/>
      <c r="K118" s="36"/>
      <c r="L118" s="36"/>
      <c r="M118" s="36"/>
      <c r="N118" s="37"/>
    </row>
    <row r="119" spans="2:14">
      <c r="B119" s="61"/>
      <c r="C119" s="36"/>
      <c r="D119" s="36"/>
      <c r="E119" s="36"/>
      <c r="F119" s="17"/>
      <c r="G119" s="17"/>
      <c r="H119" s="17"/>
      <c r="I119" s="17"/>
      <c r="J119" s="17"/>
      <c r="K119" s="36"/>
      <c r="L119" s="36"/>
      <c r="M119" s="36"/>
      <c r="N119" s="37"/>
    </row>
    <row r="120" spans="2:14">
      <c r="B120" s="61" t="s">
        <v>2325</v>
      </c>
      <c r="C120" s="60"/>
      <c r="D120" s="60"/>
      <c r="E120" s="17"/>
      <c r="F120" s="17"/>
      <c r="G120" s="17"/>
      <c r="H120" s="17"/>
      <c r="I120" s="17"/>
      <c r="J120" s="878"/>
      <c r="K120" s="878"/>
      <c r="L120" s="878"/>
      <c r="M120" s="878"/>
      <c r="N120" s="879"/>
    </row>
    <row r="121" spans="2:14" ht="15.75" thickBot="1">
      <c r="B121" s="268" t="s">
        <v>2326</v>
      </c>
      <c r="C121" s="400"/>
      <c r="D121" s="400"/>
      <c r="E121" s="62"/>
      <c r="F121" s="62"/>
      <c r="G121" s="62"/>
      <c r="H121" s="62"/>
      <c r="I121" s="62"/>
      <c r="J121" s="880"/>
      <c r="K121" s="880"/>
      <c r="L121" s="880"/>
      <c r="M121" s="880"/>
      <c r="N121" s="881"/>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1096</v>
      </c>
      <c r="C31" s="86" t="s">
        <v>1275</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312</v>
      </c>
      <c r="B36" s="861" t="str">
        <f>VLOOKUP(A36,EQUIPOS!A6:D154,3,FALSE)</f>
        <v>Retroexcavadora sobre oruga, potencia 138 HP, balde de 1,5 m3.</v>
      </c>
      <c r="C36" s="862"/>
      <c r="D36" s="862"/>
      <c r="E36" s="862"/>
      <c r="F36" s="862"/>
      <c r="G36" s="862"/>
      <c r="H36" s="863"/>
      <c r="I36" s="274"/>
      <c r="J36" s="275"/>
      <c r="K36" s="276">
        <f>VLOOKUP(A36,EQUIPOS!A6:D163,4,FALSE)</f>
        <v>132647.46719880804</v>
      </c>
      <c r="L36" s="277"/>
      <c r="M36" s="278">
        <v>66</v>
      </c>
      <c r="N36" s="279">
        <f>K36/M36</f>
        <v>2009.8101090728489</v>
      </c>
    </row>
    <row r="37" spans="1:14">
      <c r="A37" s="113" t="s">
        <v>129</v>
      </c>
      <c r="B37" s="861" t="str">
        <f>VLOOKUP(A37,EQUIPOS!A7:D154,3,FALSE)</f>
        <v xml:space="preserve">Buldozer, Potencia al volante de 140 HP, motor de 2200 RPM, longitud de hoja 4,80m. </v>
      </c>
      <c r="C37" s="862"/>
      <c r="D37" s="862"/>
      <c r="E37" s="862"/>
      <c r="F37" s="862"/>
      <c r="G37" s="862"/>
      <c r="H37" s="863"/>
      <c r="I37" s="274"/>
      <c r="J37" s="275"/>
      <c r="K37" s="276">
        <f>VLOOKUP(A37,EQUIPOS!A7:D164,4,FALSE)</f>
        <v>143990</v>
      </c>
      <c r="L37" s="277"/>
      <c r="M37" s="278">
        <v>100</v>
      </c>
      <c r="N37" s="279">
        <f>K37/M37</f>
        <v>1439.9</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0.967181916782197</v>
      </c>
    </row>
    <row r="43" spans="1:14" ht="15.75" thickBot="1">
      <c r="B43" s="812" t="s">
        <v>1037</v>
      </c>
      <c r="C43" s="813"/>
      <c r="D43" s="813"/>
      <c r="E43" s="813"/>
      <c r="F43" s="813"/>
      <c r="G43" s="813"/>
      <c r="H43" s="813"/>
      <c r="I43" s="813"/>
      <c r="J43" s="813"/>
      <c r="K43" s="813"/>
      <c r="L43" s="813"/>
      <c r="M43" s="814"/>
      <c r="N43" s="401">
        <f>SUM(N36:N42)</f>
        <v>3450.6772909896313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448</v>
      </c>
      <c r="B48" s="48" t="str">
        <f>VLOOKUP(A48,MATERIALES!A4:D373,3,FALSE)</f>
        <v xml:space="preserve">Derechos de explotación y/o disposición de materiales
</v>
      </c>
      <c r="C48" s="288"/>
      <c r="D48" s="288"/>
      <c r="E48" s="288"/>
      <c r="F48" s="288"/>
      <c r="G48" s="288"/>
      <c r="H48" s="288"/>
      <c r="I48" s="275"/>
      <c r="J48" s="231" t="str">
        <f>VLOOKUP(A48,MATERIALES!A4:D373,2,FALSE)</f>
        <v>m3</v>
      </c>
      <c r="K48" s="289">
        <v>1</v>
      </c>
      <c r="L48" s="274"/>
      <c r="M48" s="290">
        <f>VLOOKUP(A48,MATERIALES!A4:D395,4,FALSE)</f>
        <v>4864.4868146380995</v>
      </c>
      <c r="N48" s="279">
        <f>K48*M48</f>
        <v>4864.4868146380995</v>
      </c>
    </row>
    <row r="49" spans="1:14">
      <c r="B49" s="48"/>
      <c r="C49" s="288"/>
      <c r="D49" s="288"/>
      <c r="E49" s="288"/>
      <c r="F49" s="288"/>
      <c r="G49" s="288"/>
      <c r="H49" s="288"/>
      <c r="I49" s="275"/>
      <c r="J49" s="231"/>
      <c r="K49" s="289"/>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4864.4868146380995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299">
        <f>K70/J70*100</f>
        <v>27603.894705999999</v>
      </c>
      <c r="J70" s="300">
        <v>185</v>
      </c>
      <c r="K70" s="301">
        <f>VLOOKUP(A70,'MANO DE OBRA'!A8:D99,4,FALSE)</f>
        <v>51067.205206099999</v>
      </c>
      <c r="L70" s="55"/>
      <c r="M70" s="302">
        <v>528</v>
      </c>
      <c r="N70" s="402">
        <f>K70/M70</f>
        <v>96.718191678219696</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96.718191678219696</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8411.8822973059505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1682.3764594611903</v>
      </c>
      <c r="M83" s="848"/>
      <c r="N83" s="56"/>
    </row>
    <row r="84" spans="1:14">
      <c r="B84" s="94" t="s">
        <v>1057</v>
      </c>
      <c r="C84" s="95"/>
      <c r="D84" s="95"/>
      <c r="E84" s="95"/>
      <c r="F84" s="95"/>
      <c r="G84" s="95"/>
      <c r="H84" s="95"/>
      <c r="I84" s="92"/>
      <c r="J84" s="93"/>
      <c r="K84" s="311">
        <v>0.05</v>
      </c>
      <c r="L84" s="847">
        <f>N78*K84</f>
        <v>420.59411486529757</v>
      </c>
      <c r="M84" s="848"/>
      <c r="N84" s="56"/>
    </row>
    <row r="85" spans="1:14" ht="15.75" thickBot="1">
      <c r="B85" s="96" t="s">
        <v>1058</v>
      </c>
      <c r="C85" s="97"/>
      <c r="D85" s="97"/>
      <c r="E85" s="97"/>
      <c r="F85" s="97"/>
      <c r="G85" s="97"/>
      <c r="H85" s="97"/>
      <c r="I85" s="98"/>
      <c r="J85" s="99"/>
      <c r="K85" s="312">
        <v>0.05</v>
      </c>
      <c r="L85" s="849">
        <f>N78*K85</f>
        <v>420.59411486529757</v>
      </c>
      <c r="M85" s="850"/>
      <c r="N85" s="56"/>
    </row>
    <row r="86" spans="1:14" ht="15.75" thickBot="1">
      <c r="B86" s="812" t="s">
        <v>1037</v>
      </c>
      <c r="C86" s="813"/>
      <c r="D86" s="813"/>
      <c r="E86" s="813"/>
      <c r="F86" s="813"/>
      <c r="G86" s="813"/>
      <c r="H86" s="813"/>
      <c r="I86" s="813"/>
      <c r="J86" s="813"/>
      <c r="K86" s="813"/>
      <c r="L86" s="813"/>
      <c r="M86" s="814"/>
      <c r="N86" s="57">
        <f>L83+L84+L85</f>
        <v>2523.564689191785</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10935.446986497736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1097</v>
      </c>
      <c r="C31" s="86" t="s">
        <v>1276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312</v>
      </c>
      <c r="B36" s="861" t="str">
        <f>VLOOKUP(A36,EQUIPOS!A6:D154,3,FALSE)</f>
        <v>Retroexcavadora sobre oruga, potencia 138 HP, balde de 1,5 m3.</v>
      </c>
      <c r="C36" s="862"/>
      <c r="D36" s="862"/>
      <c r="E36" s="862"/>
      <c r="F36" s="862"/>
      <c r="G36" s="862"/>
      <c r="H36" s="863"/>
      <c r="I36" s="274"/>
      <c r="J36" s="275"/>
      <c r="K36" s="276">
        <f>VLOOKUP(A36,EQUIPOS!A6:D163,4,FALSE)</f>
        <v>132647.46719880804</v>
      </c>
      <c r="L36" s="277"/>
      <c r="M36" s="278">
        <v>66</v>
      </c>
      <c r="N36" s="279">
        <f>K36/M36</f>
        <v>2009.8101090728489</v>
      </c>
    </row>
    <row r="37" spans="1:14">
      <c r="A37" s="113" t="s">
        <v>180</v>
      </c>
      <c r="B37" s="861" t="str">
        <f>VLOOKUP(A37,EQUIPOS!A7:D154,3,FALSE)</f>
        <v>Compresor 120 HP, con martillo.</v>
      </c>
      <c r="C37" s="862"/>
      <c r="D37" s="862"/>
      <c r="E37" s="862"/>
      <c r="F37" s="862"/>
      <c r="G37" s="862"/>
      <c r="H37" s="863"/>
      <c r="I37" s="274"/>
      <c r="J37" s="275"/>
      <c r="K37" s="276">
        <f>VLOOKUP(A37,EQUIPOS!A7:D164,4,FALSE)</f>
        <v>91984.333333333328</v>
      </c>
      <c r="L37" s="277"/>
      <c r="M37" s="278">
        <v>66</v>
      </c>
      <c r="N37" s="279">
        <f>K37/M37</f>
        <v>1393.7020202020201</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N79*L42</f>
        <v>5.8030915006931822</v>
      </c>
    </row>
    <row r="43" spans="1:14" ht="15.75" thickBot="1">
      <c r="B43" s="812" t="s">
        <v>1037</v>
      </c>
      <c r="C43" s="813"/>
      <c r="D43" s="813"/>
      <c r="E43" s="813"/>
      <c r="F43" s="813"/>
      <c r="G43" s="813"/>
      <c r="H43" s="813"/>
      <c r="I43" s="813"/>
      <c r="J43" s="813"/>
      <c r="K43" s="813"/>
      <c r="L43" s="813"/>
      <c r="M43" s="814"/>
      <c r="N43" s="401">
        <f>SUM(N36:N42)</f>
        <v>3409.315220775562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376</v>
      </c>
      <c r="B48" s="48" t="str">
        <f>VLOOKUP(A48,MATERIALES!A4:D373,3,FALSE)</f>
        <v>Anfo</v>
      </c>
      <c r="C48" s="288"/>
      <c r="D48" s="288"/>
      <c r="E48" s="288"/>
      <c r="F48" s="288"/>
      <c r="G48" s="288"/>
      <c r="H48" s="288"/>
      <c r="I48" s="275"/>
      <c r="J48" s="231" t="str">
        <f>VLOOKUP(A48,MATERIALES!A4:D373,2,FALSE)</f>
        <v>kg</v>
      </c>
      <c r="K48" s="289">
        <v>0.2</v>
      </c>
      <c r="L48" s="274"/>
      <c r="M48" s="290">
        <f>VLOOKUP(A48,MATERIALES!A4:D395,4,FALSE)</f>
        <v>6109.7757896552757</v>
      </c>
      <c r="N48" s="279">
        <f t="shared" ref="N48:N53" si="0">K48*M48</f>
        <v>1221.9551579310553</v>
      </c>
    </row>
    <row r="49" spans="1:14">
      <c r="A49" t="s">
        <v>427</v>
      </c>
      <c r="B49" s="48" t="str">
        <f>VLOOKUP(A49,MATERIALES!A5:D373,3,FALSE)</f>
        <v>Cordón detonante</v>
      </c>
      <c r="C49" s="288"/>
      <c r="D49" s="288"/>
      <c r="E49" s="288"/>
      <c r="F49" s="288"/>
      <c r="G49" s="288"/>
      <c r="H49" s="288"/>
      <c r="I49" s="275"/>
      <c r="J49" s="231" t="str">
        <f>VLOOKUP(A49,MATERIALES!A5:D373,2,FALSE)</f>
        <v>m</v>
      </c>
      <c r="K49" s="289">
        <v>3</v>
      </c>
      <c r="L49" s="274"/>
      <c r="M49" s="290">
        <f>VLOOKUP(A49,MATERIALES!A5:D396,4,FALSE)</f>
        <v>3660.9530912487189</v>
      </c>
      <c r="N49" s="279">
        <f t="shared" si="0"/>
        <v>10982.859273746157</v>
      </c>
    </row>
    <row r="50" spans="1:14">
      <c r="A50" s="113" t="s">
        <v>462</v>
      </c>
      <c r="B50" s="48" t="str">
        <f>VLOOKUP(A50,MATERIALES!A6:D373,3,FALSE)</f>
        <v>Explosivos  75% (INDUGEL)</v>
      </c>
      <c r="C50" s="288"/>
      <c r="D50" s="288"/>
      <c r="E50" s="288"/>
      <c r="F50" s="288"/>
      <c r="G50" s="288"/>
      <c r="H50" s="288"/>
      <c r="I50" s="275"/>
      <c r="J50" s="231" t="str">
        <f>VLOOKUP(A50,MATERIALES!A6:D373,2,FALSE)</f>
        <v>lb</v>
      </c>
      <c r="K50" s="289">
        <v>0.3</v>
      </c>
      <c r="L50" s="274"/>
      <c r="M50" s="290">
        <f>VLOOKUP(A50,MATERIALES!A6:D397,4,FALSE)</f>
        <v>11794.630489215933</v>
      </c>
      <c r="N50" s="279">
        <f t="shared" si="0"/>
        <v>3538.38914676478</v>
      </c>
    </row>
    <row r="51" spans="1:14">
      <c r="A51" s="113" t="s">
        <v>467</v>
      </c>
      <c r="B51" s="48" t="str">
        <f>VLOOKUP(A51,MATERIALES!A6:D373,3,FALSE)</f>
        <v>Fulminantes</v>
      </c>
      <c r="C51" s="288"/>
      <c r="D51" s="288"/>
      <c r="E51" s="288"/>
      <c r="F51" s="288"/>
      <c r="G51" s="288"/>
      <c r="H51" s="288"/>
      <c r="I51" s="275"/>
      <c r="J51" s="231" t="str">
        <f>VLOOKUP(A51,MATERIALES!A6:D373,2,FALSE)</f>
        <v>u</v>
      </c>
      <c r="K51" s="289">
        <v>0.2</v>
      </c>
      <c r="L51" s="274"/>
      <c r="M51" s="290">
        <f>VLOOKUP(A51,MATERIALES!A6:D398,4,FALSE)</f>
        <v>1923.1977661507865</v>
      </c>
      <c r="N51" s="279">
        <f t="shared" si="0"/>
        <v>384.63955323015733</v>
      </c>
    </row>
    <row r="52" spans="1:14">
      <c r="A52" t="s">
        <v>567</v>
      </c>
      <c r="B52" s="48" t="str">
        <f>VLOOKUP(A52,MATERIALES!A6:D374,3,FALSE)</f>
        <v>Mecha Lenta</v>
      </c>
      <c r="C52" s="288"/>
      <c r="D52" s="288"/>
      <c r="E52" s="288"/>
      <c r="F52" s="288"/>
      <c r="G52" s="288"/>
      <c r="H52" s="288"/>
      <c r="I52" s="275"/>
      <c r="J52" s="231" t="str">
        <f>VLOOKUP(A52,MATERIALES!A6:D374,2,FALSE)</f>
        <v>m</v>
      </c>
      <c r="K52" s="289">
        <v>0.5</v>
      </c>
      <c r="L52" s="274"/>
      <c r="M52" s="290">
        <f>VLOOKUP(A52,MATERIALES!A6:D399,4,FALSE)</f>
        <v>1390.2042600783459</v>
      </c>
      <c r="N52" s="279">
        <f t="shared" si="0"/>
        <v>695.10213003917295</v>
      </c>
    </row>
    <row r="53" spans="1:14">
      <c r="A53" t="s">
        <v>915</v>
      </c>
      <c r="B53" s="48" t="str">
        <f>VLOOKUP(A53,MATERIALES!A7:D375,3,FALSE)</f>
        <v>Escolta y trasporte (Tarifa Porcentual de 40 %) por cada Metro Cubico exportado y trasportado</v>
      </c>
      <c r="C53" s="288"/>
      <c r="D53" s="288"/>
      <c r="E53" s="288"/>
      <c r="F53" s="288"/>
      <c r="G53" s="288"/>
      <c r="H53" s="288"/>
      <c r="I53" s="275"/>
      <c r="J53" s="231" t="str">
        <f>VLOOKUP(A53,MATERIALES!A7:D375,2,FALSE)</f>
        <v>%</v>
      </c>
      <c r="K53" s="289">
        <v>7995.15</v>
      </c>
      <c r="L53" s="274"/>
      <c r="M53" s="290">
        <f>VLOOKUP(A53,MATERIALES!A7:D400,4,FALSE)</f>
        <v>55595.889446772722</v>
      </c>
      <c r="N53" s="279">
        <f t="shared" si="0"/>
        <v>444497475.51036489</v>
      </c>
    </row>
    <row r="54" spans="1:14" ht="15.75" thickBot="1">
      <c r="B54" s="894"/>
      <c r="C54" s="895"/>
      <c r="D54" s="895"/>
      <c r="E54" s="895"/>
      <c r="F54" s="895"/>
      <c r="G54" s="895"/>
      <c r="H54" s="895"/>
      <c r="I54" s="865"/>
      <c r="J54" s="47"/>
      <c r="K54" s="49"/>
      <c r="L54" s="896"/>
      <c r="M54" s="897"/>
      <c r="N54" s="50"/>
    </row>
    <row r="55" spans="1:14" ht="15.75" thickBot="1">
      <c r="B55" s="812" t="s">
        <v>1037</v>
      </c>
      <c r="C55" s="813"/>
      <c r="D55" s="813"/>
      <c r="E55" s="813"/>
      <c r="F55" s="813"/>
      <c r="G55" s="813"/>
      <c r="H55" s="813"/>
      <c r="I55" s="813"/>
      <c r="J55" s="813"/>
      <c r="K55" s="813"/>
      <c r="L55" s="813"/>
      <c r="M55" s="814"/>
      <c r="N55" s="401">
        <f>SUM(N48:N54)</f>
        <v>444514298.45562661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939"/>
      <c r="C65" s="940"/>
      <c r="D65" s="940"/>
      <c r="E65" s="940"/>
      <c r="F65" s="940"/>
      <c r="G65" s="941"/>
      <c r="H65" s="318"/>
      <c r="I65" s="286"/>
      <c r="J65" s="293"/>
      <c r="K65" s="286"/>
      <c r="L65" s="899"/>
      <c r="M65" s="900"/>
      <c r="N65" s="294"/>
    </row>
    <row r="66" spans="1:15">
      <c r="B66" s="51"/>
      <c r="C66" s="52"/>
      <c r="D66" s="52"/>
      <c r="E66" s="52"/>
      <c r="F66" s="52"/>
      <c r="G66" s="52"/>
      <c r="H66" s="295"/>
      <c r="I66" s="286"/>
      <c r="J66" s="286"/>
      <c r="K66" s="286"/>
      <c r="L66" s="296"/>
      <c r="M66" s="297"/>
      <c r="N66" s="298"/>
    </row>
    <row r="67" spans="1:15" ht="15.75" thickBot="1">
      <c r="B67" s="316"/>
      <c r="C67" s="317"/>
      <c r="D67" s="317"/>
      <c r="E67" s="317"/>
      <c r="F67" s="317"/>
      <c r="G67" s="317"/>
      <c r="H67" s="53"/>
      <c r="I67" s="131"/>
      <c r="J67" s="131"/>
      <c r="K67" s="131"/>
      <c r="L67" s="890"/>
      <c r="M67" s="891"/>
      <c r="N67" s="132"/>
    </row>
    <row r="68" spans="1:15" ht="15.75" thickBot="1">
      <c r="B68" s="901" t="s">
        <v>1037</v>
      </c>
      <c r="C68" s="855"/>
      <c r="D68" s="855"/>
      <c r="E68" s="855"/>
      <c r="F68" s="855"/>
      <c r="G68" s="855"/>
      <c r="H68" s="855"/>
      <c r="I68" s="855"/>
      <c r="J68" s="855"/>
      <c r="K68" s="855"/>
      <c r="L68" s="855"/>
      <c r="M68" s="856"/>
      <c r="N68" s="109"/>
    </row>
    <row r="69" spans="1:15">
      <c r="B69" s="38"/>
      <c r="C69" s="39"/>
      <c r="D69" s="39"/>
      <c r="E69" s="39"/>
      <c r="F69" s="39"/>
      <c r="G69" s="39"/>
      <c r="H69" s="39"/>
      <c r="I69" s="39"/>
      <c r="J69" s="39"/>
      <c r="K69" s="39"/>
      <c r="L69" s="39"/>
      <c r="M69" s="39"/>
      <c r="N69" s="40"/>
    </row>
    <row r="70" spans="1:15">
      <c r="B70" s="69" t="s">
        <v>1046</v>
      </c>
      <c r="C70" s="70"/>
      <c r="D70" s="70"/>
      <c r="E70" s="70"/>
      <c r="F70" s="70"/>
      <c r="G70" s="70"/>
      <c r="H70" s="70"/>
      <c r="I70" s="70"/>
      <c r="J70" s="70"/>
      <c r="K70" s="70"/>
      <c r="L70" s="70"/>
      <c r="M70" s="70"/>
      <c r="N70" s="71"/>
    </row>
    <row r="71" spans="1:15" ht="15.75" thickBot="1">
      <c r="B71" s="73"/>
      <c r="C71" s="66"/>
      <c r="D71" s="66"/>
      <c r="E71" s="66"/>
      <c r="F71" s="66"/>
      <c r="G71" s="66"/>
      <c r="H71" s="66"/>
      <c r="I71" s="66"/>
      <c r="J71" s="66"/>
      <c r="K71" s="66"/>
      <c r="L71" s="66"/>
      <c r="M71" s="66"/>
      <c r="N71" s="68"/>
    </row>
    <row r="72" spans="1:15" ht="25.5">
      <c r="B72" s="851" t="s">
        <v>1047</v>
      </c>
      <c r="C72" s="852"/>
      <c r="D72" s="852"/>
      <c r="E72" s="852"/>
      <c r="F72" s="852"/>
      <c r="G72" s="852"/>
      <c r="H72" s="852"/>
      <c r="I72" s="78" t="s">
        <v>1048</v>
      </c>
      <c r="J72" s="80" t="s">
        <v>1493</v>
      </c>
      <c r="K72" s="79" t="s">
        <v>1050</v>
      </c>
      <c r="L72" s="853" t="s">
        <v>1034</v>
      </c>
      <c r="M72" s="854"/>
      <c r="N72" s="103" t="s">
        <v>1035</v>
      </c>
    </row>
    <row r="73" spans="1:15">
      <c r="A73" t="s">
        <v>6</v>
      </c>
      <c r="B73" s="54" t="str">
        <f>VLOOKUP(A73,'MANO DE OBRA'!A8:D68,3,FALSE)</f>
        <v xml:space="preserve">Obrero </v>
      </c>
      <c r="C73" s="52"/>
      <c r="D73" s="52"/>
      <c r="E73" s="52"/>
      <c r="F73" s="52"/>
      <c r="G73" s="52"/>
      <c r="H73" s="52"/>
      <c r="I73" s="299">
        <f>K73/J73*100</f>
        <v>27603.894705999999</v>
      </c>
      <c r="J73" s="300">
        <v>185</v>
      </c>
      <c r="K73" s="301">
        <f>VLOOKUP(A73,'MANO DE OBRA'!A8:D99,4,FALSE)</f>
        <v>51067.205206099999</v>
      </c>
      <c r="L73" s="55"/>
      <c r="M73" s="302">
        <v>528</v>
      </c>
      <c r="N73" s="402">
        <f>K73/M73</f>
        <v>96.718191678219696</v>
      </c>
      <c r="O73" s="111"/>
    </row>
    <row r="74" spans="1:15">
      <c r="A74" t="s">
        <v>30</v>
      </c>
      <c r="B74" s="54" t="str">
        <f>VLOOKUP(A74,'MANO DE OBRA'!A8:D69,3,FALSE)</f>
        <v>Oficial</v>
      </c>
      <c r="C74" s="52"/>
      <c r="D74" s="52"/>
      <c r="E74" s="52"/>
      <c r="F74" s="52"/>
      <c r="G74" s="52"/>
      <c r="H74" s="52"/>
      <c r="I74" s="299">
        <f>K74/J74*100</f>
        <v>55207.789411999998</v>
      </c>
      <c r="J74" s="300">
        <v>185</v>
      </c>
      <c r="K74" s="301">
        <f>VLOOKUP(A74,'MANO DE OBRA'!A8:D100,4,FALSE)</f>
        <v>102134.4104122</v>
      </c>
      <c r="L74" s="55"/>
      <c r="M74" s="302">
        <v>528</v>
      </c>
      <c r="N74" s="402">
        <f>K74/M74</f>
        <v>193.43638335643939</v>
      </c>
    </row>
    <row r="75" spans="1:15">
      <c r="B75" s="54"/>
      <c r="C75" s="52"/>
      <c r="D75" s="52"/>
      <c r="E75" s="52"/>
      <c r="F75" s="52"/>
      <c r="G75" s="52"/>
      <c r="H75" s="52"/>
      <c r="I75" s="286"/>
      <c r="J75" s="304"/>
      <c r="K75" s="305"/>
      <c r="L75" s="55"/>
      <c r="M75" s="307"/>
      <c r="N75" s="303"/>
    </row>
    <row r="76" spans="1:15">
      <c r="B76" s="54"/>
      <c r="C76" s="52"/>
      <c r="D76" s="52"/>
      <c r="E76" s="52"/>
      <c r="F76" s="52"/>
      <c r="G76" s="52"/>
      <c r="H76" s="52"/>
      <c r="I76" s="286"/>
      <c r="J76" s="304"/>
      <c r="K76" s="305"/>
      <c r="L76" s="325"/>
      <c r="M76" s="307"/>
      <c r="N76" s="303"/>
    </row>
    <row r="77" spans="1:15">
      <c r="B77" s="54"/>
      <c r="C77" s="52"/>
      <c r="D77" s="52"/>
      <c r="E77" s="52"/>
      <c r="F77" s="52"/>
      <c r="G77" s="52"/>
      <c r="H77" s="52"/>
      <c r="I77" s="286"/>
      <c r="J77" s="304"/>
      <c r="K77" s="305"/>
      <c r="L77" s="325"/>
      <c r="M77" s="307"/>
      <c r="N77" s="303"/>
    </row>
    <row r="78" spans="1:15" ht="15.75" thickBot="1">
      <c r="B78" s="888"/>
      <c r="C78" s="889"/>
      <c r="D78" s="889"/>
      <c r="E78" s="889"/>
      <c r="F78" s="889"/>
      <c r="G78" s="889"/>
      <c r="H78" s="889"/>
      <c r="I78" s="131"/>
      <c r="J78" s="131"/>
      <c r="K78" s="131"/>
      <c r="L78" s="902"/>
      <c r="M78" s="902"/>
      <c r="N78" s="50"/>
    </row>
    <row r="79" spans="1:15" ht="15.75" thickBot="1">
      <c r="B79" s="901" t="s">
        <v>1037</v>
      </c>
      <c r="C79" s="855"/>
      <c r="D79" s="855"/>
      <c r="E79" s="855"/>
      <c r="F79" s="855"/>
      <c r="G79" s="855"/>
      <c r="H79" s="855"/>
      <c r="I79" s="855"/>
      <c r="J79" s="855"/>
      <c r="K79" s="855"/>
      <c r="L79" s="855"/>
      <c r="M79" s="856"/>
      <c r="N79" s="308">
        <f>SUM(N73:N78)</f>
        <v>290.1545750346591</v>
      </c>
    </row>
    <row r="80" spans="1:15" ht="15.75" thickBot="1">
      <c r="B80" s="38"/>
      <c r="C80" s="39"/>
      <c r="D80" s="39"/>
      <c r="E80" s="39"/>
      <c r="F80" s="39"/>
      <c r="G80" s="39"/>
      <c r="H80" s="39"/>
      <c r="I80" s="39"/>
      <c r="J80" s="39"/>
      <c r="K80" s="39"/>
      <c r="L80" s="39"/>
      <c r="M80" s="39"/>
      <c r="N80" s="40"/>
    </row>
    <row r="81" spans="1:14" ht="15.75" thickBot="1">
      <c r="B81" s="812" t="s">
        <v>1051</v>
      </c>
      <c r="C81" s="813"/>
      <c r="D81" s="813"/>
      <c r="E81" s="813"/>
      <c r="F81" s="813"/>
      <c r="G81" s="813"/>
      <c r="H81" s="813"/>
      <c r="I81" s="813"/>
      <c r="J81" s="813"/>
      <c r="K81" s="813"/>
      <c r="L81" s="813"/>
      <c r="M81" s="814"/>
      <c r="N81" s="104">
        <f>N43+N55+N68+N79</f>
        <v>444517997.92542243</v>
      </c>
    </row>
    <row r="82" spans="1:14">
      <c r="B82" s="38"/>
      <c r="C82" s="39"/>
      <c r="D82" s="39"/>
      <c r="E82" s="39"/>
      <c r="F82" s="39"/>
      <c r="G82" s="39"/>
      <c r="H82" s="39"/>
      <c r="I82" s="39"/>
      <c r="J82" s="39"/>
      <c r="K82" s="39"/>
      <c r="L82" s="39"/>
      <c r="M82" s="39"/>
      <c r="N82" s="40"/>
    </row>
    <row r="83" spans="1:14">
      <c r="B83" s="69" t="s">
        <v>1052</v>
      </c>
      <c r="C83" s="70"/>
      <c r="D83" s="70"/>
      <c r="E83" s="70"/>
      <c r="F83" s="70"/>
      <c r="G83" s="70"/>
      <c r="H83" s="70"/>
      <c r="I83" s="70"/>
      <c r="J83" s="70"/>
      <c r="K83" s="70"/>
      <c r="L83" s="70"/>
      <c r="M83" s="70"/>
      <c r="N83" s="71"/>
    </row>
    <row r="84" spans="1:14" ht="15.75" thickBot="1">
      <c r="B84" s="73"/>
      <c r="C84" s="66"/>
      <c r="D84" s="66"/>
      <c r="E84" s="66"/>
      <c r="F84" s="66"/>
      <c r="G84" s="66"/>
      <c r="H84" s="66"/>
      <c r="I84" s="66"/>
      <c r="J84" s="66"/>
      <c r="K84" s="66"/>
      <c r="L84" s="66"/>
      <c r="M84" s="66"/>
      <c r="N84" s="68"/>
    </row>
    <row r="85" spans="1:14">
      <c r="B85" s="857" t="s">
        <v>1053</v>
      </c>
      <c r="C85" s="858"/>
      <c r="D85" s="858"/>
      <c r="E85" s="858"/>
      <c r="F85" s="858"/>
      <c r="G85" s="858"/>
      <c r="H85" s="858"/>
      <c r="I85" s="321"/>
      <c r="J85" s="341"/>
      <c r="K85" s="309" t="s">
        <v>1054</v>
      </c>
      <c r="L85" s="859" t="s">
        <v>1055</v>
      </c>
      <c r="M85" s="860"/>
      <c r="N85" s="310"/>
    </row>
    <row r="86" spans="1:14">
      <c r="B86" s="845" t="s">
        <v>1056</v>
      </c>
      <c r="C86" s="846"/>
      <c r="D86" s="846"/>
      <c r="E86" s="846"/>
      <c r="F86" s="846"/>
      <c r="G86" s="846"/>
      <c r="H86" s="846"/>
      <c r="I86" s="92"/>
      <c r="J86" s="93"/>
      <c r="K86" s="311">
        <v>0.2</v>
      </c>
      <c r="L86" s="847">
        <f>N81*K86</f>
        <v>88903599.585084498</v>
      </c>
      <c r="M86" s="848"/>
      <c r="N86" s="56"/>
    </row>
    <row r="87" spans="1:14">
      <c r="B87" s="94" t="s">
        <v>1057</v>
      </c>
      <c r="C87" s="95"/>
      <c r="D87" s="95"/>
      <c r="E87" s="95"/>
      <c r="F87" s="95"/>
      <c r="G87" s="95"/>
      <c r="H87" s="95"/>
      <c r="I87" s="92"/>
      <c r="J87" s="93"/>
      <c r="K87" s="311">
        <v>0.05</v>
      </c>
      <c r="L87" s="847">
        <f>N81*K87</f>
        <v>22225899.896271124</v>
      </c>
      <c r="M87" s="848"/>
      <c r="N87" s="56"/>
    </row>
    <row r="88" spans="1:14" ht="15.75" thickBot="1">
      <c r="B88" s="96" t="s">
        <v>1058</v>
      </c>
      <c r="C88" s="97"/>
      <c r="D88" s="97"/>
      <c r="E88" s="97"/>
      <c r="F88" s="97"/>
      <c r="G88" s="97"/>
      <c r="H88" s="97"/>
      <c r="I88" s="98"/>
      <c r="J88" s="99"/>
      <c r="K88" s="312">
        <v>0.05</v>
      </c>
      <c r="L88" s="849">
        <f>N81*K88</f>
        <v>22225899.896271124</v>
      </c>
      <c r="M88" s="850"/>
      <c r="N88" s="56"/>
    </row>
    <row r="89" spans="1:14" ht="15.75" thickBot="1">
      <c r="B89" s="812" t="s">
        <v>1037</v>
      </c>
      <c r="C89" s="813"/>
      <c r="D89" s="813"/>
      <c r="E89" s="813"/>
      <c r="F89" s="813"/>
      <c r="G89" s="813"/>
      <c r="H89" s="813"/>
      <c r="I89" s="813"/>
      <c r="J89" s="813"/>
      <c r="K89" s="813"/>
      <c r="L89" s="813"/>
      <c r="M89" s="814"/>
      <c r="N89" s="57">
        <f>L86+L87+L88</f>
        <v>133355399.37762675</v>
      </c>
    </row>
    <row r="90" spans="1:14" ht="15.75" thickBot="1">
      <c r="B90" s="38"/>
      <c r="C90" s="39"/>
      <c r="D90" s="39"/>
      <c r="E90" s="39"/>
      <c r="F90" s="39"/>
      <c r="G90" s="39"/>
      <c r="H90" s="39"/>
      <c r="I90" s="39"/>
      <c r="J90" s="39"/>
      <c r="K90" s="39"/>
      <c r="L90" s="39"/>
      <c r="M90" s="39"/>
      <c r="N90" s="40"/>
    </row>
    <row r="91" spans="1:14" ht="15.75" thickBot="1">
      <c r="A91" t="s">
        <v>2121</v>
      </c>
      <c r="B91" s="812" t="s">
        <v>1059</v>
      </c>
      <c r="C91" s="813"/>
      <c r="D91" s="813"/>
      <c r="E91" s="813"/>
      <c r="F91" s="813"/>
      <c r="G91" s="813"/>
      <c r="H91" s="813"/>
      <c r="I91" s="813"/>
      <c r="J91" s="813"/>
      <c r="K91" s="813"/>
      <c r="L91" s="813"/>
      <c r="M91" s="814"/>
      <c r="N91" s="195">
        <f>N81+N89</f>
        <v>577873397.30304921</v>
      </c>
    </row>
    <row r="92" spans="1:14">
      <c r="B92" s="18"/>
      <c r="C92" s="19"/>
      <c r="D92" s="19"/>
      <c r="E92" s="19"/>
      <c r="F92" s="19"/>
      <c r="G92" s="19"/>
      <c r="H92" s="19"/>
      <c r="I92" s="19"/>
      <c r="J92" s="19"/>
      <c r="K92" s="19"/>
      <c r="L92" s="19"/>
      <c r="M92" s="19"/>
      <c r="N92" s="20"/>
    </row>
    <row r="93" spans="1:14">
      <c r="B93" s="21"/>
      <c r="C93" s="17"/>
      <c r="D93" s="17"/>
      <c r="E93" s="17"/>
      <c r="F93" s="17"/>
      <c r="G93" s="17"/>
      <c r="H93" s="17"/>
      <c r="I93" s="17"/>
      <c r="J93" s="17"/>
      <c r="K93" s="17"/>
      <c r="L93" s="17"/>
      <c r="M93" s="17"/>
      <c r="N93" s="22"/>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58" t="s">
        <v>1060</v>
      </c>
      <c r="F96" s="58"/>
      <c r="G96" s="58"/>
      <c r="H96" s="58"/>
      <c r="I96" s="58"/>
      <c r="J96" s="58"/>
      <c r="K96" s="17"/>
      <c r="L96" s="17"/>
      <c r="M96" s="17"/>
      <c r="N96" s="22"/>
    </row>
    <row r="97" spans="2:14">
      <c r="B97" s="21"/>
      <c r="C97" s="17"/>
      <c r="D97" s="17"/>
      <c r="E97" s="17" t="s">
        <v>1061</v>
      </c>
      <c r="F97" s="17"/>
      <c r="G97" s="17"/>
      <c r="H97" s="17"/>
      <c r="I97" s="17"/>
      <c r="J97" s="17"/>
      <c r="K97" s="17"/>
      <c r="L97" s="17"/>
      <c r="M97" s="17"/>
      <c r="N97" s="22"/>
    </row>
    <row r="98" spans="2:14">
      <c r="B98" s="21"/>
      <c r="C98" s="17"/>
      <c r="D98" s="17"/>
      <c r="E98" s="17" t="s">
        <v>1062</v>
      </c>
      <c r="F98" s="17"/>
      <c r="G98" s="17"/>
      <c r="H98" s="17"/>
      <c r="I98" s="17"/>
      <c r="J98" s="17"/>
      <c r="K98" s="17"/>
      <c r="L98" s="17"/>
      <c r="M98" s="17"/>
      <c r="N98" s="22"/>
    </row>
    <row r="99" spans="2:14">
      <c r="B99" s="21"/>
      <c r="C99" s="17"/>
      <c r="D99" s="17"/>
      <c r="E99" s="17" t="s">
        <v>1063</v>
      </c>
      <c r="F99" s="17"/>
      <c r="G99" s="17"/>
      <c r="H99" s="17"/>
      <c r="I99" s="17"/>
      <c r="J99" s="17"/>
      <c r="K99" s="17"/>
      <c r="L99" s="17"/>
      <c r="M99" s="17"/>
      <c r="N99" s="22"/>
    </row>
    <row r="100" spans="2:14" ht="15.75" thickBot="1">
      <c r="B100" s="21"/>
      <c r="C100" s="17"/>
      <c r="D100" s="17"/>
      <c r="E100" s="17"/>
      <c r="F100" s="17" t="s">
        <v>1064</v>
      </c>
      <c r="G100" s="17"/>
      <c r="H100" s="17"/>
      <c r="I100" s="17"/>
      <c r="J100" s="17"/>
      <c r="K100" s="17"/>
      <c r="L100" s="17"/>
      <c r="M100" s="17"/>
      <c r="N100" s="22"/>
    </row>
    <row r="101" spans="2:14">
      <c r="B101" s="234" t="s">
        <v>2321</v>
      </c>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ht="15.75" thickBot="1">
      <c r="B105" s="240"/>
      <c r="C105" s="241"/>
      <c r="D105" s="241"/>
      <c r="E105" s="241"/>
      <c r="F105" s="241"/>
      <c r="G105" s="241"/>
      <c r="H105" s="241"/>
      <c r="I105" s="241"/>
      <c r="J105" s="241"/>
      <c r="K105" s="241"/>
      <c r="L105" s="241"/>
      <c r="M105" s="241"/>
      <c r="N105" s="242"/>
    </row>
    <row r="106" spans="2:14">
      <c r="B106" s="243"/>
      <c r="C106" s="244"/>
      <c r="D106" s="244"/>
      <c r="E106" s="244"/>
      <c r="F106" s="244"/>
      <c r="G106" s="244"/>
      <c r="H106" s="244"/>
      <c r="I106" s="244"/>
      <c r="J106" s="244"/>
      <c r="K106" s="244"/>
      <c r="L106" s="244"/>
      <c r="M106" s="244"/>
      <c r="N106" s="245"/>
    </row>
    <row r="107" spans="2:14">
      <c r="B107" s="229" t="s">
        <v>2322</v>
      </c>
      <c r="C107" s="36"/>
      <c r="D107" s="36"/>
      <c r="E107" s="36"/>
      <c r="F107" s="36"/>
      <c r="G107" s="36"/>
      <c r="H107" s="36"/>
      <c r="I107" s="36"/>
      <c r="J107" s="36"/>
      <c r="K107" s="36"/>
      <c r="L107" s="36"/>
      <c r="M107" s="36"/>
      <c r="N107" s="37"/>
    </row>
    <row r="108" spans="2:14" ht="15" customHeight="1">
      <c r="B108" s="815" t="s">
        <v>2323</v>
      </c>
      <c r="C108" s="816"/>
      <c r="D108" s="816"/>
      <c r="E108" s="816"/>
      <c r="F108" s="816"/>
      <c r="G108" s="816"/>
      <c r="H108" s="816"/>
      <c r="I108" s="816"/>
      <c r="J108" s="816"/>
      <c r="K108" s="816"/>
      <c r="L108" s="816"/>
      <c r="M108" s="816"/>
      <c r="N108" s="817"/>
    </row>
    <row r="109" spans="2:14" ht="15" customHeight="1">
      <c r="B109" s="815"/>
      <c r="C109" s="816"/>
      <c r="D109" s="816"/>
      <c r="E109" s="816"/>
      <c r="F109" s="816"/>
      <c r="G109" s="816"/>
      <c r="H109" s="816"/>
      <c r="I109" s="816"/>
      <c r="J109" s="816"/>
      <c r="K109" s="816"/>
      <c r="L109" s="816"/>
      <c r="M109" s="816"/>
      <c r="N109" s="817"/>
    </row>
    <row r="110" spans="2:14" ht="32.25" customHeight="1">
      <c r="B110" s="818" t="s">
        <v>2324</v>
      </c>
      <c r="C110" s="819"/>
      <c r="D110" s="819"/>
      <c r="E110" s="819"/>
      <c r="F110" s="819"/>
      <c r="G110" s="819"/>
      <c r="H110" s="819"/>
      <c r="I110" s="819"/>
      <c r="J110" s="819"/>
      <c r="K110" s="819"/>
      <c r="L110" s="819"/>
      <c r="M110" s="819"/>
      <c r="N110" s="820"/>
    </row>
    <row r="111" spans="2:14">
      <c r="B111" s="818"/>
      <c r="C111" s="819"/>
      <c r="D111" s="819"/>
      <c r="E111" s="819"/>
      <c r="F111" s="819"/>
      <c r="G111" s="819"/>
      <c r="H111" s="819"/>
      <c r="I111" s="819"/>
      <c r="J111" s="819"/>
      <c r="K111" s="819"/>
      <c r="L111" s="819"/>
      <c r="M111" s="819"/>
      <c r="N111" s="82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29"/>
      <c r="C115" s="36"/>
      <c r="D115" s="36"/>
      <c r="E115" s="36"/>
      <c r="F115" s="36"/>
      <c r="G115" s="36"/>
      <c r="H115" s="36"/>
      <c r="I115" s="36"/>
      <c r="J115" s="36"/>
      <c r="K115" s="36"/>
      <c r="L115" s="36"/>
      <c r="M115" s="36"/>
      <c r="N115" s="37"/>
    </row>
    <row r="116" spans="2:14">
      <c r="B116" s="21"/>
      <c r="C116" s="17"/>
      <c r="D116" s="17"/>
      <c r="E116" s="17" t="s">
        <v>1060</v>
      </c>
      <c r="F116" s="58"/>
      <c r="G116" s="58"/>
      <c r="H116" s="17"/>
      <c r="I116" s="17"/>
      <c r="J116" s="17"/>
      <c r="K116" s="17"/>
      <c r="L116" s="17"/>
      <c r="M116" s="17"/>
      <c r="N116" s="22"/>
    </row>
    <row r="117" spans="2:14">
      <c r="B117" s="21"/>
      <c r="C117" s="17"/>
      <c r="D117" s="17"/>
      <c r="E117" s="59" t="s">
        <v>1061</v>
      </c>
      <c r="F117" s="17"/>
      <c r="G117" s="17"/>
      <c r="H117" s="59"/>
      <c r="I117" s="59"/>
      <c r="J117" s="59"/>
      <c r="K117" s="17"/>
      <c r="L117" s="17"/>
      <c r="M117" s="17"/>
      <c r="N117" s="22"/>
    </row>
    <row r="118" spans="2:14">
      <c r="B118" s="21"/>
      <c r="C118" s="17"/>
      <c r="D118" s="17"/>
      <c r="E118" s="60" t="s">
        <v>1065</v>
      </c>
      <c r="F118" s="17"/>
      <c r="G118" s="17"/>
      <c r="H118" s="60"/>
      <c r="I118" s="60"/>
      <c r="J118" s="60"/>
      <c r="K118" s="17"/>
      <c r="L118" s="17"/>
      <c r="M118" s="17"/>
      <c r="N118" s="22"/>
    </row>
    <row r="119" spans="2:14">
      <c r="B119" s="61"/>
      <c r="C119" s="36"/>
      <c r="D119" s="36"/>
      <c r="E119" s="17" t="s">
        <v>1063</v>
      </c>
      <c r="F119" s="17"/>
      <c r="G119" s="17"/>
      <c r="H119" s="17"/>
      <c r="I119" s="17"/>
      <c r="J119" s="17"/>
      <c r="K119" s="36"/>
      <c r="L119" s="36"/>
      <c r="M119" s="36"/>
      <c r="N119" s="37"/>
    </row>
    <row r="120" spans="2:14">
      <c r="B120" s="61"/>
      <c r="C120" s="36"/>
      <c r="D120" s="36"/>
      <c r="E120" s="36"/>
      <c r="F120" s="17"/>
      <c r="G120" s="17"/>
      <c r="H120" s="17"/>
      <c r="I120" s="17"/>
      <c r="J120" s="17"/>
      <c r="K120" s="36"/>
      <c r="L120" s="36"/>
      <c r="M120" s="36"/>
      <c r="N120" s="37"/>
    </row>
    <row r="121" spans="2:14">
      <c r="B121" s="61" t="s">
        <v>2325</v>
      </c>
      <c r="C121" s="60"/>
      <c r="D121" s="60"/>
      <c r="E121" s="17"/>
      <c r="F121" s="17"/>
      <c r="G121" s="17"/>
      <c r="H121" s="17"/>
      <c r="I121" s="17"/>
      <c r="J121" s="878"/>
      <c r="K121" s="878"/>
      <c r="L121" s="878"/>
      <c r="M121" s="878"/>
      <c r="N121" s="879"/>
    </row>
    <row r="122" spans="2:14" ht="15.75" thickBot="1">
      <c r="B122" s="268" t="s">
        <v>2326</v>
      </c>
      <c r="C122" s="400"/>
      <c r="D122" s="400"/>
      <c r="E122" s="62"/>
      <c r="F122" s="62"/>
      <c r="G122" s="62"/>
      <c r="H122" s="62"/>
      <c r="I122" s="62"/>
      <c r="J122" s="880"/>
      <c r="K122" s="880"/>
      <c r="L122" s="880"/>
      <c r="M122" s="880"/>
      <c r="N122" s="881"/>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1098</v>
      </c>
      <c r="C31" s="86" t="s">
        <v>1277</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312</v>
      </c>
      <c r="B36" s="861" t="str">
        <f>VLOOKUP(A36,EQUIPOS!A6:D154,3,FALSE)</f>
        <v>Retroexcavadora sobre oruga, potencia 138 HP, balde de 1,5 m3.</v>
      </c>
      <c r="C36" s="862"/>
      <c r="D36" s="862"/>
      <c r="E36" s="862"/>
      <c r="F36" s="862"/>
      <c r="G36" s="862"/>
      <c r="H36" s="863"/>
      <c r="I36" s="274"/>
      <c r="J36" s="275"/>
      <c r="K36" s="276">
        <f>VLOOKUP(A36,EQUIPOS!A6:D163,4,FALSE)</f>
        <v>132647.46719880804</v>
      </c>
      <c r="L36" s="277"/>
      <c r="M36" s="278">
        <v>66</v>
      </c>
      <c r="N36" s="279">
        <f>K36/M36</f>
        <v>2009.8101090728489</v>
      </c>
    </row>
    <row r="37" spans="1:14">
      <c r="A37" s="113"/>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0.967181916782197</v>
      </c>
    </row>
    <row r="43" spans="1:14" ht="15.75" thickBot="1">
      <c r="B43" s="812" t="s">
        <v>1037</v>
      </c>
      <c r="C43" s="813"/>
      <c r="D43" s="813"/>
      <c r="E43" s="813"/>
      <c r="F43" s="813"/>
      <c r="G43" s="813"/>
      <c r="H43" s="813"/>
      <c r="I43" s="813"/>
      <c r="J43" s="813"/>
      <c r="K43" s="813"/>
      <c r="L43" s="813"/>
      <c r="M43" s="814"/>
      <c r="N43" s="401">
        <f>SUM(N36:N42)</f>
        <v>2010.7772909896312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299">
        <f>K70/J70*100</f>
        <v>27603.894705999999</v>
      </c>
      <c r="J70" s="300">
        <v>185</v>
      </c>
      <c r="K70" s="301">
        <f>VLOOKUP(A70,'MANO DE OBRA'!A8:D99,4,FALSE)</f>
        <v>51067.205206099999</v>
      </c>
      <c r="L70" s="55"/>
      <c r="M70" s="302">
        <v>528</v>
      </c>
      <c r="N70" s="402">
        <f>K70/M70</f>
        <v>96.718191678219696</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96.718191678219696</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2107.4954826678509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421.4990965335702</v>
      </c>
      <c r="M83" s="848"/>
      <c r="N83" s="56"/>
    </row>
    <row r="84" spans="1:14">
      <c r="B84" s="94" t="s">
        <v>1057</v>
      </c>
      <c r="C84" s="95"/>
      <c r="D84" s="95"/>
      <c r="E84" s="95"/>
      <c r="F84" s="95"/>
      <c r="G84" s="95"/>
      <c r="H84" s="95"/>
      <c r="I84" s="92"/>
      <c r="J84" s="93"/>
      <c r="K84" s="311">
        <v>0.05</v>
      </c>
      <c r="L84" s="847">
        <f>N78*K84</f>
        <v>105.37477413339255</v>
      </c>
      <c r="M84" s="848"/>
      <c r="N84" s="56"/>
    </row>
    <row r="85" spans="1:14" ht="15.75" thickBot="1">
      <c r="B85" s="96" t="s">
        <v>1058</v>
      </c>
      <c r="C85" s="97"/>
      <c r="D85" s="97"/>
      <c r="E85" s="97"/>
      <c r="F85" s="97"/>
      <c r="G85" s="97"/>
      <c r="H85" s="97"/>
      <c r="I85" s="98"/>
      <c r="J85" s="99"/>
      <c r="K85" s="312">
        <v>0.05</v>
      </c>
      <c r="L85" s="849">
        <f>N78*K85</f>
        <v>105.37477413339255</v>
      </c>
      <c r="M85" s="850"/>
      <c r="N85" s="56"/>
    </row>
    <row r="86" spans="1:14" ht="15.75" thickBot="1">
      <c r="B86" s="812" t="s">
        <v>1037</v>
      </c>
      <c r="C86" s="813"/>
      <c r="D86" s="813"/>
      <c r="E86" s="813"/>
      <c r="F86" s="813"/>
      <c r="G86" s="813"/>
      <c r="H86" s="813"/>
      <c r="I86" s="813"/>
      <c r="J86" s="813"/>
      <c r="K86" s="813"/>
      <c r="L86" s="813"/>
      <c r="M86" s="814"/>
      <c r="N86" s="57">
        <f>L83+L84+L85</f>
        <v>632.24864480035524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2739.744127468206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1099</v>
      </c>
      <c r="C31" s="86" t="s">
        <v>1278</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148</v>
      </c>
      <c r="B36" s="861" t="str">
        <f>VLOOKUP(A36,EQUIPOS!A6:D154,3,FALSE)</f>
        <v>Cargador : Potencia en el volante 110 hp, Clasificación de RPM del motor 2300.</v>
      </c>
      <c r="C36" s="862"/>
      <c r="D36" s="862"/>
      <c r="E36" s="862"/>
      <c r="F36" s="862"/>
      <c r="G36" s="862"/>
      <c r="H36" s="863"/>
      <c r="I36" s="274"/>
      <c r="J36" s="275"/>
      <c r="K36" s="276">
        <f>VLOOKUP(A36,EQUIPOS!A6:D163,4,FALSE)</f>
        <v>175479.86195402301</v>
      </c>
      <c r="L36" s="277"/>
      <c r="M36" s="278">
        <v>66</v>
      </c>
      <c r="N36" s="279">
        <f>K36/M36</f>
        <v>2658.785787182167</v>
      </c>
    </row>
    <row r="37" spans="1:14">
      <c r="A37" s="113" t="s">
        <v>129</v>
      </c>
      <c r="B37" s="861" t="str">
        <f>VLOOKUP(A37,EQUIPOS!A7:D154,3,FALSE)</f>
        <v xml:space="preserve">Buldozer, Potencia al volante de 140 HP, motor de 2200 RPM, longitud de hoja 4,80m. </v>
      </c>
      <c r="C37" s="862"/>
      <c r="D37" s="862"/>
      <c r="E37" s="862"/>
      <c r="F37" s="862"/>
      <c r="G37" s="862"/>
      <c r="H37" s="863"/>
      <c r="I37" s="274"/>
      <c r="J37" s="275"/>
      <c r="K37" s="276">
        <f>VLOOKUP(A37,EQUIPOS!A7:D164,4,FALSE)</f>
        <v>143990</v>
      </c>
      <c r="L37" s="277"/>
      <c r="M37" s="278">
        <v>100</v>
      </c>
      <c r="N37" s="279">
        <f>K37/M37</f>
        <v>1439.9</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81"/>
      <c r="L39" s="866"/>
      <c r="M39" s="867"/>
      <c r="N39" s="280"/>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1.934363833564394</v>
      </c>
    </row>
    <row r="43" spans="1:14" ht="15.75" thickBot="1">
      <c r="B43" s="812" t="s">
        <v>1037</v>
      </c>
      <c r="C43" s="813"/>
      <c r="D43" s="813"/>
      <c r="E43" s="813"/>
      <c r="F43" s="813"/>
      <c r="G43" s="813"/>
      <c r="H43" s="813"/>
      <c r="I43" s="813"/>
      <c r="J43" s="813"/>
      <c r="K43" s="813"/>
      <c r="L43" s="813"/>
      <c r="M43" s="814"/>
      <c r="N43" s="401">
        <f>SUM(N36:N42)</f>
        <v>4100.6201510157307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451</v>
      </c>
      <c r="B48" s="48" t="str">
        <f>VLOOKUP(A48,MATERIALES!A4:D373,3,FALSE)</f>
        <v>Disposición de material de derrumbe</v>
      </c>
      <c r="C48" s="288"/>
      <c r="D48" s="288"/>
      <c r="E48" s="288"/>
      <c r="F48" s="288"/>
      <c r="G48" s="288"/>
      <c r="H48" s="288"/>
      <c r="I48" s="275"/>
      <c r="J48" s="231" t="str">
        <f>VLOOKUP(A48,MATERIALES!A4:D373,2,FALSE)</f>
        <v>m3</v>
      </c>
      <c r="K48" s="289">
        <v>1</v>
      </c>
      <c r="L48" s="274"/>
      <c r="M48" s="290">
        <f>VLOOKUP(A48,MATERIALES!A4:D395,4,FALSE)</f>
        <v>4169.3846845989265</v>
      </c>
      <c r="N48" s="279">
        <f>K48*M48</f>
        <v>4169.3846845989265</v>
      </c>
    </row>
    <row r="49" spans="1:14">
      <c r="B49" s="48"/>
      <c r="C49" s="288"/>
      <c r="D49" s="288"/>
      <c r="E49" s="288"/>
      <c r="F49" s="288"/>
      <c r="G49" s="288"/>
      <c r="H49" s="288"/>
      <c r="I49" s="275"/>
      <c r="J49" s="231"/>
      <c r="K49" s="289"/>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4169.3846845989265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528</v>
      </c>
      <c r="N70" s="402">
        <f>K70/M70</f>
        <v>193.43638335643939</v>
      </c>
      <c r="O70" s="111"/>
    </row>
    <row r="71" spans="1:15">
      <c r="B71" s="54"/>
      <c r="C71" s="52"/>
      <c r="D71" s="52"/>
      <c r="E71" s="52"/>
      <c r="F71" s="52"/>
      <c r="G71" s="52"/>
      <c r="H71" s="52"/>
      <c r="I71" s="299"/>
      <c r="J71" s="300"/>
      <c r="K71" s="301"/>
      <c r="L71" s="55"/>
      <c r="M71" s="306"/>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193.43638335643939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8463.4412189710984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1692.6882437942197</v>
      </c>
      <c r="M83" s="848"/>
      <c r="N83" s="56"/>
    </row>
    <row r="84" spans="1:14">
      <c r="B84" s="94" t="s">
        <v>1057</v>
      </c>
      <c r="C84" s="95"/>
      <c r="D84" s="95"/>
      <c r="E84" s="95"/>
      <c r="F84" s="95"/>
      <c r="G84" s="95"/>
      <c r="H84" s="95"/>
      <c r="I84" s="92"/>
      <c r="J84" s="93"/>
      <c r="K84" s="311">
        <v>0.05</v>
      </c>
      <c r="L84" s="847">
        <f>N78*K84</f>
        <v>423.17206094855493</v>
      </c>
      <c r="M84" s="848"/>
      <c r="N84" s="56"/>
    </row>
    <row r="85" spans="1:14" ht="15.75" thickBot="1">
      <c r="B85" s="96" t="s">
        <v>1058</v>
      </c>
      <c r="C85" s="97"/>
      <c r="D85" s="97"/>
      <c r="E85" s="97"/>
      <c r="F85" s="97"/>
      <c r="G85" s="97"/>
      <c r="H85" s="97"/>
      <c r="I85" s="98"/>
      <c r="J85" s="99"/>
      <c r="K85" s="312">
        <v>0.05</v>
      </c>
      <c r="L85" s="849">
        <f>N78*K85</f>
        <v>423.17206094855493</v>
      </c>
      <c r="M85" s="850"/>
      <c r="N85" s="56"/>
    </row>
    <row r="86" spans="1:14" ht="15.75" thickBot="1">
      <c r="B86" s="812" t="s">
        <v>1037</v>
      </c>
      <c r="C86" s="813"/>
      <c r="D86" s="813"/>
      <c r="E86" s="813"/>
      <c r="F86" s="813"/>
      <c r="G86" s="813"/>
      <c r="H86" s="813"/>
      <c r="I86" s="813"/>
      <c r="J86" s="813"/>
      <c r="K86" s="813"/>
      <c r="L86" s="813"/>
      <c r="M86" s="814"/>
      <c r="N86" s="57">
        <f>L83+L84+L85</f>
        <v>2539.0323656913297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11002.473584662428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1100</v>
      </c>
      <c r="C31" s="86" t="s">
        <v>1279</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3" t="s">
        <v>129</v>
      </c>
      <c r="B36" s="861" t="str">
        <f>VLOOKUP(A36,EQUIPOS!A6:D154,3,FALSE)</f>
        <v xml:space="preserve">Buldozer, Potencia al volante de 140 HP, motor de 2200 RPM, longitud de hoja 4,80m. </v>
      </c>
      <c r="C36" s="862"/>
      <c r="D36" s="862"/>
      <c r="E36" s="862"/>
      <c r="F36" s="862"/>
      <c r="G36" s="862"/>
      <c r="H36" s="863"/>
      <c r="I36" s="274"/>
      <c r="J36" s="275"/>
      <c r="K36" s="276">
        <f>VLOOKUP(A36,EQUIPOS!A6:D163,4,FALSE)</f>
        <v>143990</v>
      </c>
      <c r="L36" s="471"/>
      <c r="M36" s="290">
        <v>50</v>
      </c>
      <c r="N36" s="279">
        <f>K36/M36</f>
        <v>2879.8</v>
      </c>
    </row>
    <row r="37" spans="1:14">
      <c r="A37" s="113" t="s">
        <v>152</v>
      </c>
      <c r="B37" s="861" t="str">
        <f>VLOOKUP(A37,EQUIPOS!A7:D154,3,FALSE)</f>
        <v xml:space="preserve">Carrotanque de agua(1000 Galones) </v>
      </c>
      <c r="C37" s="862"/>
      <c r="D37" s="862"/>
      <c r="E37" s="862"/>
      <c r="F37" s="862"/>
      <c r="G37" s="862"/>
      <c r="H37" s="863"/>
      <c r="I37" s="274"/>
      <c r="J37" s="275"/>
      <c r="K37" s="276">
        <f>VLOOKUP(A37,EQUIPOS!A7:D164,4,FALSE)</f>
        <v>56292.881013197111</v>
      </c>
      <c r="L37" s="471"/>
      <c r="M37" s="290">
        <v>50</v>
      </c>
      <c r="N37" s="279">
        <f>K37/M37</f>
        <v>1125.8576202639422</v>
      </c>
    </row>
    <row r="38" spans="1:14">
      <c r="A38" s="212" t="s">
        <v>269</v>
      </c>
      <c r="B38" s="861" t="str">
        <f>VLOOKUP(A38,EQUIPOS!A8:D154,3,FALSE)</f>
        <v>Motoniveladora  potencia 215 HP, ancho de cuchilla 4,27 m, peso 18 ton.</v>
      </c>
      <c r="C38" s="862"/>
      <c r="D38" s="862"/>
      <c r="E38" s="862"/>
      <c r="F38" s="862"/>
      <c r="G38" s="862"/>
      <c r="H38" s="863"/>
      <c r="I38" s="274"/>
      <c r="J38" s="275"/>
      <c r="K38" s="276">
        <f>VLOOKUP(A38,EQUIPOS!A8:D165,4,FALSE)</f>
        <v>127916.55917411667</v>
      </c>
      <c r="L38" s="471"/>
      <c r="M38" s="290">
        <v>50</v>
      </c>
      <c r="N38" s="279">
        <f>K38/M38</f>
        <v>2558.3311834823335</v>
      </c>
    </row>
    <row r="39" spans="1:14">
      <c r="A39" s="212" t="s">
        <v>365</v>
      </c>
      <c r="B39" s="861" t="str">
        <f>VLOOKUP(A39,EQUIPOS!A9:D154,3,FALSE)</f>
        <v xml:space="preserve">Vibrocompatador, potencia 153 HP, peso 10 Ton. </v>
      </c>
      <c r="C39" s="862"/>
      <c r="D39" s="862"/>
      <c r="E39" s="862"/>
      <c r="F39" s="862"/>
      <c r="G39" s="862"/>
      <c r="H39" s="863"/>
      <c r="I39" s="864"/>
      <c r="J39" s="865"/>
      <c r="K39" s="276">
        <f>VLOOKUP(A39,EQUIPOS!A9:D166,4,FALSE)</f>
        <v>127607.91538527035</v>
      </c>
      <c r="L39" s="942">
        <v>50</v>
      </c>
      <c r="M39" s="943"/>
      <c r="N39" s="279">
        <f>K39/L39</f>
        <v>2552.158307705407</v>
      </c>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9116.1471114516826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400</v>
      </c>
      <c r="N70" s="402">
        <f>K70/M70</f>
        <v>255.33602603049999</v>
      </c>
      <c r="O70" s="111"/>
    </row>
    <row r="71" spans="1:15">
      <c r="A71" t="s">
        <v>6</v>
      </c>
      <c r="B71" s="54" t="str">
        <f>VLOOKUP(A71,'MANO DE OBRA'!A8:D69,3,FALSE)</f>
        <v xml:space="preserve">Obrero </v>
      </c>
      <c r="C71" s="52"/>
      <c r="D71" s="52"/>
      <c r="E71" s="52"/>
      <c r="F71" s="52"/>
      <c r="G71" s="52"/>
      <c r="H71" s="52"/>
      <c r="I71" s="299">
        <f>K71/J71*100</f>
        <v>27603.894705999999</v>
      </c>
      <c r="J71" s="300">
        <v>185</v>
      </c>
      <c r="K71" s="301">
        <f>VLOOKUP(A71,'MANO DE OBRA'!A8:D100,4,FALSE)</f>
        <v>51067.205206099999</v>
      </c>
      <c r="L71" s="55"/>
      <c r="M71" s="306">
        <v>400</v>
      </c>
      <c r="N71" s="402">
        <f>K71/M71</f>
        <v>127.66801301525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383.00403904575001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9499.1511504974333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1899.8302300994867</v>
      </c>
      <c r="M83" s="848"/>
      <c r="N83" s="56"/>
    </row>
    <row r="84" spans="1:14">
      <c r="B84" s="94" t="s">
        <v>1057</v>
      </c>
      <c r="C84" s="95"/>
      <c r="D84" s="95"/>
      <c r="E84" s="95"/>
      <c r="F84" s="95"/>
      <c r="G84" s="95"/>
      <c r="H84" s="95"/>
      <c r="I84" s="92"/>
      <c r="J84" s="93"/>
      <c r="K84" s="311">
        <v>0.05</v>
      </c>
      <c r="L84" s="847">
        <f>N78*K84</f>
        <v>474.95755752487167</v>
      </c>
      <c r="M84" s="848"/>
      <c r="N84" s="56"/>
    </row>
    <row r="85" spans="1:14" ht="15.75" thickBot="1">
      <c r="B85" s="96" t="s">
        <v>1058</v>
      </c>
      <c r="C85" s="97"/>
      <c r="D85" s="97"/>
      <c r="E85" s="97"/>
      <c r="F85" s="97"/>
      <c r="G85" s="97"/>
      <c r="H85" s="97"/>
      <c r="I85" s="98"/>
      <c r="J85" s="99"/>
      <c r="K85" s="312">
        <v>0.05</v>
      </c>
      <c r="L85" s="849">
        <f>N78*K85</f>
        <v>474.95755752487167</v>
      </c>
      <c r="M85" s="850"/>
      <c r="N85" s="56"/>
    </row>
    <row r="86" spans="1:14" ht="15.75" thickBot="1">
      <c r="B86" s="812" t="s">
        <v>1037</v>
      </c>
      <c r="C86" s="813"/>
      <c r="D86" s="813"/>
      <c r="E86" s="813"/>
      <c r="F86" s="813"/>
      <c r="G86" s="813"/>
      <c r="H86" s="813"/>
      <c r="I86" s="813"/>
      <c r="J86" s="813"/>
      <c r="K86" s="813"/>
      <c r="L86" s="813"/>
      <c r="M86" s="814"/>
      <c r="N86" s="57">
        <f>L83+L84+L85</f>
        <v>2849.7453451492302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12348.896495646663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1101</v>
      </c>
      <c r="C31" s="86" t="s">
        <v>1280</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129</v>
      </c>
      <c r="B36" s="861" t="str">
        <f>VLOOKUP(A36,EQUIPOS!A6:D154,3,FALSE)</f>
        <v xml:space="preserve">Buldozer, Potencia al volante de 140 HP, motor de 2200 RPM, longitud de hoja 4,80m. </v>
      </c>
      <c r="C36" s="862"/>
      <c r="D36" s="862"/>
      <c r="E36" s="862"/>
      <c r="F36" s="862"/>
      <c r="G36" s="862"/>
      <c r="H36" s="863"/>
      <c r="I36" s="274"/>
      <c r="J36" s="275"/>
      <c r="K36" s="276">
        <f>VLOOKUP(A36,EQUIPOS!A6:D163,4,FALSE)</f>
        <v>143990</v>
      </c>
      <c r="L36" s="277"/>
      <c r="M36" s="278">
        <v>40</v>
      </c>
      <c r="N36" s="279">
        <f>K36/M36</f>
        <v>3599.75</v>
      </c>
    </row>
    <row r="37" spans="1:14">
      <c r="A37" s="118" t="s">
        <v>365</v>
      </c>
      <c r="B37" s="861" t="str">
        <f>VLOOKUP(A37,EQUIPOS!A7:D154,3,FALSE)</f>
        <v xml:space="preserve">Vibrocompatador, potencia 153 HP, peso 10 Ton. </v>
      </c>
      <c r="C37" s="862"/>
      <c r="D37" s="862"/>
      <c r="E37" s="862"/>
      <c r="F37" s="862"/>
      <c r="G37" s="862"/>
      <c r="H37" s="863"/>
      <c r="I37" s="274"/>
      <c r="J37" s="275"/>
      <c r="K37" s="276">
        <f>VLOOKUP(A37,EQUIPOS!A7:D164,4,FALSE)</f>
        <v>127607.91538527035</v>
      </c>
      <c r="L37" s="277"/>
      <c r="M37" s="278">
        <v>40</v>
      </c>
      <c r="N37" s="279">
        <f>K37/M37</f>
        <v>3190.1978846317588</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6789.9478846317588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320</v>
      </c>
      <c r="N70" s="402">
        <f>K70/M70</f>
        <v>319.17003253812499</v>
      </c>
      <c r="O70" s="111"/>
    </row>
    <row r="71" spans="1:15">
      <c r="A71" t="s">
        <v>6</v>
      </c>
      <c r="B71" s="54" t="str">
        <f>VLOOKUP(A71,'MANO DE OBRA'!A8:D69,3,FALSE)</f>
        <v xml:space="preserve">Obrero </v>
      </c>
      <c r="C71" s="52"/>
      <c r="D71" s="52"/>
      <c r="E71" s="52"/>
      <c r="F71" s="52"/>
      <c r="G71" s="52"/>
      <c r="H71" s="52"/>
      <c r="I71" s="299">
        <f>K71/J71*100</f>
        <v>27603.894705999999</v>
      </c>
      <c r="J71" s="300">
        <v>185</v>
      </c>
      <c r="K71" s="301">
        <f>VLOOKUP(A71,'MANO DE OBRA'!A8:D100,4,FALSE)</f>
        <v>51067.205206099999</v>
      </c>
      <c r="L71" s="55"/>
      <c r="M71" s="306">
        <v>320</v>
      </c>
      <c r="N71" s="402">
        <f>K71/M71</f>
        <v>159.58501626906249</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478.75504880718745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7268.7029334389463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1453.7405866877893</v>
      </c>
      <c r="M83" s="848"/>
      <c r="N83" s="56"/>
    </row>
    <row r="84" spans="1:14">
      <c r="B84" s="94" t="s">
        <v>1057</v>
      </c>
      <c r="C84" s="95"/>
      <c r="D84" s="95"/>
      <c r="E84" s="95"/>
      <c r="F84" s="95"/>
      <c r="G84" s="95"/>
      <c r="H84" s="95"/>
      <c r="I84" s="92"/>
      <c r="J84" s="93"/>
      <c r="K84" s="311">
        <v>0.05</v>
      </c>
      <c r="L84" s="847">
        <f>N78*K84</f>
        <v>363.43514667194734</v>
      </c>
      <c r="M84" s="848"/>
      <c r="N84" s="56"/>
    </row>
    <row r="85" spans="1:14" ht="15.75" thickBot="1">
      <c r="B85" s="96" t="s">
        <v>1058</v>
      </c>
      <c r="C85" s="97"/>
      <c r="D85" s="97"/>
      <c r="E85" s="97"/>
      <c r="F85" s="97"/>
      <c r="G85" s="97"/>
      <c r="H85" s="97"/>
      <c r="I85" s="98"/>
      <c r="J85" s="99"/>
      <c r="K85" s="312">
        <v>0.05</v>
      </c>
      <c r="L85" s="849">
        <f>N78*K85</f>
        <v>363.43514667194734</v>
      </c>
      <c r="M85" s="850"/>
      <c r="N85" s="56"/>
    </row>
    <row r="86" spans="1:14" ht="15.75" thickBot="1">
      <c r="B86" s="812" t="s">
        <v>1037</v>
      </c>
      <c r="C86" s="813"/>
      <c r="D86" s="813"/>
      <c r="E86" s="813"/>
      <c r="F86" s="813"/>
      <c r="G86" s="813"/>
      <c r="H86" s="813"/>
      <c r="I86" s="813"/>
      <c r="J86" s="813"/>
      <c r="K86" s="813"/>
      <c r="L86" s="813"/>
      <c r="M86" s="814"/>
      <c r="N86" s="57">
        <f>L83+L84+L85</f>
        <v>2180.6108800316838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9449.3138134706296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1102</v>
      </c>
      <c r="C31" s="86" t="s">
        <v>1281</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129</v>
      </c>
      <c r="B36" s="861" t="str">
        <f>VLOOKUP(A36,EQUIPOS!A6:D154,3,FALSE)</f>
        <v xml:space="preserve">Buldozer, Potencia al volante de 140 HP, motor de 2200 RPM, longitud de hoja 4,80m. </v>
      </c>
      <c r="C36" s="862"/>
      <c r="D36" s="862"/>
      <c r="E36" s="862"/>
      <c r="F36" s="862"/>
      <c r="G36" s="862"/>
      <c r="H36" s="863"/>
      <c r="I36" s="274"/>
      <c r="J36" s="275"/>
      <c r="K36" s="276">
        <f>VLOOKUP(A36,EQUIPOS!A6:D163,4,FALSE)</f>
        <v>143990</v>
      </c>
      <c r="L36" s="277"/>
      <c r="M36" s="278">
        <v>40</v>
      </c>
      <c r="N36" s="279">
        <f>K36/M36</f>
        <v>3599.75</v>
      </c>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3599.75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79"/>
    </row>
    <row r="49" spans="1:14">
      <c r="B49" s="48"/>
      <c r="C49" s="288"/>
      <c r="D49" s="288"/>
      <c r="E49" s="288"/>
      <c r="F49" s="288"/>
      <c r="G49" s="288"/>
      <c r="H49" s="288"/>
      <c r="I49" s="275"/>
      <c r="J49" s="231"/>
      <c r="K49" s="289"/>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320</v>
      </c>
      <c r="N70" s="402">
        <f>K70/M70</f>
        <v>319.17003253812499</v>
      </c>
      <c r="O70" s="111"/>
    </row>
    <row r="71" spans="1:15">
      <c r="A71" t="s">
        <v>6</v>
      </c>
      <c r="B71" s="54" t="str">
        <f>VLOOKUP(A71,'MANO DE OBRA'!A8:D69,3,FALSE)</f>
        <v xml:space="preserve">Obrero </v>
      </c>
      <c r="C71" s="52"/>
      <c r="D71" s="52"/>
      <c r="E71" s="52"/>
      <c r="F71" s="52"/>
      <c r="G71" s="52"/>
      <c r="H71" s="52"/>
      <c r="I71" s="299">
        <f>K71/J71*100</f>
        <v>27603.894705999999</v>
      </c>
      <c r="J71" s="300">
        <v>185</v>
      </c>
      <c r="K71" s="301">
        <f>VLOOKUP(A71,'MANO DE OBRA'!A8:D100,4,FALSE)</f>
        <v>51067.205206099999</v>
      </c>
      <c r="L71" s="55"/>
      <c r="M71" s="306">
        <v>320</v>
      </c>
      <c r="N71" s="402">
        <f>K71/M71</f>
        <v>159.58501626906249</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478.75504880718745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4078.5050488071874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815.70100976143749</v>
      </c>
      <c r="M83" s="848"/>
      <c r="N83" s="56"/>
    </row>
    <row r="84" spans="1:14">
      <c r="B84" s="94" t="s">
        <v>1057</v>
      </c>
      <c r="C84" s="95"/>
      <c r="D84" s="95"/>
      <c r="E84" s="95"/>
      <c r="F84" s="95"/>
      <c r="G84" s="95"/>
      <c r="H84" s="95"/>
      <c r="I84" s="92"/>
      <c r="J84" s="93"/>
      <c r="K84" s="311">
        <v>0.05</v>
      </c>
      <c r="L84" s="847">
        <f>N78*K84</f>
        <v>203.92525244035937</v>
      </c>
      <c r="M84" s="848"/>
      <c r="N84" s="56"/>
    </row>
    <row r="85" spans="1:14" ht="15.75" thickBot="1">
      <c r="B85" s="96" t="s">
        <v>1058</v>
      </c>
      <c r="C85" s="97"/>
      <c r="D85" s="97"/>
      <c r="E85" s="97"/>
      <c r="F85" s="97"/>
      <c r="G85" s="97"/>
      <c r="H85" s="97"/>
      <c r="I85" s="98"/>
      <c r="J85" s="99"/>
      <c r="K85" s="312">
        <v>0.05</v>
      </c>
      <c r="L85" s="849">
        <f>N78*K85</f>
        <v>203.92525244035937</v>
      </c>
      <c r="M85" s="850"/>
      <c r="N85" s="56"/>
    </row>
    <row r="86" spans="1:14" ht="15.75" thickBot="1">
      <c r="B86" s="812" t="s">
        <v>1037</v>
      </c>
      <c r="C86" s="813"/>
      <c r="D86" s="813"/>
      <c r="E86" s="813"/>
      <c r="F86" s="813"/>
      <c r="G86" s="813"/>
      <c r="H86" s="813"/>
      <c r="I86" s="813"/>
      <c r="J86" s="813"/>
      <c r="K86" s="813"/>
      <c r="L86" s="813"/>
      <c r="M86" s="814"/>
      <c r="N86" s="57">
        <f>L83+L84+L85</f>
        <v>1223.5515146421562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5302.0565634493432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1524</v>
      </c>
      <c r="C31" s="86" t="s">
        <v>2335</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2.0426882082439999</v>
      </c>
    </row>
    <row r="43" spans="1:14" ht="15.75" thickBot="1">
      <c r="B43" s="812" t="s">
        <v>1037</v>
      </c>
      <c r="C43" s="813"/>
      <c r="D43" s="813"/>
      <c r="E43" s="813"/>
      <c r="F43" s="813"/>
      <c r="G43" s="813"/>
      <c r="H43" s="813"/>
      <c r="I43" s="813"/>
      <c r="J43" s="813"/>
      <c r="K43" s="813"/>
      <c r="L43" s="813"/>
      <c r="M43" s="814"/>
      <c r="N43" s="401">
        <f>SUM(N36:N42)</f>
        <v>2.0426882082439999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961</v>
      </c>
      <c r="B48" s="48" t="str">
        <f>VLOOKUP(A48,MATERIALES!A14:D378,3,FALSE)</f>
        <v>Geotextil Nt-2500 O Similar (Proveedores, Pavco, Geomatrix, Tensar, Omnes U Otros)</v>
      </c>
      <c r="C48" s="288"/>
      <c r="D48" s="288"/>
      <c r="E48" s="288"/>
      <c r="F48" s="288"/>
      <c r="G48" s="288"/>
      <c r="H48" s="288"/>
      <c r="I48" s="275"/>
      <c r="J48" s="231" t="s">
        <v>233</v>
      </c>
      <c r="K48" s="289">
        <v>1.3</v>
      </c>
      <c r="L48" s="274"/>
      <c r="M48" s="290">
        <f>VLOOKUP(A48,MATERIALES!A6:D374,4,FALSE)</f>
        <v>5320.2879680594215</v>
      </c>
      <c r="N48" s="279">
        <f>K48*M48</f>
        <v>6916.3743584772483</v>
      </c>
    </row>
    <row r="49" spans="1:14">
      <c r="B49" s="48"/>
      <c r="C49" s="288"/>
      <c r="D49" s="288"/>
      <c r="E49" s="288"/>
      <c r="F49" s="288"/>
      <c r="G49" s="288"/>
      <c r="H49" s="288"/>
      <c r="I49" s="275"/>
      <c r="J49" s="231"/>
      <c r="K49" s="289"/>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6916.3743584772483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52"/>
      <c r="D59" s="52"/>
      <c r="E59" s="52"/>
      <c r="F59" s="52"/>
      <c r="G59" s="52"/>
      <c r="H59" s="295"/>
      <c r="I59" s="286"/>
      <c r="J59" s="286"/>
      <c r="K59" s="286"/>
      <c r="L59" s="899"/>
      <c r="M59" s="900"/>
      <c r="N59" s="298"/>
    </row>
    <row r="60" spans="1:14" ht="24.75" customHeight="1">
      <c r="B60" s="51"/>
      <c r="C60" s="324"/>
      <c r="D60" s="324"/>
      <c r="E60" s="324"/>
      <c r="F60" s="324"/>
      <c r="G60" s="324"/>
      <c r="H60" s="318"/>
      <c r="I60" s="406"/>
      <c r="J60" s="293"/>
      <c r="K60" s="286"/>
      <c r="L60" s="899"/>
      <c r="M60" s="900"/>
      <c r="N60" s="294"/>
    </row>
    <row r="61" spans="1:14">
      <c r="B61" s="51"/>
      <c r="C61" s="52"/>
      <c r="D61" s="52"/>
      <c r="E61" s="52"/>
      <c r="F61" s="52"/>
      <c r="G61" s="324"/>
      <c r="H61" s="318"/>
      <c r="I61" s="406"/>
      <c r="J61" s="293"/>
      <c r="K61" s="286"/>
      <c r="L61" s="899"/>
      <c r="M61" s="900"/>
      <c r="N61" s="298"/>
    </row>
    <row r="62" spans="1:14">
      <c r="B62" s="51"/>
      <c r="C62" s="52"/>
      <c r="D62" s="52"/>
      <c r="E62" s="52"/>
      <c r="F62" s="52"/>
      <c r="G62" s="52"/>
      <c r="H62" s="295"/>
      <c r="I62" s="286"/>
      <c r="J62" s="286"/>
      <c r="K62" s="286"/>
      <c r="L62" s="899"/>
      <c r="M62" s="900"/>
      <c r="N62" s="298"/>
    </row>
    <row r="63" spans="1:14">
      <c r="B63" s="51"/>
      <c r="C63" s="52"/>
      <c r="D63" s="52"/>
      <c r="E63" s="52"/>
      <c r="F63" s="52"/>
      <c r="G63" s="52"/>
      <c r="H63" s="295"/>
      <c r="I63" s="286"/>
      <c r="J63" s="286"/>
      <c r="K63" s="286"/>
      <c r="L63" s="899"/>
      <c r="M63" s="900"/>
      <c r="N63" s="298"/>
    </row>
    <row r="64" spans="1:14" ht="15.75" thickBot="1">
      <c r="B64" s="472"/>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1000</v>
      </c>
      <c r="N70" s="402">
        <f>K70/M70</f>
        <v>102.1344104122</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1000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204.2688208244</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7122.685867509892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1424.5371735019785</v>
      </c>
      <c r="M83" s="848"/>
      <c r="N83" s="56"/>
    </row>
    <row r="84" spans="1:14">
      <c r="B84" s="94" t="s">
        <v>1057</v>
      </c>
      <c r="C84" s="95"/>
      <c r="D84" s="95"/>
      <c r="E84" s="95"/>
      <c r="F84" s="95"/>
      <c r="G84" s="95"/>
      <c r="H84" s="95"/>
      <c r="I84" s="92"/>
      <c r="J84" s="93"/>
      <c r="K84" s="311">
        <v>0.05</v>
      </c>
      <c r="L84" s="847">
        <f>N78*K84</f>
        <v>356.13429337549462</v>
      </c>
      <c r="M84" s="848"/>
      <c r="N84" s="56"/>
    </row>
    <row r="85" spans="1:14" ht="15.75" thickBot="1">
      <c r="B85" s="96" t="s">
        <v>1058</v>
      </c>
      <c r="C85" s="97"/>
      <c r="D85" s="97"/>
      <c r="E85" s="97"/>
      <c r="F85" s="97"/>
      <c r="G85" s="97"/>
      <c r="H85" s="97"/>
      <c r="I85" s="98"/>
      <c r="J85" s="99"/>
      <c r="K85" s="312">
        <v>0.05</v>
      </c>
      <c r="L85" s="849">
        <f>N78*K85</f>
        <v>356.13429337549462</v>
      </c>
      <c r="M85" s="850"/>
      <c r="N85" s="56"/>
    </row>
    <row r="86" spans="1:14" ht="15.75" thickBot="1">
      <c r="B86" s="812" t="s">
        <v>1037</v>
      </c>
      <c r="C86" s="813"/>
      <c r="D86" s="813"/>
      <c r="E86" s="813"/>
      <c r="F86" s="813"/>
      <c r="G86" s="813"/>
      <c r="H86" s="813"/>
      <c r="I86" s="813"/>
      <c r="J86" s="813"/>
      <c r="K86" s="813"/>
      <c r="L86" s="813"/>
      <c r="M86" s="814"/>
      <c r="N86" s="57">
        <f>L83+L84+L85</f>
        <v>2136.8057602529675</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9259.4916277628599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1.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1525</v>
      </c>
      <c r="C31" s="86" t="s">
        <v>2125</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0.01</v>
      </c>
      <c r="M42" s="874"/>
      <c r="N42" s="110">
        <f>N76*L42</f>
        <v>2.0426882082439999</v>
      </c>
    </row>
    <row r="43" spans="1:14" ht="15.75" thickBot="1">
      <c r="B43" s="812" t="s">
        <v>1037</v>
      </c>
      <c r="C43" s="813"/>
      <c r="D43" s="813"/>
      <c r="E43" s="813"/>
      <c r="F43" s="813"/>
      <c r="G43" s="813"/>
      <c r="H43" s="813"/>
      <c r="I43" s="813"/>
      <c r="J43" s="813"/>
      <c r="K43" s="813"/>
      <c r="L43" s="813"/>
      <c r="M43" s="814"/>
      <c r="N43" s="401">
        <f>SUM(N36:N42)</f>
        <v>2.0426882082439999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479</v>
      </c>
      <c r="B48" s="48" t="str">
        <f>VLOOKUP(A48,MATERIALES!A4:D373,3,FALSE)</f>
        <v>Geomalla Tipo Asphalt</v>
      </c>
      <c r="C48" s="288"/>
      <c r="D48" s="288"/>
      <c r="E48" s="288"/>
      <c r="F48" s="288"/>
      <c r="G48" s="288"/>
      <c r="H48" s="288"/>
      <c r="I48" s="275"/>
      <c r="J48" s="231" t="str">
        <f>VLOOKUP(A48,MATERIALES!A4:D373,2,FALSE)</f>
        <v>m2</v>
      </c>
      <c r="K48" s="289">
        <v>1.2</v>
      </c>
      <c r="L48" s="274"/>
      <c r="M48" s="290">
        <f>VLOOKUP(A48,MATERIALES!A4:D395,4,FALSE)</f>
        <v>5338.5317301771829</v>
      </c>
      <c r="N48" s="279">
        <f>K48*M48</f>
        <v>6406.2380762126195</v>
      </c>
    </row>
    <row r="49" spans="1:14">
      <c r="B49" s="48"/>
      <c r="C49" s="288"/>
      <c r="D49" s="288"/>
      <c r="E49" s="288"/>
      <c r="F49" s="288"/>
      <c r="G49" s="288"/>
      <c r="H49" s="288"/>
      <c r="I49" s="275"/>
      <c r="J49" s="231"/>
      <c r="K49" s="289"/>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6406.2380762126195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52"/>
      <c r="D59" s="52"/>
      <c r="E59" s="52"/>
      <c r="F59" s="52"/>
      <c r="G59" s="52"/>
      <c r="H59" s="295"/>
      <c r="I59" s="286"/>
      <c r="J59" s="286"/>
      <c r="K59" s="286"/>
      <c r="L59" s="899"/>
      <c r="M59" s="900"/>
      <c r="N59" s="298"/>
    </row>
    <row r="60" spans="1:14" ht="24.75" customHeight="1">
      <c r="B60" s="51"/>
      <c r="C60" s="324"/>
      <c r="D60" s="324"/>
      <c r="E60" s="324"/>
      <c r="F60" s="324"/>
      <c r="G60" s="324"/>
      <c r="H60" s="318"/>
      <c r="I60" s="406"/>
      <c r="J60" s="293"/>
      <c r="K60" s="286"/>
      <c r="L60" s="899"/>
      <c r="M60" s="900"/>
      <c r="N60" s="294"/>
    </row>
    <row r="61" spans="1:14">
      <c r="B61" s="51"/>
      <c r="C61" s="52"/>
      <c r="D61" s="52"/>
      <c r="E61" s="52"/>
      <c r="F61" s="52"/>
      <c r="G61" s="324"/>
      <c r="H61" s="318"/>
      <c r="I61" s="406"/>
      <c r="J61" s="293"/>
      <c r="K61" s="286"/>
      <c r="L61" s="899"/>
      <c r="M61" s="900"/>
      <c r="N61" s="298"/>
    </row>
    <row r="62" spans="1:14">
      <c r="B62" s="51"/>
      <c r="C62" s="52"/>
      <c r="D62" s="52"/>
      <c r="E62" s="52"/>
      <c r="F62" s="52"/>
      <c r="G62" s="52"/>
      <c r="H62" s="295"/>
      <c r="I62" s="286"/>
      <c r="J62" s="286"/>
      <c r="K62" s="286"/>
      <c r="L62" s="899"/>
      <c r="M62" s="900"/>
      <c r="N62" s="298"/>
    </row>
    <row r="63" spans="1:14">
      <c r="B63" s="51"/>
      <c r="C63" s="52"/>
      <c r="D63" s="52"/>
      <c r="E63" s="52"/>
      <c r="F63" s="52"/>
      <c r="G63" s="52"/>
      <c r="H63" s="295"/>
      <c r="I63" s="286"/>
      <c r="J63" s="286"/>
      <c r="K63" s="286"/>
      <c r="L63" s="899"/>
      <c r="M63" s="900"/>
      <c r="N63" s="298"/>
    </row>
    <row r="64" spans="1:14" ht="15.75" thickBot="1">
      <c r="B64" s="472"/>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1000</v>
      </c>
      <c r="N70" s="402">
        <f>K70/M70</f>
        <v>102.1344104122</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1000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204.2688208244</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6612.5495852452632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1322.5099170490528</v>
      </c>
      <c r="M83" s="848"/>
      <c r="N83" s="56"/>
    </row>
    <row r="84" spans="1:14">
      <c r="B84" s="94" t="s">
        <v>1057</v>
      </c>
      <c r="C84" s="95"/>
      <c r="D84" s="95"/>
      <c r="E84" s="95"/>
      <c r="F84" s="95"/>
      <c r="G84" s="95"/>
      <c r="H84" s="95"/>
      <c r="I84" s="92"/>
      <c r="J84" s="93"/>
      <c r="K84" s="311">
        <v>0.05</v>
      </c>
      <c r="L84" s="847">
        <f>N78*K84</f>
        <v>330.62747926226319</v>
      </c>
      <c r="M84" s="848"/>
      <c r="N84" s="56"/>
    </row>
    <row r="85" spans="1:14" ht="15.75" thickBot="1">
      <c r="B85" s="96" t="s">
        <v>1058</v>
      </c>
      <c r="C85" s="97"/>
      <c r="D85" s="97"/>
      <c r="E85" s="97"/>
      <c r="F85" s="97"/>
      <c r="G85" s="97"/>
      <c r="H85" s="97"/>
      <c r="I85" s="98"/>
      <c r="J85" s="99"/>
      <c r="K85" s="312">
        <v>0.05</v>
      </c>
      <c r="L85" s="849">
        <f>N78*K85</f>
        <v>330.62747926226319</v>
      </c>
      <c r="M85" s="850"/>
      <c r="N85" s="56"/>
    </row>
    <row r="86" spans="1:14" ht="15.75" thickBot="1">
      <c r="B86" s="812" t="s">
        <v>1037</v>
      </c>
      <c r="C86" s="813"/>
      <c r="D86" s="813"/>
      <c r="E86" s="813"/>
      <c r="F86" s="813"/>
      <c r="G86" s="813"/>
      <c r="H86" s="813"/>
      <c r="I86" s="813"/>
      <c r="J86" s="813"/>
      <c r="K86" s="813"/>
      <c r="L86" s="813"/>
      <c r="M86" s="814"/>
      <c r="N86" s="57">
        <f>L83+L84+L85</f>
        <v>1983.7648755735793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8596.3144608188431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1526</v>
      </c>
      <c r="C31" s="86" t="s">
        <v>1523</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129</v>
      </c>
      <c r="B36" s="861" t="str">
        <f>VLOOKUP(A36,EQUIPOS!A6:D186,3,FALSE)</f>
        <v xml:space="preserve">Buldozer, Potencia al volante de 140 HP, motor de 2200 RPM, longitud de hoja 4,80m. </v>
      </c>
      <c r="C36" s="862"/>
      <c r="D36" s="862"/>
      <c r="E36" s="862"/>
      <c r="F36" s="862"/>
      <c r="G36" s="862"/>
      <c r="H36" s="863"/>
      <c r="I36" s="274"/>
      <c r="J36" s="275"/>
      <c r="K36" s="276">
        <f>VLOOKUP(A36,EQUIPOS!A6:D186,4,FALSE)</f>
        <v>143990</v>
      </c>
      <c r="L36" s="277"/>
      <c r="M36" s="278">
        <v>45</v>
      </c>
      <c r="N36" s="279">
        <f>K36/M36</f>
        <v>3199.7777777777778</v>
      </c>
    </row>
    <row r="37" spans="1:14">
      <c r="A37" s="118" t="s">
        <v>152</v>
      </c>
      <c r="B37" s="861" t="str">
        <f>VLOOKUP(A37,EQUIPOS!A7:D187,3,FALSE)</f>
        <v xml:space="preserve">Carrotanque de agua(1000 Galones) </v>
      </c>
      <c r="C37" s="862"/>
      <c r="D37" s="862"/>
      <c r="E37" s="862"/>
      <c r="F37" s="862"/>
      <c r="G37" s="862"/>
      <c r="H37" s="863"/>
      <c r="I37" s="274"/>
      <c r="J37" s="275"/>
      <c r="K37" s="276">
        <f>VLOOKUP(A37,EQUIPOS!A7:D187,4,FALSE)</f>
        <v>56292.881013197111</v>
      </c>
      <c r="L37" s="277"/>
      <c r="M37" s="278">
        <v>45</v>
      </c>
      <c r="N37" s="279">
        <f>K37/M37</f>
        <v>1250.9529114043803</v>
      </c>
    </row>
    <row r="38" spans="1:14">
      <c r="A38" t="s">
        <v>269</v>
      </c>
      <c r="B38" s="861" t="str">
        <f>VLOOKUP(A38,EQUIPOS!A8:D188,3,FALSE)</f>
        <v>Motoniveladora  potencia 215 HP, ancho de cuchilla 4,27 m, peso 18 ton.</v>
      </c>
      <c r="C38" s="862"/>
      <c r="D38" s="862"/>
      <c r="E38" s="862"/>
      <c r="F38" s="862"/>
      <c r="G38" s="862"/>
      <c r="H38" s="863"/>
      <c r="I38" s="274"/>
      <c r="J38" s="275"/>
      <c r="K38" s="276">
        <f>VLOOKUP(A38,EQUIPOS!A8:D188,4,FALSE)</f>
        <v>127916.55917411667</v>
      </c>
      <c r="L38" s="277"/>
      <c r="M38" s="278">
        <v>45</v>
      </c>
      <c r="N38" s="279">
        <f>K38/M38</f>
        <v>2842.5902038692593</v>
      </c>
    </row>
    <row r="39" spans="1:14">
      <c r="A39" t="s">
        <v>365</v>
      </c>
      <c r="B39" s="861" t="str">
        <f>VLOOKUP(A39,EQUIPOS!A9:D189,3,FALSE)</f>
        <v xml:space="preserve">Vibrocompatador, potencia 153 HP, peso 10 Ton. </v>
      </c>
      <c r="C39" s="862"/>
      <c r="D39" s="862"/>
      <c r="E39" s="862"/>
      <c r="F39" s="862"/>
      <c r="G39" s="862"/>
      <c r="H39" s="863"/>
      <c r="I39" s="864"/>
      <c r="J39" s="865"/>
      <c r="K39" s="276">
        <f>VLOOKUP(A39,EQUIPOS!A9:D189,4,FALSE)</f>
        <v>127607.91538527035</v>
      </c>
      <c r="L39" s="866">
        <v>45</v>
      </c>
      <c r="M39" s="867"/>
      <c r="N39" s="279">
        <f>K39/L39</f>
        <v>2835.7314530060075</v>
      </c>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11.348267823577778</v>
      </c>
    </row>
    <row r="43" spans="1:14" ht="15.75" thickBot="1">
      <c r="B43" s="812" t="s">
        <v>1037</v>
      </c>
      <c r="C43" s="813"/>
      <c r="D43" s="813"/>
      <c r="E43" s="813"/>
      <c r="F43" s="813"/>
      <c r="G43" s="813"/>
      <c r="H43" s="813"/>
      <c r="I43" s="813"/>
      <c r="J43" s="813"/>
      <c r="K43" s="813"/>
      <c r="L43" s="813"/>
      <c r="M43" s="814"/>
      <c r="N43" s="401">
        <f>SUM(N36:N42)</f>
        <v>10140.400613881004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564</v>
      </c>
      <c r="B48" s="48" t="str">
        <f>VLOOKUP(A48,MATERIALES!A4:D373,3,FALSE)</f>
        <v xml:space="preserve">Material seleccionado para Relleno
</v>
      </c>
      <c r="C48" s="288"/>
      <c r="D48" s="288"/>
      <c r="E48" s="288"/>
      <c r="F48" s="288"/>
      <c r="G48" s="288"/>
      <c r="H48" s="288"/>
      <c r="I48" s="275"/>
      <c r="J48" s="231" t="str">
        <f>VLOOKUP(A48,MATERIALES!A4:D373,2,FALSE)</f>
        <v>m3</v>
      </c>
      <c r="K48" s="289">
        <v>1.25</v>
      </c>
      <c r="L48" s="274"/>
      <c r="M48" s="407">
        <f>VLOOKUP(A48,MATERIALES!A4:D395,4,FALSE)</f>
        <v>22238.35577870909</v>
      </c>
      <c r="N48" s="279">
        <f>K48*M48</f>
        <v>27797.944723386361</v>
      </c>
    </row>
    <row r="49" spans="1:14">
      <c r="B49" s="48"/>
      <c r="C49" s="288"/>
      <c r="D49" s="288"/>
      <c r="E49" s="288"/>
      <c r="F49" s="288"/>
      <c r="G49" s="288"/>
      <c r="H49" s="288"/>
      <c r="I49" s="275"/>
      <c r="J49" s="231"/>
      <c r="K49" s="289" t="s">
        <v>1064</v>
      </c>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27797.944723386361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1375</v>
      </c>
      <c r="B59" s="51" t="str">
        <f>VLOOKUP(A59,TRANSPORTE!A5:D104,3,FALSE)</f>
        <v>Transporte de material seleccionado para relleno</v>
      </c>
      <c r="C59" s="52"/>
      <c r="D59" s="52"/>
      <c r="E59" s="52"/>
      <c r="F59" s="52"/>
      <c r="G59" s="52"/>
      <c r="H59" s="295" t="s">
        <v>2104</v>
      </c>
      <c r="I59" s="286">
        <v>1.25</v>
      </c>
      <c r="J59" s="286">
        <v>1</v>
      </c>
      <c r="K59" s="286">
        <f>I59*J59</f>
        <v>1.25</v>
      </c>
      <c r="L59" s="899">
        <f>VLOOKUP(A59,TRANSPORTE!A5:D123,4,FALSE)</f>
        <v>1283.2108638649408</v>
      </c>
      <c r="M59" s="900"/>
      <c r="N59" s="298">
        <f>K59*L59</f>
        <v>1604.013579831176</v>
      </c>
    </row>
    <row r="60" spans="1:14" ht="24.75" customHeight="1">
      <c r="B60" s="51"/>
      <c r="C60" s="324"/>
      <c r="D60" s="324"/>
      <c r="E60" s="324"/>
      <c r="F60" s="324"/>
      <c r="G60" s="324"/>
      <c r="H60" s="318"/>
      <c r="I60" s="406"/>
      <c r="J60" s="293"/>
      <c r="K60" s="286"/>
      <c r="L60" s="899"/>
      <c r="M60" s="900"/>
      <c r="N60" s="294"/>
    </row>
    <row r="61" spans="1:14">
      <c r="B61" s="51"/>
      <c r="C61" s="52"/>
      <c r="D61" s="52"/>
      <c r="E61" s="52"/>
      <c r="F61" s="52"/>
      <c r="G61" s="324"/>
      <c r="H61" s="318"/>
      <c r="I61" s="406"/>
      <c r="J61" s="293"/>
      <c r="K61" s="286"/>
      <c r="L61" s="899"/>
      <c r="M61" s="900"/>
      <c r="N61" s="298"/>
    </row>
    <row r="62" spans="1:14">
      <c r="B62" s="51"/>
      <c r="C62" s="52"/>
      <c r="D62" s="52"/>
      <c r="E62" s="52"/>
      <c r="F62" s="52"/>
      <c r="G62" s="52"/>
      <c r="H62" s="295"/>
      <c r="I62" s="286"/>
      <c r="J62" s="286"/>
      <c r="K62" s="286"/>
      <c r="L62" s="899"/>
      <c r="M62" s="900"/>
      <c r="N62" s="298"/>
    </row>
    <row r="63" spans="1:14">
      <c r="B63" s="51"/>
      <c r="C63" s="52"/>
      <c r="D63" s="52"/>
      <c r="E63" s="52"/>
      <c r="F63" s="52"/>
      <c r="G63" s="52"/>
      <c r="H63" s="295"/>
      <c r="I63" s="286"/>
      <c r="J63" s="286"/>
      <c r="K63" s="286"/>
      <c r="L63" s="899"/>
      <c r="M63" s="900"/>
      <c r="N63" s="298"/>
    </row>
    <row r="64" spans="1:14" ht="15.75" thickBot="1">
      <c r="B64" s="472"/>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SUM(N59:N64)</f>
        <v>1604.013579831176</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40109.772308277432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8021.9544616554867</v>
      </c>
      <c r="M83" s="848"/>
      <c r="N83" s="56"/>
    </row>
    <row r="84" spans="1:14">
      <c r="B84" s="94" t="s">
        <v>1057</v>
      </c>
      <c r="C84" s="95"/>
      <c r="D84" s="95"/>
      <c r="E84" s="95"/>
      <c r="F84" s="95"/>
      <c r="G84" s="95"/>
      <c r="H84" s="95"/>
      <c r="I84" s="92"/>
      <c r="J84" s="93"/>
      <c r="K84" s="311">
        <v>0.05</v>
      </c>
      <c r="L84" s="847">
        <f>N78*K84</f>
        <v>2005.4886154138717</v>
      </c>
      <c r="M84" s="848"/>
      <c r="N84" s="56"/>
    </row>
    <row r="85" spans="1:14" ht="15.75" thickBot="1">
      <c r="B85" s="96" t="s">
        <v>1058</v>
      </c>
      <c r="C85" s="97"/>
      <c r="D85" s="97"/>
      <c r="E85" s="97"/>
      <c r="F85" s="97"/>
      <c r="G85" s="97"/>
      <c r="H85" s="97"/>
      <c r="I85" s="98"/>
      <c r="J85" s="99"/>
      <c r="K85" s="312">
        <v>0.05</v>
      </c>
      <c r="L85" s="849">
        <f>N78*K85</f>
        <v>2005.4886154138717</v>
      </c>
      <c r="M85" s="850"/>
      <c r="N85" s="56"/>
    </row>
    <row r="86" spans="1:14" ht="15.75" thickBot="1">
      <c r="B86" s="812" t="s">
        <v>1037</v>
      </c>
      <c r="C86" s="813"/>
      <c r="D86" s="813"/>
      <c r="E86" s="813"/>
      <c r="F86" s="813"/>
      <c r="G86" s="813"/>
      <c r="H86" s="813"/>
      <c r="I86" s="813"/>
      <c r="J86" s="813"/>
      <c r="K86" s="813"/>
      <c r="L86" s="813"/>
      <c r="M86" s="814"/>
      <c r="N86" s="57">
        <f>L83+L84+L85</f>
        <v>12032.931692483229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ROUND((N78+N86),0)</f>
        <v>52143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1527</v>
      </c>
      <c r="C31" s="86" t="s">
        <v>1529</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129</v>
      </c>
      <c r="B36" s="861" t="str">
        <f>VLOOKUP(A36,EQUIPOS!A6:D186,3,FALSE)</f>
        <v xml:space="preserve">Buldozer, Potencia al volante de 140 HP, motor de 2200 RPM, longitud de hoja 4,80m. </v>
      </c>
      <c r="C36" s="862"/>
      <c r="D36" s="862"/>
      <c r="E36" s="862"/>
      <c r="F36" s="862"/>
      <c r="G36" s="862"/>
      <c r="H36" s="863"/>
      <c r="I36" s="274"/>
      <c r="J36" s="275"/>
      <c r="K36" s="276">
        <f>VLOOKUP(A36,EQUIPOS!A6:D186,4,FALSE)</f>
        <v>143990</v>
      </c>
      <c r="L36" s="277"/>
      <c r="M36" s="278">
        <v>45</v>
      </c>
      <c r="N36" s="279">
        <f>K36/M36</f>
        <v>3199.7777777777778</v>
      </c>
    </row>
    <row r="37" spans="1:14">
      <c r="A37" s="118" t="s">
        <v>152</v>
      </c>
      <c r="B37" s="861" t="str">
        <f>VLOOKUP(A37,EQUIPOS!A7:D187,3,FALSE)</f>
        <v xml:space="preserve">Carrotanque de agua(1000 Galones) </v>
      </c>
      <c r="C37" s="862"/>
      <c r="D37" s="862"/>
      <c r="E37" s="862"/>
      <c r="F37" s="862"/>
      <c r="G37" s="862"/>
      <c r="H37" s="863"/>
      <c r="I37" s="274"/>
      <c r="J37" s="275"/>
      <c r="K37" s="276">
        <f>VLOOKUP(A37,EQUIPOS!A7:D187,4,FALSE)</f>
        <v>56292.881013197111</v>
      </c>
      <c r="L37" s="277"/>
      <c r="M37" s="278">
        <v>45</v>
      </c>
      <c r="N37" s="279">
        <f>K37/M37</f>
        <v>1250.9529114043803</v>
      </c>
    </row>
    <row r="38" spans="1:14">
      <c r="A38" t="s">
        <v>269</v>
      </c>
      <c r="B38" s="861" t="str">
        <f>VLOOKUP(A38,EQUIPOS!A8:D188,3,FALSE)</f>
        <v>Motoniveladora  potencia 215 HP, ancho de cuchilla 4,27 m, peso 18 ton.</v>
      </c>
      <c r="C38" s="862"/>
      <c r="D38" s="862"/>
      <c r="E38" s="862"/>
      <c r="F38" s="862"/>
      <c r="G38" s="862"/>
      <c r="H38" s="863"/>
      <c r="I38" s="274"/>
      <c r="J38" s="275"/>
      <c r="K38" s="276">
        <f>VLOOKUP(A38,EQUIPOS!A8:D188,4,FALSE)</f>
        <v>127916.55917411667</v>
      </c>
      <c r="L38" s="277"/>
      <c r="M38" s="278">
        <v>45</v>
      </c>
      <c r="N38" s="279">
        <f>K38/M38</f>
        <v>2842.5902038692593</v>
      </c>
    </row>
    <row r="39" spans="1:14">
      <c r="A39" t="s">
        <v>365</v>
      </c>
      <c r="B39" s="861" t="str">
        <f>VLOOKUP(A39,EQUIPOS!A9:D189,3,FALSE)</f>
        <v xml:space="preserve">Vibrocompatador, potencia 153 HP, peso 10 Ton. </v>
      </c>
      <c r="C39" s="862"/>
      <c r="D39" s="862"/>
      <c r="E39" s="862"/>
      <c r="F39" s="862"/>
      <c r="G39" s="862"/>
      <c r="H39" s="863"/>
      <c r="I39" s="864"/>
      <c r="J39" s="865"/>
      <c r="K39" s="276">
        <f>VLOOKUP(A39,EQUIPOS!A9:D189,4,FALSE)</f>
        <v>127607.91538527035</v>
      </c>
      <c r="L39" s="866">
        <v>45</v>
      </c>
      <c r="M39" s="867"/>
      <c r="N39" s="279">
        <f>K39/L39</f>
        <v>2835.7314530060075</v>
      </c>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11.348267823577778</v>
      </c>
    </row>
    <row r="43" spans="1:14" ht="15.75" thickBot="1">
      <c r="B43" s="812" t="s">
        <v>1037</v>
      </c>
      <c r="C43" s="813"/>
      <c r="D43" s="813"/>
      <c r="E43" s="813"/>
      <c r="F43" s="813"/>
      <c r="G43" s="813"/>
      <c r="H43" s="813"/>
      <c r="I43" s="813"/>
      <c r="J43" s="813"/>
      <c r="K43" s="813"/>
      <c r="L43" s="813"/>
      <c r="M43" s="814"/>
      <c r="N43" s="401">
        <f>SUM(N36:N42)</f>
        <v>10140.400613881004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549</v>
      </c>
      <c r="B48" s="48" t="str">
        <f>VLOOKUP(A48,MATERIALES!A4:D373,3,FALSE)</f>
        <v xml:space="preserve">Material de Sub Base CBR=40% </v>
      </c>
      <c r="C48" s="288"/>
      <c r="D48" s="288"/>
      <c r="E48" s="288"/>
      <c r="F48" s="288"/>
      <c r="G48" s="288"/>
      <c r="H48" s="288"/>
      <c r="I48" s="275"/>
      <c r="J48" s="231" t="str">
        <f>VLOOKUP(A48,MATERIALES!A4:D373,2,FALSE)</f>
        <v>m3</v>
      </c>
      <c r="K48" s="289">
        <v>1.25</v>
      </c>
      <c r="L48" s="274"/>
      <c r="M48" s="407">
        <f>VLOOKUP(A48,MATERIALES!A4:D395,4,FALSE)</f>
        <v>58042.255953907057</v>
      </c>
      <c r="N48" s="279">
        <f>K48*M48</f>
        <v>72552.819942383823</v>
      </c>
    </row>
    <row r="49" spans="1:14">
      <c r="B49" s="48"/>
      <c r="C49" s="288"/>
      <c r="D49" s="288"/>
      <c r="E49" s="288"/>
      <c r="F49" s="288"/>
      <c r="G49" s="288"/>
      <c r="H49" s="288"/>
      <c r="I49" s="275"/>
      <c r="J49" s="231"/>
      <c r="K49" s="289" t="s">
        <v>1064</v>
      </c>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72552.819942383823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1469</v>
      </c>
      <c r="B59" s="51" t="str">
        <f>VLOOKUP(A59,TRANSPORTE!A5:D104,3,FALSE)</f>
        <v xml:space="preserve">Transporte de material de Sub Base CBR=40% </v>
      </c>
      <c r="C59" s="52"/>
      <c r="D59" s="52"/>
      <c r="E59" s="52"/>
      <c r="F59" s="52"/>
      <c r="G59" s="52"/>
      <c r="H59" s="295" t="s">
        <v>2104</v>
      </c>
      <c r="I59" s="286">
        <v>1.25</v>
      </c>
      <c r="J59" s="286">
        <v>1</v>
      </c>
      <c r="K59" s="286">
        <f>I59*J59</f>
        <v>1.25</v>
      </c>
      <c r="L59" s="899">
        <f>VLOOKUP(A59,TRANSPORTE!A5:D123,4,FALSE)</f>
        <v>1576</v>
      </c>
      <c r="M59" s="900"/>
      <c r="N59" s="298">
        <f>K59*L59</f>
        <v>1970</v>
      </c>
    </row>
    <row r="60" spans="1:14" ht="24.75" customHeight="1">
      <c r="B60" s="51"/>
      <c r="C60" s="324"/>
      <c r="D60" s="324"/>
      <c r="E60" s="324"/>
      <c r="F60" s="324"/>
      <c r="G60" s="324"/>
      <c r="H60" s="318"/>
      <c r="I60" s="406"/>
      <c r="J60" s="293"/>
      <c r="K60" s="286"/>
      <c r="L60" s="899"/>
      <c r="M60" s="900"/>
      <c r="N60" s="294"/>
    </row>
    <row r="61" spans="1:14">
      <c r="B61" s="51"/>
      <c r="C61" s="52"/>
      <c r="D61" s="52"/>
      <c r="E61" s="52"/>
      <c r="F61" s="52"/>
      <c r="G61" s="324"/>
      <c r="H61" s="318"/>
      <c r="I61" s="406"/>
      <c r="J61" s="293"/>
      <c r="K61" s="286"/>
      <c r="L61" s="899"/>
      <c r="M61" s="900"/>
      <c r="N61" s="298"/>
    </row>
    <row r="62" spans="1:14">
      <c r="B62" s="51"/>
      <c r="C62" s="52"/>
      <c r="D62" s="52"/>
      <c r="E62" s="52"/>
      <c r="F62" s="52"/>
      <c r="G62" s="52"/>
      <c r="H62" s="295"/>
      <c r="I62" s="286"/>
      <c r="J62" s="286"/>
      <c r="K62" s="286"/>
      <c r="L62" s="899"/>
      <c r="M62" s="900"/>
      <c r="N62" s="298"/>
    </row>
    <row r="63" spans="1:14">
      <c r="B63" s="51"/>
      <c r="C63" s="52"/>
      <c r="D63" s="52"/>
      <c r="E63" s="52"/>
      <c r="F63" s="52"/>
      <c r="G63" s="52"/>
      <c r="H63" s="295"/>
      <c r="I63" s="286"/>
      <c r="J63" s="286"/>
      <c r="K63" s="286"/>
      <c r="L63" s="899"/>
      <c r="M63" s="900"/>
      <c r="N63" s="298"/>
    </row>
    <row r="64" spans="1:14" ht="15.75" thickBot="1">
      <c r="B64" s="472"/>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SUM(N59:N64)</f>
        <v>1970</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85230.633947443726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17046.126789488746</v>
      </c>
      <c r="M83" s="848"/>
      <c r="N83" s="56"/>
    </row>
    <row r="84" spans="1:14">
      <c r="B84" s="94" t="s">
        <v>1057</v>
      </c>
      <c r="C84" s="95"/>
      <c r="D84" s="95"/>
      <c r="E84" s="95"/>
      <c r="F84" s="95"/>
      <c r="G84" s="95"/>
      <c r="H84" s="95"/>
      <c r="I84" s="92"/>
      <c r="J84" s="93"/>
      <c r="K84" s="311">
        <v>0.05</v>
      </c>
      <c r="L84" s="847">
        <f>N78*K84</f>
        <v>4261.5316973721865</v>
      </c>
      <c r="M84" s="848"/>
      <c r="N84" s="56"/>
    </row>
    <row r="85" spans="1:14" ht="15.75" thickBot="1">
      <c r="B85" s="96" t="s">
        <v>1058</v>
      </c>
      <c r="C85" s="97"/>
      <c r="D85" s="97"/>
      <c r="E85" s="97"/>
      <c r="F85" s="97"/>
      <c r="G85" s="97"/>
      <c r="H85" s="97"/>
      <c r="I85" s="98"/>
      <c r="J85" s="99"/>
      <c r="K85" s="312">
        <v>0.05</v>
      </c>
      <c r="L85" s="849">
        <f>N78*K85</f>
        <v>4261.5316973721865</v>
      </c>
      <c r="M85" s="850"/>
      <c r="N85" s="56"/>
    </row>
    <row r="86" spans="1:14" ht="15.75" thickBot="1">
      <c r="B86" s="812" t="s">
        <v>1037</v>
      </c>
      <c r="C86" s="813"/>
      <c r="D86" s="813"/>
      <c r="E86" s="813"/>
      <c r="F86" s="813"/>
      <c r="G86" s="813"/>
      <c r="H86" s="813"/>
      <c r="I86" s="813"/>
      <c r="J86" s="813"/>
      <c r="K86" s="813"/>
      <c r="L86" s="813"/>
      <c r="M86" s="814"/>
      <c r="N86" s="57">
        <f>L83+L84+L85</f>
        <v>25569.190184233117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110799.82413167684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1528</v>
      </c>
      <c r="C31" s="86" t="s">
        <v>1530</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129</v>
      </c>
      <c r="B36" s="861" t="str">
        <f>VLOOKUP(A36,EQUIPOS!A6:D186,3,FALSE)</f>
        <v xml:space="preserve">Buldozer, Potencia al volante de 140 HP, motor de 2200 RPM, longitud de hoja 4,80m. </v>
      </c>
      <c r="C36" s="862"/>
      <c r="D36" s="862"/>
      <c r="E36" s="862"/>
      <c r="F36" s="862"/>
      <c r="G36" s="862"/>
      <c r="H36" s="863"/>
      <c r="I36" s="274"/>
      <c r="J36" s="275"/>
      <c r="K36" s="276">
        <f>VLOOKUP(A36,EQUIPOS!A6:D186,4,FALSE)</f>
        <v>143990</v>
      </c>
      <c r="L36" s="277"/>
      <c r="M36" s="278">
        <v>45</v>
      </c>
      <c r="N36" s="279">
        <f>K36/M36</f>
        <v>3199.7777777777778</v>
      </c>
    </row>
    <row r="37" spans="1:14">
      <c r="A37" s="118" t="s">
        <v>152</v>
      </c>
      <c r="B37" s="861" t="str">
        <f>VLOOKUP(A37,EQUIPOS!A7:D187,3,FALSE)</f>
        <v xml:space="preserve">Carrotanque de agua(1000 Galones) </v>
      </c>
      <c r="C37" s="862"/>
      <c r="D37" s="862"/>
      <c r="E37" s="862"/>
      <c r="F37" s="862"/>
      <c r="G37" s="862"/>
      <c r="H37" s="863"/>
      <c r="I37" s="274"/>
      <c r="J37" s="275"/>
      <c r="K37" s="276">
        <f>VLOOKUP(A37,EQUIPOS!A7:D187,4,FALSE)</f>
        <v>56292.881013197111</v>
      </c>
      <c r="L37" s="277"/>
      <c r="M37" s="278">
        <v>45</v>
      </c>
      <c r="N37" s="279">
        <f>K37/M37</f>
        <v>1250.9529114043803</v>
      </c>
    </row>
    <row r="38" spans="1:14">
      <c r="A38" t="s">
        <v>269</v>
      </c>
      <c r="B38" s="861" t="str">
        <f>VLOOKUP(A38,EQUIPOS!A8:D188,3,FALSE)</f>
        <v>Motoniveladora  potencia 215 HP, ancho de cuchilla 4,27 m, peso 18 ton.</v>
      </c>
      <c r="C38" s="862"/>
      <c r="D38" s="862"/>
      <c r="E38" s="862"/>
      <c r="F38" s="862"/>
      <c r="G38" s="862"/>
      <c r="H38" s="863"/>
      <c r="I38" s="274"/>
      <c r="J38" s="275"/>
      <c r="K38" s="276">
        <f>VLOOKUP(A38,EQUIPOS!A8:D188,4,FALSE)</f>
        <v>127916.55917411667</v>
      </c>
      <c r="L38" s="277"/>
      <c r="M38" s="278">
        <v>45</v>
      </c>
      <c r="N38" s="279">
        <f>K38/M38</f>
        <v>2842.5902038692593</v>
      </c>
    </row>
    <row r="39" spans="1:14">
      <c r="A39" t="s">
        <v>365</v>
      </c>
      <c r="B39" s="861" t="str">
        <f>VLOOKUP(A39,EQUIPOS!A9:D189,3,FALSE)</f>
        <v xml:space="preserve">Vibrocompatador, potencia 153 HP, peso 10 Ton. </v>
      </c>
      <c r="C39" s="862"/>
      <c r="D39" s="862"/>
      <c r="E39" s="862"/>
      <c r="F39" s="862"/>
      <c r="G39" s="862"/>
      <c r="H39" s="863"/>
      <c r="I39" s="864"/>
      <c r="J39" s="865"/>
      <c r="K39" s="276">
        <f>VLOOKUP(A39,EQUIPOS!A9:D189,4,FALSE)</f>
        <v>127607.91538527035</v>
      </c>
      <c r="L39" s="866">
        <v>45</v>
      </c>
      <c r="M39" s="867"/>
      <c r="N39" s="279">
        <f>K39/L39</f>
        <v>2835.7314530060075</v>
      </c>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t="s">
        <v>1036</v>
      </c>
      <c r="C42" s="862"/>
      <c r="D42" s="862"/>
      <c r="E42" s="862"/>
      <c r="F42" s="862"/>
      <c r="G42" s="862"/>
      <c r="H42" s="863"/>
      <c r="I42" s="871"/>
      <c r="J42" s="872"/>
      <c r="K42" s="46"/>
      <c r="L42" s="873">
        <v>0.02</v>
      </c>
      <c r="M42" s="874"/>
      <c r="N42" s="110">
        <f>N76*L42</f>
        <v>11.348267823577778</v>
      </c>
    </row>
    <row r="43" spans="1:14" ht="15.75" thickBot="1">
      <c r="B43" s="812" t="s">
        <v>1037</v>
      </c>
      <c r="C43" s="813"/>
      <c r="D43" s="813"/>
      <c r="E43" s="813"/>
      <c r="F43" s="813"/>
      <c r="G43" s="813"/>
      <c r="H43" s="813"/>
      <c r="I43" s="813"/>
      <c r="J43" s="813"/>
      <c r="K43" s="813"/>
      <c r="L43" s="813"/>
      <c r="M43" s="814"/>
      <c r="N43" s="401">
        <f>SUM(N36:N42)</f>
        <v>10140.400613881004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531</v>
      </c>
      <c r="B48" s="48" t="str">
        <f>VLOOKUP(A48,MATERIALES!A4:D373,3,FALSE)</f>
        <v xml:space="preserve">Material de Base </v>
      </c>
      <c r="C48" s="288"/>
      <c r="D48" s="288"/>
      <c r="E48" s="288"/>
      <c r="F48" s="288"/>
      <c r="G48" s="288"/>
      <c r="H48" s="288"/>
      <c r="I48" s="275"/>
      <c r="J48" s="231" t="str">
        <f>VLOOKUP(A48,MATERIALES!A4:D373,2,FALSE)</f>
        <v>m3</v>
      </c>
      <c r="K48" s="289">
        <v>1.25</v>
      </c>
      <c r="L48" s="274"/>
      <c r="M48" s="407">
        <f>VLOOKUP(A48,MATERIALES!A4:D395,4,FALSE)</f>
        <v>51079.6</v>
      </c>
      <c r="N48" s="279">
        <f>K48*M48</f>
        <v>63849.5</v>
      </c>
    </row>
    <row r="49" spans="1:14">
      <c r="B49" s="48"/>
      <c r="C49" s="288"/>
      <c r="D49" s="288"/>
      <c r="E49" s="288"/>
      <c r="F49" s="288"/>
      <c r="G49" s="288"/>
      <c r="H49" s="288"/>
      <c r="I49" s="275"/>
      <c r="J49" s="231"/>
      <c r="K49" s="289" t="s">
        <v>1064</v>
      </c>
      <c r="L49" s="274"/>
      <c r="M49" s="290"/>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63849.5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1469</v>
      </c>
      <c r="B59" s="51" t="str">
        <f>VLOOKUP(A59,TRANSPORTE!A5:D104,3,FALSE)</f>
        <v xml:space="preserve">Transporte de material de Sub Base CBR=40% </v>
      </c>
      <c r="C59" s="52"/>
      <c r="D59" s="52"/>
      <c r="E59" s="52"/>
      <c r="F59" s="52"/>
      <c r="G59" s="52"/>
      <c r="H59" s="295" t="s">
        <v>2104</v>
      </c>
      <c r="I59" s="286">
        <v>1.25</v>
      </c>
      <c r="J59" s="286">
        <v>1</v>
      </c>
      <c r="K59" s="286">
        <f>I59*J59</f>
        <v>1.25</v>
      </c>
      <c r="L59" s="899">
        <f>VLOOKUP(A59,TRANSPORTE!A5:D123,4,FALSE)</f>
        <v>1576</v>
      </c>
      <c r="M59" s="900"/>
      <c r="N59" s="298">
        <f>K59*L59</f>
        <v>1970</v>
      </c>
    </row>
    <row r="60" spans="1:14" ht="24.75" customHeight="1">
      <c r="B60" s="51"/>
      <c r="C60" s="324"/>
      <c r="D60" s="324"/>
      <c r="E60" s="324"/>
      <c r="F60" s="324"/>
      <c r="G60" s="324"/>
      <c r="H60" s="318"/>
      <c r="I60" s="406"/>
      <c r="J60" s="293"/>
      <c r="K60" s="286"/>
      <c r="L60" s="899"/>
      <c r="M60" s="900"/>
      <c r="N60" s="294"/>
    </row>
    <row r="61" spans="1:14">
      <c r="B61" s="51"/>
      <c r="C61" s="52"/>
      <c r="D61" s="52"/>
      <c r="E61" s="52"/>
      <c r="F61" s="52"/>
      <c r="G61" s="324"/>
      <c r="H61" s="318"/>
      <c r="I61" s="406"/>
      <c r="J61" s="293"/>
      <c r="K61" s="286"/>
      <c r="L61" s="899"/>
      <c r="M61" s="900"/>
      <c r="N61" s="298"/>
    </row>
    <row r="62" spans="1:14">
      <c r="B62" s="51"/>
      <c r="C62" s="52"/>
      <c r="D62" s="52"/>
      <c r="E62" s="52"/>
      <c r="F62" s="52"/>
      <c r="G62" s="52"/>
      <c r="H62" s="295"/>
      <c r="I62" s="286"/>
      <c r="J62" s="286"/>
      <c r="K62" s="286"/>
      <c r="L62" s="899"/>
      <c r="M62" s="900"/>
      <c r="N62" s="298"/>
    </row>
    <row r="63" spans="1:14">
      <c r="B63" s="51"/>
      <c r="C63" s="52"/>
      <c r="D63" s="52"/>
      <c r="E63" s="52"/>
      <c r="F63" s="52"/>
      <c r="G63" s="52"/>
      <c r="H63" s="295"/>
      <c r="I63" s="286"/>
      <c r="J63" s="286"/>
      <c r="K63" s="286"/>
      <c r="L63" s="899"/>
      <c r="M63" s="900"/>
      <c r="N63" s="298"/>
    </row>
    <row r="64" spans="1:14" ht="15.75" thickBot="1">
      <c r="B64" s="472"/>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SUM(N59:N64)</f>
        <v>1970</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76527.314005059903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15305.462801011981</v>
      </c>
      <c r="M83" s="848"/>
      <c r="N83" s="56"/>
    </row>
    <row r="84" spans="1:14">
      <c r="B84" s="94" t="s">
        <v>1057</v>
      </c>
      <c r="C84" s="95"/>
      <c r="D84" s="95"/>
      <c r="E84" s="95"/>
      <c r="F84" s="95"/>
      <c r="G84" s="95"/>
      <c r="H84" s="95"/>
      <c r="I84" s="92"/>
      <c r="J84" s="93"/>
      <c r="K84" s="311">
        <v>0.05</v>
      </c>
      <c r="L84" s="847">
        <f>N78*K84</f>
        <v>3826.3657002529953</v>
      </c>
      <c r="M84" s="848"/>
      <c r="N84" s="56"/>
    </row>
    <row r="85" spans="1:14" ht="15.75" thickBot="1">
      <c r="B85" s="96" t="s">
        <v>1058</v>
      </c>
      <c r="C85" s="97"/>
      <c r="D85" s="97"/>
      <c r="E85" s="97"/>
      <c r="F85" s="97"/>
      <c r="G85" s="97"/>
      <c r="H85" s="97"/>
      <c r="I85" s="98"/>
      <c r="J85" s="99"/>
      <c r="K85" s="312">
        <v>0.05</v>
      </c>
      <c r="L85" s="849">
        <f>N78*K85</f>
        <v>3826.3657002529953</v>
      </c>
      <c r="M85" s="850"/>
      <c r="N85" s="56"/>
    </row>
    <row r="86" spans="1:14" ht="15.75" thickBot="1">
      <c r="B86" s="812" t="s">
        <v>1037</v>
      </c>
      <c r="C86" s="813"/>
      <c r="D86" s="813"/>
      <c r="E86" s="813"/>
      <c r="F86" s="813"/>
      <c r="G86" s="813"/>
      <c r="H86" s="813"/>
      <c r="I86" s="813"/>
      <c r="J86" s="813"/>
      <c r="K86" s="813"/>
      <c r="L86" s="813"/>
      <c r="M86" s="814"/>
      <c r="N86" s="57">
        <f>L83+L84+L85</f>
        <v>22958.19420151797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99485.50820657787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1103</v>
      </c>
      <c r="C31" s="86" t="s">
        <v>2061</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129</v>
      </c>
      <c r="B36" s="861" t="str">
        <f>VLOOKUP(A36,EQUIPOS!A6:D154,3,FALSE)</f>
        <v xml:space="preserve">Buldozer, Potencia al volante de 140 HP, motor de 2200 RPM, longitud de hoja 4,80m. </v>
      </c>
      <c r="C36" s="862"/>
      <c r="D36" s="862"/>
      <c r="E36" s="862"/>
      <c r="F36" s="862"/>
      <c r="G36" s="862"/>
      <c r="H36" s="863"/>
      <c r="I36" s="274"/>
      <c r="J36" s="275"/>
      <c r="K36" s="276">
        <f>VLOOKUP(A36,EQUIPOS!A6:D163,4,FALSE)</f>
        <v>143990</v>
      </c>
      <c r="L36" s="277"/>
      <c r="M36" s="278">
        <v>400</v>
      </c>
      <c r="N36" s="279">
        <f>K36/M36</f>
        <v>359.97500000000002</v>
      </c>
    </row>
    <row r="37" spans="1:14">
      <c r="A37" s="118" t="s">
        <v>152</v>
      </c>
      <c r="B37" s="861" t="str">
        <f>VLOOKUP(A37,EQUIPOS!A7:D154,3,FALSE)</f>
        <v xml:space="preserve">Carrotanque de agua(1000 Galones) </v>
      </c>
      <c r="C37" s="862"/>
      <c r="D37" s="862"/>
      <c r="E37" s="862"/>
      <c r="F37" s="862"/>
      <c r="G37" s="862"/>
      <c r="H37" s="863"/>
      <c r="I37" s="274"/>
      <c r="J37" s="275"/>
      <c r="K37" s="276">
        <f>VLOOKUP(A37,EQUIPOS!A7:D164,4,FALSE)</f>
        <v>56292.881013197111</v>
      </c>
      <c r="L37" s="277"/>
      <c r="M37" s="278">
        <v>200</v>
      </c>
      <c r="N37" s="279">
        <f>K37/M37</f>
        <v>281.46440506598555</v>
      </c>
    </row>
    <row r="38" spans="1:14">
      <c r="A38" t="s">
        <v>269</v>
      </c>
      <c r="B38" s="861" t="str">
        <f>VLOOKUP(A38,EQUIPOS!A8:D154,3,FALSE)</f>
        <v>Motoniveladora  potencia 215 HP, ancho de cuchilla 4,27 m, peso 18 ton.</v>
      </c>
      <c r="C38" s="862"/>
      <c r="D38" s="862"/>
      <c r="E38" s="862"/>
      <c r="F38" s="862"/>
      <c r="G38" s="862"/>
      <c r="H38" s="863"/>
      <c r="I38" s="274"/>
      <c r="J38" s="275"/>
      <c r="K38" s="276">
        <f>VLOOKUP(A38,EQUIPOS!A8:D165,4,FALSE)</f>
        <v>127916.55917411667</v>
      </c>
      <c r="L38" s="277"/>
      <c r="M38" s="278">
        <v>200</v>
      </c>
      <c r="N38" s="279">
        <f>K38/M38</f>
        <v>639.58279587058337</v>
      </c>
    </row>
    <row r="39" spans="1:14">
      <c r="A39" t="s">
        <v>365</v>
      </c>
      <c r="B39" s="861" t="str">
        <f>VLOOKUP(A39,EQUIPOS!A9:D155,3,FALSE)</f>
        <v xml:space="preserve">Vibrocompatador, potencia 153 HP, peso 10 Ton. </v>
      </c>
      <c r="C39" s="862"/>
      <c r="D39" s="862"/>
      <c r="E39" s="862"/>
      <c r="F39" s="862"/>
      <c r="G39" s="862"/>
      <c r="H39" s="863"/>
      <c r="I39" s="864"/>
      <c r="J39" s="865"/>
      <c r="K39" s="276">
        <f>VLOOKUP(A39,EQUIPOS!A9:D166,4,FALSE)</f>
        <v>127607.91538527035</v>
      </c>
      <c r="L39" s="866">
        <v>200</v>
      </c>
      <c r="M39" s="867"/>
      <c r="N39" s="279">
        <f>K39/L39</f>
        <v>638.03957692635174</v>
      </c>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0.02</v>
      </c>
      <c r="N41" s="351">
        <f>N76*M41</f>
        <v>2.5533602603049999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1921.6151381232257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409"/>
      <c r="N48" s="279"/>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1600</v>
      </c>
      <c r="N70" s="402">
        <f>K70/M70</f>
        <v>63.834006507624999</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1600</v>
      </c>
      <c r="N71" s="402">
        <f>K71/M71</f>
        <v>63.834006507624999</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127.66801301525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2049.2831511384757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409.85663022769518</v>
      </c>
      <c r="M83" s="848"/>
      <c r="N83" s="56"/>
    </row>
    <row r="84" spans="1:14">
      <c r="B84" s="94" t="s">
        <v>1057</v>
      </c>
      <c r="C84" s="95"/>
      <c r="D84" s="95"/>
      <c r="E84" s="95"/>
      <c r="F84" s="95"/>
      <c r="G84" s="95"/>
      <c r="H84" s="95"/>
      <c r="I84" s="92"/>
      <c r="J84" s="93"/>
      <c r="K84" s="311">
        <v>0.05</v>
      </c>
      <c r="L84" s="847">
        <f>N78*K84</f>
        <v>102.46415755692379</v>
      </c>
      <c r="M84" s="848"/>
      <c r="N84" s="56"/>
    </row>
    <row r="85" spans="1:14" ht="15.75" thickBot="1">
      <c r="B85" s="96" t="s">
        <v>1058</v>
      </c>
      <c r="C85" s="97"/>
      <c r="D85" s="97"/>
      <c r="E85" s="97"/>
      <c r="F85" s="97"/>
      <c r="G85" s="97"/>
      <c r="H85" s="97"/>
      <c r="I85" s="98"/>
      <c r="J85" s="99"/>
      <c r="K85" s="312">
        <v>0.05</v>
      </c>
      <c r="L85" s="849">
        <f>N78*K85</f>
        <v>102.46415755692379</v>
      </c>
      <c r="M85" s="850"/>
      <c r="N85" s="56"/>
    </row>
    <row r="86" spans="1:14" ht="15.75" thickBot="1">
      <c r="B86" s="812" t="s">
        <v>1037</v>
      </c>
      <c r="C86" s="813"/>
      <c r="D86" s="813"/>
      <c r="E86" s="813"/>
      <c r="F86" s="813"/>
      <c r="G86" s="813"/>
      <c r="H86" s="813"/>
      <c r="I86" s="813"/>
      <c r="J86" s="813"/>
      <c r="K86" s="813"/>
      <c r="L86" s="813"/>
      <c r="M86" s="814"/>
      <c r="N86" s="57">
        <f>L83+L84+L85</f>
        <v>614.78494534154265</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2664.0680964800185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1104</v>
      </c>
      <c r="C31" s="86" t="s">
        <v>1282</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2.0426882082439999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2.0426882082439999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954</v>
      </c>
      <c r="B48" s="48" t="str">
        <f>VLOOKUP(A48,MATERIALES!A4:D373,3,FALSE)</f>
        <v>Geotextil T-2400 O Similar (Proveedores Lafayet, Pavco, Geomatrix, Tensar, Omnes U Otros)</v>
      </c>
      <c r="C48" s="288"/>
      <c r="D48" s="288"/>
      <c r="E48" s="288"/>
      <c r="F48" s="288"/>
      <c r="G48" s="288"/>
      <c r="H48" s="288"/>
      <c r="I48" s="275"/>
      <c r="J48" s="231" t="str">
        <f>VLOOKUP(A48,MATERIALES!A4:D373,2,FALSE)</f>
        <v>m2</v>
      </c>
      <c r="K48" s="289">
        <v>1.2</v>
      </c>
      <c r="L48" s="274"/>
      <c r="M48" s="409">
        <f>VLOOKUP(A48,MATERIALES!A4:D395,4,FALSE)</f>
        <v>8470.9967284254381</v>
      </c>
      <c r="N48" s="279">
        <f>K48*M48</f>
        <v>10165.196074110525</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10165.196074110525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1000</v>
      </c>
      <c r="N70" s="402">
        <f>K70/M70</f>
        <v>102.1344104122</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1000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204.2688208244</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10371.50758314317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2074.3015166286341</v>
      </c>
      <c r="M83" s="848"/>
      <c r="N83" s="56"/>
    </row>
    <row r="84" spans="1:14">
      <c r="B84" s="94" t="s">
        <v>1057</v>
      </c>
      <c r="C84" s="95"/>
      <c r="D84" s="95"/>
      <c r="E84" s="95"/>
      <c r="F84" s="95"/>
      <c r="G84" s="95"/>
      <c r="H84" s="95"/>
      <c r="I84" s="92"/>
      <c r="J84" s="93"/>
      <c r="K84" s="311">
        <v>0.05</v>
      </c>
      <c r="L84" s="847">
        <f>N78*K84</f>
        <v>518.57537915715852</v>
      </c>
      <c r="M84" s="848"/>
      <c r="N84" s="56"/>
    </row>
    <row r="85" spans="1:14" ht="15.75" thickBot="1">
      <c r="B85" s="96" t="s">
        <v>1058</v>
      </c>
      <c r="C85" s="97"/>
      <c r="D85" s="97"/>
      <c r="E85" s="97"/>
      <c r="F85" s="97"/>
      <c r="G85" s="97"/>
      <c r="H85" s="97"/>
      <c r="I85" s="98"/>
      <c r="J85" s="99"/>
      <c r="K85" s="312">
        <v>0.05</v>
      </c>
      <c r="L85" s="849">
        <f>N78*K85</f>
        <v>518.57537915715852</v>
      </c>
      <c r="M85" s="850"/>
      <c r="N85" s="56"/>
    </row>
    <row r="86" spans="1:14" ht="15.75" thickBot="1">
      <c r="B86" s="812" t="s">
        <v>1037</v>
      </c>
      <c r="C86" s="813"/>
      <c r="D86" s="813"/>
      <c r="E86" s="813"/>
      <c r="F86" s="813"/>
      <c r="G86" s="813"/>
      <c r="H86" s="813"/>
      <c r="I86" s="813"/>
      <c r="J86" s="813"/>
      <c r="K86" s="813"/>
      <c r="L86" s="813"/>
      <c r="M86" s="814"/>
      <c r="N86" s="57">
        <f>L83+L84+L85</f>
        <v>3111.4522749429516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13482.95985808612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1105</v>
      </c>
      <c r="C31" s="86" t="s">
        <v>1531</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2.0426882082439999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2.0426882082439999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967</v>
      </c>
      <c r="B48" s="48" t="str">
        <f>VLOOKUP(A48,MATERIALES!A4:D373,3,FALSE)</f>
        <v>Geotextil T-2100 O Similar (Proveedores Pavco, Lafayet, Geomatrix, Tensar, Omnes U Otros)</v>
      </c>
      <c r="C48" s="288"/>
      <c r="D48" s="288"/>
      <c r="E48" s="288"/>
      <c r="F48" s="288"/>
      <c r="G48" s="288"/>
      <c r="H48" s="288"/>
      <c r="I48" s="275"/>
      <c r="J48" s="231" t="str">
        <f>VLOOKUP(A48,MATERIALES!A4:D373,2,FALSE)</f>
        <v>m2</v>
      </c>
      <c r="K48" s="289">
        <v>1.1000000000000001</v>
      </c>
      <c r="L48" s="274"/>
      <c r="M48" s="409">
        <v>5077.6000000000004</v>
      </c>
      <c r="N48" s="279">
        <f>K48*M48</f>
        <v>5585.3600000000006</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5585.3600000000006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302">
        <v>1000</v>
      </c>
      <c r="N70" s="402">
        <f>K70/M70</f>
        <v>102.1344104122</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1000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204.2688208244</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5791.6715090326443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1158.3343018065289</v>
      </c>
      <c r="M83" s="848"/>
      <c r="N83" s="56"/>
    </row>
    <row r="84" spans="1:14">
      <c r="B84" s="94" t="s">
        <v>1057</v>
      </c>
      <c r="C84" s="95"/>
      <c r="D84" s="95"/>
      <c r="E84" s="95"/>
      <c r="F84" s="95"/>
      <c r="G84" s="95"/>
      <c r="H84" s="95"/>
      <c r="I84" s="92"/>
      <c r="J84" s="93"/>
      <c r="K84" s="311">
        <v>0.05</v>
      </c>
      <c r="L84" s="847">
        <f>N78*K84</f>
        <v>289.58357545163221</v>
      </c>
      <c r="M84" s="848"/>
      <c r="N84" s="56"/>
    </row>
    <row r="85" spans="1:14" ht="15.75" thickBot="1">
      <c r="B85" s="96" t="s">
        <v>1058</v>
      </c>
      <c r="C85" s="97"/>
      <c r="D85" s="97"/>
      <c r="E85" s="97"/>
      <c r="F85" s="97"/>
      <c r="G85" s="97"/>
      <c r="H85" s="97"/>
      <c r="I85" s="98"/>
      <c r="J85" s="99"/>
      <c r="K85" s="312">
        <v>0.05</v>
      </c>
      <c r="L85" s="849">
        <f>N78*K85</f>
        <v>289.58357545163221</v>
      </c>
      <c r="M85" s="850"/>
      <c r="N85" s="56"/>
    </row>
    <row r="86" spans="1:14" ht="15.75" thickBot="1">
      <c r="B86" s="812" t="s">
        <v>1037</v>
      </c>
      <c r="C86" s="813"/>
      <c r="D86" s="813"/>
      <c r="E86" s="813"/>
      <c r="F86" s="813"/>
      <c r="G86" s="813"/>
      <c r="H86" s="813"/>
      <c r="I86" s="813"/>
      <c r="J86" s="813"/>
      <c r="K86" s="813"/>
      <c r="L86" s="813"/>
      <c r="M86" s="814"/>
      <c r="N86" s="57">
        <f>L83+L84+L85</f>
        <v>1737.5014527097933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7529.1729617424371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1532</v>
      </c>
      <c r="C31" s="86" t="s">
        <v>1533</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2.0426882082439999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2.0426882082439999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475</v>
      </c>
      <c r="B48" s="48" t="str">
        <f>VLOOKUP(A48,MATERIALES!A4:D373,3,FALSE)</f>
        <v>Geomalla Biaxial Para Refuerzo Pbx-11</v>
      </c>
      <c r="C48" s="288"/>
      <c r="D48" s="288"/>
      <c r="E48" s="288"/>
      <c r="F48" s="288"/>
      <c r="G48" s="288"/>
      <c r="H48" s="288"/>
      <c r="I48" s="275"/>
      <c r="J48" s="231" t="str">
        <f>VLOOKUP(A48,MATERIALES!A4:D373,2,FALSE)</f>
        <v>m2</v>
      </c>
      <c r="K48" s="289">
        <v>1.2</v>
      </c>
      <c r="L48" s="274"/>
      <c r="M48" s="409">
        <f>VLOOKUP(A48,MATERIALES!A4:D395,4,FALSE)</f>
        <v>9211.94536647321</v>
      </c>
      <c r="N48" s="279">
        <f>K48*M48</f>
        <v>11054.334439767852</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11054.334439767852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1000</v>
      </c>
      <c r="N70" s="402">
        <f>K70/M70</f>
        <v>102.1344104122</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1000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204.2688208244</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11260.645948800497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2252.1291897600995</v>
      </c>
      <c r="M83" s="848"/>
      <c r="N83" s="56"/>
    </row>
    <row r="84" spans="1:14">
      <c r="B84" s="94" t="s">
        <v>1057</v>
      </c>
      <c r="C84" s="95"/>
      <c r="D84" s="95"/>
      <c r="E84" s="95"/>
      <c r="F84" s="95"/>
      <c r="G84" s="95"/>
      <c r="H84" s="95"/>
      <c r="I84" s="92"/>
      <c r="J84" s="93"/>
      <c r="K84" s="311">
        <v>0.05</v>
      </c>
      <c r="L84" s="847">
        <f>N78*K84</f>
        <v>563.03229744002488</v>
      </c>
      <c r="M84" s="848"/>
      <c r="N84" s="56"/>
    </row>
    <row r="85" spans="1:14" ht="15.75" thickBot="1">
      <c r="B85" s="96" t="s">
        <v>1058</v>
      </c>
      <c r="C85" s="97"/>
      <c r="D85" s="97"/>
      <c r="E85" s="97"/>
      <c r="F85" s="97"/>
      <c r="G85" s="97"/>
      <c r="H85" s="97"/>
      <c r="I85" s="98"/>
      <c r="J85" s="99"/>
      <c r="K85" s="312">
        <v>0.05</v>
      </c>
      <c r="L85" s="849">
        <f>N78*K85</f>
        <v>563.03229744002488</v>
      </c>
      <c r="M85" s="850"/>
      <c r="N85" s="56"/>
    </row>
    <row r="86" spans="1:14" ht="15.75" thickBot="1">
      <c r="B86" s="812" t="s">
        <v>1037</v>
      </c>
      <c r="C86" s="813"/>
      <c r="D86" s="813"/>
      <c r="E86" s="813"/>
      <c r="F86" s="813"/>
      <c r="G86" s="813"/>
      <c r="H86" s="813"/>
      <c r="I86" s="813"/>
      <c r="J86" s="813"/>
      <c r="K86" s="813"/>
      <c r="L86" s="813"/>
      <c r="M86" s="814"/>
      <c r="N86" s="57">
        <f>L83+L84+L85</f>
        <v>3378.1937846401497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14638.839733440647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1534</v>
      </c>
      <c r="C31" s="86" t="s">
        <v>1535</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2.0426882082439999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2.0426882082439999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985</v>
      </c>
      <c r="B48" s="48" t="str">
        <f>VLOOKUP(A48,MATERIALES!A4:D373,3,FALSE)</f>
        <v>Geomalla Forgrid UX100</v>
      </c>
      <c r="C48" s="288"/>
      <c r="D48" s="288"/>
      <c r="E48" s="288"/>
      <c r="F48" s="288"/>
      <c r="G48" s="288"/>
      <c r="H48" s="288"/>
      <c r="I48" s="275"/>
      <c r="J48" s="231" t="str">
        <f>VLOOKUP(A48,MATERIALES!A4:D373,2,FALSE)</f>
        <v>M2</v>
      </c>
      <c r="K48" s="289">
        <v>1.3</v>
      </c>
      <c r="L48" s="274"/>
      <c r="M48" s="409">
        <f>VLOOKUP(A48,MATERIALES!A4:D395,4,FALSE)</f>
        <v>15153.472053981195</v>
      </c>
      <c r="N48" s="279">
        <f>K48*M48</f>
        <v>19699.513670175555</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19699.513670175555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1000</v>
      </c>
      <c r="N70" s="402">
        <f>K70/M70</f>
        <v>102.1344104122</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1000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204.2688208244</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19905.825179208197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3981.1650358416396</v>
      </c>
      <c r="M83" s="848"/>
      <c r="N83" s="56"/>
    </row>
    <row r="84" spans="1:14">
      <c r="B84" s="94" t="s">
        <v>1057</v>
      </c>
      <c r="C84" s="95"/>
      <c r="D84" s="95"/>
      <c r="E84" s="95"/>
      <c r="F84" s="95"/>
      <c r="G84" s="95"/>
      <c r="H84" s="95"/>
      <c r="I84" s="92"/>
      <c r="J84" s="93"/>
      <c r="K84" s="311">
        <v>0.05</v>
      </c>
      <c r="L84" s="847">
        <f>N78*K84</f>
        <v>995.29125896040989</v>
      </c>
      <c r="M84" s="848"/>
      <c r="N84" s="56"/>
    </row>
    <row r="85" spans="1:14" ht="15.75" thickBot="1">
      <c r="B85" s="96" t="s">
        <v>1058</v>
      </c>
      <c r="C85" s="97"/>
      <c r="D85" s="97"/>
      <c r="E85" s="97"/>
      <c r="F85" s="97"/>
      <c r="G85" s="97"/>
      <c r="H85" s="97"/>
      <c r="I85" s="98"/>
      <c r="J85" s="99"/>
      <c r="K85" s="312">
        <v>0.05</v>
      </c>
      <c r="L85" s="849">
        <f>N78*K85</f>
        <v>995.29125896040989</v>
      </c>
      <c r="M85" s="850"/>
      <c r="N85" s="56"/>
    </row>
    <row r="86" spans="1:14" ht="15.75" thickBot="1">
      <c r="B86" s="812" t="s">
        <v>1037</v>
      </c>
      <c r="C86" s="813"/>
      <c r="D86" s="813"/>
      <c r="E86" s="813"/>
      <c r="F86" s="813"/>
      <c r="G86" s="813"/>
      <c r="H86" s="813"/>
      <c r="I86" s="813"/>
      <c r="J86" s="813"/>
      <c r="K86" s="813"/>
      <c r="L86" s="813"/>
      <c r="M86" s="814"/>
      <c r="N86" s="57">
        <f>L83+L84+L85</f>
        <v>5971.7475537624596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25877.572732970657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1106</v>
      </c>
      <c r="C31" s="86" t="s">
        <v>1536</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303</v>
      </c>
      <c r="B36" s="861" t="str">
        <f>VLOOKUP(A36,EQUIPOS!A6:D154,3,FALSE)</f>
        <v>Retrocargador, pala de 1,1 m3 de capacidad, profundidad de excavación de 4.400 mm y una altura de 5.680 mm</v>
      </c>
      <c r="C36" s="862"/>
      <c r="D36" s="862"/>
      <c r="E36" s="862"/>
      <c r="F36" s="862"/>
      <c r="G36" s="862"/>
      <c r="H36" s="863"/>
      <c r="I36" s="274"/>
      <c r="J36" s="275"/>
      <c r="K36" s="276">
        <f>VLOOKUP(A36,EQUIPOS!A6:D163,4,FALSE)</f>
        <v>91934.135117071099</v>
      </c>
      <c r="L36" s="277"/>
      <c r="M36" s="278">
        <v>250</v>
      </c>
      <c r="N36" s="279">
        <f>K36/M36</f>
        <v>367.73654046828437</v>
      </c>
    </row>
    <row r="37" spans="1:14">
      <c r="A37" s="118" t="s">
        <v>373</v>
      </c>
      <c r="B37" s="861" t="str">
        <f>VLOOKUP(A37,EQUIPOS!A7:D154,3,FALSE)</f>
        <v>Volqueta 6 m3</v>
      </c>
      <c r="C37" s="862"/>
      <c r="D37" s="862"/>
      <c r="E37" s="862"/>
      <c r="F37" s="862"/>
      <c r="G37" s="862"/>
      <c r="H37" s="863"/>
      <c r="I37" s="274"/>
      <c r="J37" s="275"/>
      <c r="K37" s="276">
        <f>VLOOKUP(A37,EQUIPOS!A7:D164,4,FALSE)</f>
        <v>68737.231030225652</v>
      </c>
      <c r="L37" s="277"/>
      <c r="M37" s="278">
        <v>250</v>
      </c>
      <c r="N37" s="279">
        <f>K37/M37</f>
        <v>274.94892412090263</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0.05</v>
      </c>
      <c r="N41" s="351">
        <f>N76*M41</f>
        <v>5.1067205206100006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647.79218510979695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409"/>
      <c r="N48" s="279"/>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2000</v>
      </c>
      <c r="N70" s="402">
        <f>K70/M70</f>
        <v>51.067205206099999</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2000</v>
      </c>
      <c r="N71" s="402">
        <f>K71/M71</f>
        <v>51.067205206099999</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102.1344104122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749.92659552199689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149.98531910439939</v>
      </c>
      <c r="M83" s="848"/>
      <c r="N83" s="56"/>
    </row>
    <row r="84" spans="1:14">
      <c r="B84" s="94" t="s">
        <v>1057</v>
      </c>
      <c r="C84" s="95"/>
      <c r="D84" s="95"/>
      <c r="E84" s="95"/>
      <c r="F84" s="95"/>
      <c r="G84" s="95"/>
      <c r="H84" s="95"/>
      <c r="I84" s="92"/>
      <c r="J84" s="93"/>
      <c r="K84" s="311">
        <v>0.05</v>
      </c>
      <c r="L84" s="847">
        <f>N78*K84</f>
        <v>37.496329776099849</v>
      </c>
      <c r="M84" s="848"/>
      <c r="N84" s="56"/>
    </row>
    <row r="85" spans="1:14" ht="15.75" thickBot="1">
      <c r="B85" s="96" t="s">
        <v>1058</v>
      </c>
      <c r="C85" s="97"/>
      <c r="D85" s="97"/>
      <c r="E85" s="97"/>
      <c r="F85" s="97"/>
      <c r="G85" s="97"/>
      <c r="H85" s="97"/>
      <c r="I85" s="98"/>
      <c r="J85" s="99"/>
      <c r="K85" s="312">
        <v>0.05</v>
      </c>
      <c r="L85" s="849">
        <f>N78*K85</f>
        <v>37.496329776099849</v>
      </c>
      <c r="M85" s="850"/>
      <c r="N85" s="56"/>
    </row>
    <row r="86" spans="1:14" ht="15.75" thickBot="1">
      <c r="B86" s="812" t="s">
        <v>1037</v>
      </c>
      <c r="C86" s="813"/>
      <c r="D86" s="813"/>
      <c r="E86" s="813"/>
      <c r="F86" s="813"/>
      <c r="G86" s="813"/>
      <c r="H86" s="813"/>
      <c r="I86" s="813"/>
      <c r="J86" s="813"/>
      <c r="K86" s="813"/>
      <c r="L86" s="813"/>
      <c r="M86" s="814"/>
      <c r="N86" s="57">
        <f>L83+L84+L85</f>
        <v>224.97797865659911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974.90457417859602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1539</v>
      </c>
      <c r="C31" s="86" t="s">
        <v>1540</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35</v>
      </c>
      <c r="N36" s="279">
        <f>K36/M36</f>
        <v>1608.3680289484889</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35</v>
      </c>
      <c r="N37" s="279">
        <f>K37/M37</f>
        <v>3654.7588335461905</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35</v>
      </c>
      <c r="N38" s="279">
        <f>K38/M38</f>
        <v>3645.9404395791526</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0.02</v>
      </c>
      <c r="N41" s="351">
        <f>N76*M41</f>
        <v>14.590630058885715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8923.6579321327172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845</v>
      </c>
      <c r="B48" s="48" t="str">
        <f>VLOOKUP(A48,MATERIALES!A4:D373,3,FALSE)</f>
        <v>Agua</v>
      </c>
      <c r="C48" s="288"/>
      <c r="D48" s="288"/>
      <c r="E48" s="288"/>
      <c r="F48" s="288"/>
      <c r="G48" s="288"/>
      <c r="H48" s="288"/>
      <c r="I48" s="275"/>
      <c r="J48" s="231" t="str">
        <f>VLOOKUP(A48,MATERIALES!A4:D373,2,FALSE)</f>
        <v>lt</v>
      </c>
      <c r="K48" s="289">
        <v>25</v>
      </c>
      <c r="L48" s="274"/>
      <c r="M48" s="409">
        <f>VLOOKUP(A48,MATERIALES!A4:D395,4,FALSE)</f>
        <v>44.211442900018071</v>
      </c>
      <c r="N48" s="279">
        <f>K48*M48</f>
        <v>1105.2860725004518</v>
      </c>
    </row>
    <row r="49" spans="1:14">
      <c r="A49" t="s">
        <v>875</v>
      </c>
      <c r="B49" s="48" t="str">
        <f>VLOOKUP(A49,MATERIALES!A5:D373,3,FALSE)</f>
        <v xml:space="preserve">Cemento gris
</v>
      </c>
      <c r="C49" s="288"/>
      <c r="D49" s="288"/>
      <c r="E49" s="288"/>
      <c r="F49" s="288"/>
      <c r="G49" s="288"/>
      <c r="H49" s="288"/>
      <c r="I49" s="275"/>
      <c r="J49" s="231" t="str">
        <f>VLOOKUP(A49,MATERIALES!A5:D373,2,FALSE)</f>
        <v>kg</v>
      </c>
      <c r="K49" s="289">
        <v>80</v>
      </c>
      <c r="L49" s="274"/>
      <c r="M49" s="409">
        <f>VLOOKUP(A49,MATERIALES!A5:D396,4,FALSE)</f>
        <v>478.46923401434333</v>
      </c>
      <c r="N49" s="279">
        <f>K49*M49</f>
        <v>38277.538721147466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39382.824793647917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280</v>
      </c>
      <c r="N70" s="402">
        <f>K70/M70</f>
        <v>364.76575147214288</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280</v>
      </c>
      <c r="N71" s="402">
        <f>K71/M71</f>
        <v>364.76575147214288</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729.53150294428576</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49036.014228724918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9807.2028457449833</v>
      </c>
      <c r="M83" s="848"/>
      <c r="N83" s="56"/>
    </row>
    <row r="84" spans="1:14">
      <c r="B84" s="94" t="s">
        <v>1057</v>
      </c>
      <c r="C84" s="95"/>
      <c r="D84" s="95"/>
      <c r="E84" s="95"/>
      <c r="F84" s="95"/>
      <c r="G84" s="95"/>
      <c r="H84" s="95"/>
      <c r="I84" s="92"/>
      <c r="J84" s="93"/>
      <c r="K84" s="311">
        <v>0.05</v>
      </c>
      <c r="L84" s="847">
        <f>N78*K84</f>
        <v>2451.8007114362458</v>
      </c>
      <c r="M84" s="848"/>
      <c r="N84" s="56"/>
    </row>
    <row r="85" spans="1:14" ht="15.75" thickBot="1">
      <c r="B85" s="96" t="s">
        <v>1058</v>
      </c>
      <c r="C85" s="97"/>
      <c r="D85" s="97"/>
      <c r="E85" s="97"/>
      <c r="F85" s="97"/>
      <c r="G85" s="97"/>
      <c r="H85" s="97"/>
      <c r="I85" s="98"/>
      <c r="J85" s="99"/>
      <c r="K85" s="312">
        <v>0.05</v>
      </c>
      <c r="L85" s="849">
        <f>N78*K85</f>
        <v>2451.8007114362458</v>
      </c>
      <c r="M85" s="850"/>
      <c r="N85" s="56"/>
    </row>
    <row r="86" spans="1:14" ht="15.75" thickBot="1">
      <c r="B86" s="812" t="s">
        <v>1037</v>
      </c>
      <c r="C86" s="813"/>
      <c r="D86" s="813"/>
      <c r="E86" s="813"/>
      <c r="F86" s="813"/>
      <c r="G86" s="813"/>
      <c r="H86" s="813"/>
      <c r="I86" s="813"/>
      <c r="J86" s="813"/>
      <c r="K86" s="813"/>
      <c r="L86" s="813"/>
      <c r="M86" s="814"/>
      <c r="N86" s="57">
        <f>L83+L84+L85</f>
        <v>14710.804268617476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63746.818497342392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1541</v>
      </c>
      <c r="C31" s="86" t="s">
        <v>1542</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35</v>
      </c>
      <c r="N36" s="279">
        <f>K36/M36</f>
        <v>1608.3680289484889</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35</v>
      </c>
      <c r="N37" s="279">
        <f>K37/M37</f>
        <v>3654.7588335461905</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35</v>
      </c>
      <c r="N38" s="279">
        <f>K38/M38</f>
        <v>3645.9404395791526</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0.02</v>
      </c>
      <c r="N41" s="351">
        <f>N76*M41</f>
        <v>14.590630058885715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8923.6579321327172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845</v>
      </c>
      <c r="B48" s="48" t="str">
        <f>VLOOKUP(A48,MATERIALES!A4:D373,3,FALSE)</f>
        <v>Agua</v>
      </c>
      <c r="C48" s="288"/>
      <c r="D48" s="288"/>
      <c r="E48" s="288"/>
      <c r="F48" s="288"/>
      <c r="G48" s="288"/>
      <c r="H48" s="288"/>
      <c r="I48" s="275"/>
      <c r="J48" s="231" t="str">
        <f>VLOOKUP(A48,MATERIALES!A4:D373,2,FALSE)</f>
        <v>lt</v>
      </c>
      <c r="K48" s="289">
        <v>25</v>
      </c>
      <c r="L48" s="274"/>
      <c r="M48" s="409">
        <f>VLOOKUP(A48,MATERIALES!A4:D395,4,FALSE)</f>
        <v>44.211442900018071</v>
      </c>
      <c r="N48" s="279">
        <f>K48*M48</f>
        <v>1105.2860725004518</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1105.2860725004518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280</v>
      </c>
      <c r="N70" s="402">
        <f>K70/M70</f>
        <v>364.76575147214288</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280</v>
      </c>
      <c r="N71" s="402">
        <f>K71/M71</f>
        <v>364.76575147214288</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729.53150294428576</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10758.475507577456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2151.6951015154914</v>
      </c>
      <c r="M83" s="848"/>
      <c r="N83" s="56"/>
    </row>
    <row r="84" spans="1:14">
      <c r="B84" s="94" t="s">
        <v>1057</v>
      </c>
      <c r="C84" s="95"/>
      <c r="D84" s="95"/>
      <c r="E84" s="95"/>
      <c r="F84" s="95"/>
      <c r="G84" s="95"/>
      <c r="H84" s="95"/>
      <c r="I84" s="92"/>
      <c r="J84" s="93"/>
      <c r="K84" s="311">
        <v>0.05</v>
      </c>
      <c r="L84" s="847">
        <f>N78*K84</f>
        <v>537.92377537887285</v>
      </c>
      <c r="M84" s="848"/>
      <c r="N84" s="56"/>
    </row>
    <row r="85" spans="1:14" ht="15.75" thickBot="1">
      <c r="B85" s="96" t="s">
        <v>1058</v>
      </c>
      <c r="C85" s="97"/>
      <c r="D85" s="97"/>
      <c r="E85" s="97"/>
      <c r="F85" s="97"/>
      <c r="G85" s="97"/>
      <c r="H85" s="97"/>
      <c r="I85" s="98"/>
      <c r="J85" s="99"/>
      <c r="K85" s="312">
        <v>0.05</v>
      </c>
      <c r="L85" s="849">
        <f>N78*K85</f>
        <v>537.92377537887285</v>
      </c>
      <c r="M85" s="850"/>
      <c r="N85" s="56"/>
    </row>
    <row r="86" spans="1:14" ht="15.75" thickBot="1">
      <c r="B86" s="812" t="s">
        <v>1037</v>
      </c>
      <c r="C86" s="813"/>
      <c r="D86" s="813"/>
      <c r="E86" s="813"/>
      <c r="F86" s="813"/>
      <c r="G86" s="813"/>
      <c r="H86" s="813"/>
      <c r="I86" s="813"/>
      <c r="J86" s="813"/>
      <c r="K86" s="813"/>
      <c r="L86" s="813"/>
      <c r="M86" s="814"/>
      <c r="N86" s="57">
        <f>L83+L84+L85</f>
        <v>3227.5426522732373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13986.018159850693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1543</v>
      </c>
      <c r="C31" s="86" t="s">
        <v>1544</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875</v>
      </c>
      <c r="B48" s="48" t="str">
        <f>VLOOKUP(A48,MATERIALES!A4:D373,3,FALSE)</f>
        <v xml:space="preserve">Cemento gris
</v>
      </c>
      <c r="C48" s="288"/>
      <c r="D48" s="288"/>
      <c r="E48" s="288"/>
      <c r="F48" s="288"/>
      <c r="G48" s="288"/>
      <c r="H48" s="288"/>
      <c r="I48" s="275"/>
      <c r="J48" s="231" t="str">
        <f>VLOOKUP(A48,MATERIALES!A4:D373,2,FALSE)</f>
        <v>kg</v>
      </c>
      <c r="K48" s="289">
        <v>1</v>
      </c>
      <c r="L48" s="274"/>
      <c r="M48" s="409">
        <f>VLOOKUP(A48,MATERIALES!A4:D395,4,FALSE)</f>
        <v>478.46923401434333</v>
      </c>
      <c r="N48" s="279">
        <f>K48*M48</f>
        <v>478.46923401434333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478.46923401434333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812" t="s">
        <v>1037</v>
      </c>
      <c r="C76" s="813"/>
      <c r="D76" s="813"/>
      <c r="E76" s="813"/>
      <c r="F76" s="813"/>
      <c r="G76" s="813"/>
      <c r="H76" s="813"/>
      <c r="I76" s="855"/>
      <c r="J76" s="855"/>
      <c r="K76" s="855"/>
      <c r="L76" s="855"/>
      <c r="M76" s="856"/>
      <c r="N76" s="308">
        <f>SUM(N70:N75)</f>
        <v>0</v>
      </c>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478.46923401434333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95.693846802868677</v>
      </c>
      <c r="M83" s="848"/>
      <c r="N83" s="56"/>
    </row>
    <row r="84" spans="1:14">
      <c r="B84" s="94" t="s">
        <v>1057</v>
      </c>
      <c r="C84" s="95"/>
      <c r="D84" s="95"/>
      <c r="E84" s="95"/>
      <c r="F84" s="95"/>
      <c r="G84" s="95"/>
      <c r="H84" s="95"/>
      <c r="I84" s="92"/>
      <c r="J84" s="93"/>
      <c r="K84" s="311">
        <v>0.05</v>
      </c>
      <c r="L84" s="847">
        <f>N78*K84</f>
        <v>23.923461700717169</v>
      </c>
      <c r="M84" s="848"/>
      <c r="N84" s="56"/>
    </row>
    <row r="85" spans="1:14" ht="15.75" thickBot="1">
      <c r="B85" s="96" t="s">
        <v>1058</v>
      </c>
      <c r="C85" s="97"/>
      <c r="D85" s="97"/>
      <c r="E85" s="97"/>
      <c r="F85" s="97"/>
      <c r="G85" s="97"/>
      <c r="H85" s="97"/>
      <c r="I85" s="98"/>
      <c r="J85" s="99"/>
      <c r="K85" s="312">
        <v>0.05</v>
      </c>
      <c r="L85" s="849">
        <f>N78*K85</f>
        <v>23.923461700717169</v>
      </c>
      <c r="M85" s="850"/>
      <c r="N85" s="56"/>
    </row>
    <row r="86" spans="1:14" ht="15.75" thickBot="1">
      <c r="B86" s="812" t="s">
        <v>1037</v>
      </c>
      <c r="C86" s="813"/>
      <c r="D86" s="813"/>
      <c r="E86" s="813"/>
      <c r="F86" s="813"/>
      <c r="G86" s="813"/>
      <c r="H86" s="813"/>
      <c r="I86" s="813"/>
      <c r="J86" s="813"/>
      <c r="K86" s="813"/>
      <c r="L86" s="813"/>
      <c r="M86" s="814"/>
      <c r="N86" s="57">
        <f>L83+L84+L85</f>
        <v>143.54077020430302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622.01000421864637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1545</v>
      </c>
      <c r="C31" s="86" t="s">
        <v>1546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35</v>
      </c>
      <c r="N36" s="279">
        <f>K36/M36</f>
        <v>1608.3680289484889</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35</v>
      </c>
      <c r="N37" s="279">
        <f>K37/M37</f>
        <v>3654.7588335461905</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35</v>
      </c>
      <c r="N38" s="279">
        <f>K38/M38</f>
        <v>3645.9404395791526</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0.02</v>
      </c>
      <c r="N41" s="351">
        <f>N76*M41</f>
        <v>14.590630058885715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8923.6579321327172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404</v>
      </c>
      <c r="B48" s="48" t="str">
        <f>VLOOKUP(A48,MATERIALES!A4:D373,3,FALSE)</f>
        <v>Cal</v>
      </c>
      <c r="C48" s="288"/>
      <c r="D48" s="288"/>
      <c r="E48" s="288"/>
      <c r="F48" s="288"/>
      <c r="G48" s="288"/>
      <c r="H48" s="288"/>
      <c r="I48" s="275"/>
      <c r="J48" s="231" t="str">
        <f>VLOOKUP(A48,MATERIALES!A4:D373,2,FALSE)</f>
        <v>kg</v>
      </c>
      <c r="K48" s="289">
        <v>80</v>
      </c>
      <c r="L48" s="274"/>
      <c r="M48" s="409">
        <f>VLOOKUP(A48,MATERIALES!A4:D395,4,FALSE)</f>
        <v>990</v>
      </c>
      <c r="N48" s="279">
        <f>K48*M48</f>
        <v>79200</v>
      </c>
    </row>
    <row r="49" spans="1:14">
      <c r="A49" t="s">
        <v>845</v>
      </c>
      <c r="B49" s="48" t="str">
        <f>VLOOKUP(A49,MATERIALES!A5:D373,3,FALSE)</f>
        <v>Agua</v>
      </c>
      <c r="C49" s="288"/>
      <c r="D49" s="288"/>
      <c r="E49" s="288"/>
      <c r="F49" s="288"/>
      <c r="G49" s="288"/>
      <c r="H49" s="288"/>
      <c r="I49" s="275"/>
      <c r="J49" s="231" t="str">
        <f>VLOOKUP(A49,MATERIALES!A5:D373,2,FALSE)</f>
        <v>lt</v>
      </c>
      <c r="K49" s="289">
        <v>25</v>
      </c>
      <c r="L49" s="274"/>
      <c r="M49" s="409">
        <f>VLOOKUP(A49,MATERIALES!A5:D396,4,FALSE)</f>
        <v>44.211442900018071</v>
      </c>
      <c r="N49" s="279">
        <f>K49*M49</f>
        <v>1105.2860725004518</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80305.286072500458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280</v>
      </c>
      <c r="N70" s="402">
        <f>K70/M70</f>
        <v>364.76575147214288</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280</v>
      </c>
      <c r="N71" s="402">
        <f>K71/M71</f>
        <v>364.76575147214288</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729.53150294428576</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89958.475507577459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17991.695101515492</v>
      </c>
      <c r="M83" s="848"/>
      <c r="N83" s="56"/>
    </row>
    <row r="84" spans="1:14">
      <c r="B84" s="94" t="s">
        <v>1057</v>
      </c>
      <c r="C84" s="95"/>
      <c r="D84" s="95"/>
      <c r="E84" s="95"/>
      <c r="F84" s="95"/>
      <c r="G84" s="95"/>
      <c r="H84" s="95"/>
      <c r="I84" s="92"/>
      <c r="J84" s="93"/>
      <c r="K84" s="311">
        <v>0.05</v>
      </c>
      <c r="L84" s="847">
        <f>N78*K84</f>
        <v>4497.923775378873</v>
      </c>
      <c r="M84" s="848"/>
      <c r="N84" s="56"/>
    </row>
    <row r="85" spans="1:14" ht="15.75" thickBot="1">
      <c r="B85" s="96" t="s">
        <v>1058</v>
      </c>
      <c r="C85" s="97"/>
      <c r="D85" s="97"/>
      <c r="E85" s="97"/>
      <c r="F85" s="97"/>
      <c r="G85" s="97"/>
      <c r="H85" s="97"/>
      <c r="I85" s="98"/>
      <c r="J85" s="99"/>
      <c r="K85" s="312">
        <v>0.05</v>
      </c>
      <c r="L85" s="849">
        <f>N78*K85</f>
        <v>4497.923775378873</v>
      </c>
      <c r="M85" s="850"/>
      <c r="N85" s="56"/>
    </row>
    <row r="86" spans="1:14" ht="15.75" thickBot="1">
      <c r="B86" s="812" t="s">
        <v>1037</v>
      </c>
      <c r="C86" s="813"/>
      <c r="D86" s="813"/>
      <c r="E86" s="813"/>
      <c r="F86" s="813"/>
      <c r="G86" s="813"/>
      <c r="H86" s="813"/>
      <c r="I86" s="813"/>
      <c r="J86" s="813"/>
      <c r="K86" s="813"/>
      <c r="L86" s="813"/>
      <c r="M86" s="814"/>
      <c r="N86" s="57">
        <f>L83+L84+L85</f>
        <v>26987.542652273238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116946.0181598507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1548</v>
      </c>
      <c r="C31" s="86" t="s">
        <v>1957</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35</v>
      </c>
      <c r="N36" s="279">
        <f>K36/M36</f>
        <v>1608.3680289484889</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35</v>
      </c>
      <c r="N37" s="279">
        <f>K37/M37</f>
        <v>3654.7588335461905</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35</v>
      </c>
      <c r="N38" s="279">
        <f>K38/M38</f>
        <v>3645.9404395791526</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0.02</v>
      </c>
      <c r="N41" s="351">
        <f>N75*M41</f>
        <v>14.590630058885715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8923.6579321327172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845</v>
      </c>
      <c r="B48" s="48" t="str">
        <f>VLOOKUP(A48,MATERIALES!A5:D373,3,FALSE)</f>
        <v>Agua</v>
      </c>
      <c r="C48" s="288"/>
      <c r="D48" s="288"/>
      <c r="E48" s="288"/>
      <c r="F48" s="288"/>
      <c r="G48" s="288"/>
      <c r="H48" s="288"/>
      <c r="I48" s="275"/>
      <c r="J48" s="231" t="str">
        <f>VLOOKUP(A48,MATERIALES!A4:D373,2,FALSE)</f>
        <v>lt</v>
      </c>
      <c r="K48" s="289">
        <v>25</v>
      </c>
      <c r="L48" s="274"/>
      <c r="M48" s="409">
        <f>VLOOKUP(A48,MATERIALES!A5:D396,4,FALSE)</f>
        <v>44.211442900018071</v>
      </c>
      <c r="N48" s="279">
        <f>K48*M48</f>
        <v>1105.2860725004518</v>
      </c>
    </row>
    <row r="49" spans="1:14">
      <c r="A49" s="113"/>
      <c r="B49" s="48"/>
      <c r="C49" s="288"/>
      <c r="D49" s="288"/>
      <c r="E49" s="288"/>
      <c r="F49" s="288"/>
      <c r="G49" s="288"/>
      <c r="H49" s="288"/>
      <c r="I49" s="275"/>
      <c r="J49" s="231"/>
      <c r="K49" s="289"/>
      <c r="L49" s="274"/>
      <c r="M49" s="290"/>
      <c r="N49" s="279"/>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1105.2860725004518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B58" s="51"/>
      <c r="C58" s="324"/>
      <c r="D58" s="324"/>
      <c r="E58" s="324"/>
      <c r="F58" s="324"/>
      <c r="G58" s="324"/>
      <c r="H58" s="318"/>
      <c r="I58" s="286"/>
      <c r="J58" s="293"/>
      <c r="K58" s="286"/>
      <c r="L58" s="899"/>
      <c r="M58" s="900"/>
      <c r="N58" s="294"/>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316"/>
      <c r="C63" s="317"/>
      <c r="D63" s="317"/>
      <c r="E63" s="317"/>
      <c r="F63" s="317"/>
      <c r="G63" s="317"/>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299">
        <f>K69/J69*100</f>
        <v>55207.789411999998</v>
      </c>
      <c r="J69" s="300">
        <v>185</v>
      </c>
      <c r="K69" s="301">
        <f>VLOOKUP(A69,'MANO DE OBRA'!A8:D99,4,FALSE)</f>
        <v>102134.4104122</v>
      </c>
      <c r="L69" s="55"/>
      <c r="M69" s="302">
        <v>280</v>
      </c>
      <c r="N69" s="402">
        <f>K69/M69</f>
        <v>364.76575147214288</v>
      </c>
      <c r="O69" s="111"/>
    </row>
    <row r="70" spans="1:15">
      <c r="A70" t="s">
        <v>7</v>
      </c>
      <c r="B70" s="54" t="str">
        <f>VLOOKUP(A70,'MANO DE OBRA'!A8:D69,3,FALSE)</f>
        <v>Obrero (2)</v>
      </c>
      <c r="C70" s="52"/>
      <c r="D70" s="52"/>
      <c r="E70" s="52"/>
      <c r="F70" s="52"/>
      <c r="G70" s="52"/>
      <c r="H70" s="52"/>
      <c r="I70" s="299">
        <f>K70/J70*100</f>
        <v>55207.789411999998</v>
      </c>
      <c r="J70" s="300">
        <v>185</v>
      </c>
      <c r="K70" s="301">
        <f>VLOOKUP(A70,'MANO DE OBRA'!A8:D100,4,FALSE)</f>
        <v>102134.4104122</v>
      </c>
      <c r="L70" s="55"/>
      <c r="M70" s="306">
        <v>280</v>
      </c>
      <c r="N70" s="402">
        <f>K70/M70</f>
        <v>364.76575147214288</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812" t="s">
        <v>1037</v>
      </c>
      <c r="C75" s="813"/>
      <c r="D75" s="813"/>
      <c r="E75" s="813"/>
      <c r="F75" s="813"/>
      <c r="G75" s="813"/>
      <c r="H75" s="813"/>
      <c r="I75" s="855"/>
      <c r="J75" s="855"/>
      <c r="K75" s="855"/>
      <c r="L75" s="855"/>
      <c r="M75" s="856"/>
      <c r="N75" s="308">
        <f>SUM(N69:N74)</f>
        <v>729.53150294428576</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10758.475507577456</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2151.6951015154914</v>
      </c>
      <c r="M82" s="848"/>
      <c r="N82" s="56"/>
    </row>
    <row r="83" spans="1:14">
      <c r="B83" s="94" t="s">
        <v>1057</v>
      </c>
      <c r="C83" s="95"/>
      <c r="D83" s="95"/>
      <c r="E83" s="95"/>
      <c r="F83" s="95"/>
      <c r="G83" s="95"/>
      <c r="H83" s="95"/>
      <c r="I83" s="92"/>
      <c r="J83" s="93"/>
      <c r="K83" s="311">
        <v>0.05</v>
      </c>
      <c r="L83" s="847">
        <f>N77*K83</f>
        <v>537.92377537887285</v>
      </c>
      <c r="M83" s="848"/>
      <c r="N83" s="56"/>
    </row>
    <row r="84" spans="1:14" ht="15.75" thickBot="1">
      <c r="B84" s="96" t="s">
        <v>1058</v>
      </c>
      <c r="C84" s="97"/>
      <c r="D84" s="97"/>
      <c r="E84" s="97"/>
      <c r="F84" s="97"/>
      <c r="G84" s="97"/>
      <c r="H84" s="97"/>
      <c r="I84" s="98"/>
      <c r="J84" s="99"/>
      <c r="K84" s="312">
        <v>0.05</v>
      </c>
      <c r="L84" s="849">
        <f>N77*K84</f>
        <v>537.92377537887285</v>
      </c>
      <c r="M84" s="850"/>
      <c r="N84" s="56"/>
    </row>
    <row r="85" spans="1:14" ht="15.75" thickBot="1">
      <c r="B85" s="812" t="s">
        <v>1037</v>
      </c>
      <c r="C85" s="813"/>
      <c r="D85" s="813"/>
      <c r="E85" s="813"/>
      <c r="F85" s="813"/>
      <c r="G85" s="813"/>
      <c r="H85" s="813"/>
      <c r="I85" s="813"/>
      <c r="J85" s="813"/>
      <c r="K85" s="813"/>
      <c r="L85" s="813"/>
      <c r="M85" s="814"/>
      <c r="N85" s="57">
        <f>L82+L83+L84</f>
        <v>3227.5426522732373</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13986.018159850693</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75" thickBot="1">
      <c r="B96" s="21"/>
      <c r="C96" s="17"/>
      <c r="D96" s="17"/>
      <c r="E96" s="17"/>
      <c r="F96" s="17" t="s">
        <v>1064</v>
      </c>
      <c r="G96" s="17"/>
      <c r="H96" s="17"/>
      <c r="I96" s="17"/>
      <c r="J96" s="17"/>
      <c r="K96" s="17"/>
      <c r="L96" s="17"/>
      <c r="M96" s="17"/>
      <c r="N96" s="22"/>
    </row>
    <row r="97" spans="2:14">
      <c r="B97" s="234" t="s">
        <v>2321</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2322</v>
      </c>
      <c r="C103" s="36"/>
      <c r="D103" s="36"/>
      <c r="E103" s="36"/>
      <c r="F103" s="36"/>
      <c r="G103" s="36"/>
      <c r="H103" s="36"/>
      <c r="I103" s="36"/>
      <c r="J103" s="36"/>
      <c r="K103" s="36"/>
      <c r="L103" s="36"/>
      <c r="M103" s="36"/>
      <c r="N103" s="37"/>
    </row>
    <row r="104" spans="2:14" ht="15" customHeight="1">
      <c r="B104" s="815" t="s">
        <v>2323</v>
      </c>
      <c r="C104" s="816"/>
      <c r="D104" s="816"/>
      <c r="E104" s="816"/>
      <c r="F104" s="816"/>
      <c r="G104" s="816"/>
      <c r="H104" s="816"/>
      <c r="I104" s="816"/>
      <c r="J104" s="816"/>
      <c r="K104" s="816"/>
      <c r="L104" s="816"/>
      <c r="M104" s="816"/>
      <c r="N104" s="817"/>
    </row>
    <row r="105" spans="2:14" ht="15" customHeight="1">
      <c r="B105" s="815"/>
      <c r="C105" s="816"/>
      <c r="D105" s="816"/>
      <c r="E105" s="816"/>
      <c r="F105" s="816"/>
      <c r="G105" s="816"/>
      <c r="H105" s="816"/>
      <c r="I105" s="816"/>
      <c r="J105" s="816"/>
      <c r="K105" s="816"/>
      <c r="L105" s="816"/>
      <c r="M105" s="816"/>
      <c r="N105" s="817"/>
    </row>
    <row r="106" spans="2:14" ht="30" customHeight="1">
      <c r="B106" s="818" t="s">
        <v>2324</v>
      </c>
      <c r="C106" s="819"/>
      <c r="D106" s="819"/>
      <c r="E106" s="819"/>
      <c r="F106" s="819"/>
      <c r="G106" s="819"/>
      <c r="H106" s="819"/>
      <c r="I106" s="819"/>
      <c r="J106" s="819"/>
      <c r="K106" s="819"/>
      <c r="L106" s="819"/>
      <c r="M106" s="819"/>
      <c r="N106" s="820"/>
    </row>
    <row r="107" spans="2:14">
      <c r="B107" s="818"/>
      <c r="C107" s="819"/>
      <c r="D107" s="819"/>
      <c r="E107" s="819"/>
      <c r="F107" s="819"/>
      <c r="G107" s="819"/>
      <c r="H107" s="819"/>
      <c r="I107" s="819"/>
      <c r="J107" s="819"/>
      <c r="K107" s="819"/>
      <c r="L107" s="819"/>
      <c r="M107" s="819"/>
      <c r="N107" s="82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78"/>
      <c r="K117" s="878"/>
      <c r="L117" s="878"/>
      <c r="M117" s="878"/>
      <c r="N117" s="879"/>
    </row>
    <row r="118" spans="2:14" ht="15.75" thickBot="1">
      <c r="B118" s="268" t="s">
        <v>2326</v>
      </c>
      <c r="C118" s="400"/>
      <c r="D118" s="400"/>
      <c r="E118" s="62"/>
      <c r="F118" s="62"/>
      <c r="G118" s="62"/>
      <c r="H118" s="62"/>
      <c r="I118" s="62"/>
      <c r="J118" s="880"/>
      <c r="K118" s="880"/>
      <c r="L118" s="880"/>
      <c r="M118" s="880"/>
      <c r="N118" s="88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ht="21"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1549</v>
      </c>
      <c r="C31" s="86" t="s">
        <v>1550</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404</v>
      </c>
      <c r="B48" s="48" t="str">
        <f>VLOOKUP(A48,MATERIALES!A4:D373,3,FALSE)</f>
        <v>Cal</v>
      </c>
      <c r="C48" s="288"/>
      <c r="D48" s="288"/>
      <c r="E48" s="288"/>
      <c r="F48" s="288"/>
      <c r="G48" s="288"/>
      <c r="H48" s="288"/>
      <c r="I48" s="275"/>
      <c r="J48" s="231" t="str">
        <f>VLOOKUP(A48,MATERIALES!A4:D373,2,FALSE)</f>
        <v>kg</v>
      </c>
      <c r="K48" s="289">
        <v>1</v>
      </c>
      <c r="L48" s="274"/>
      <c r="M48" s="409">
        <f>VLOOKUP(A48,MATERIALES!A4:D395,4,FALSE)</f>
        <v>990</v>
      </c>
      <c r="N48" s="279">
        <f>K48*M48</f>
        <v>990</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990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812" t="s">
        <v>1037</v>
      </c>
      <c r="C76" s="813"/>
      <c r="D76" s="813"/>
      <c r="E76" s="813"/>
      <c r="F76" s="813"/>
      <c r="G76" s="813"/>
      <c r="H76" s="813"/>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990</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198</v>
      </c>
      <c r="M83" s="848"/>
      <c r="N83" s="56"/>
    </row>
    <row r="84" spans="1:14">
      <c r="B84" s="94" t="s">
        <v>1057</v>
      </c>
      <c r="C84" s="95"/>
      <c r="D84" s="95"/>
      <c r="E84" s="95"/>
      <c r="F84" s="95"/>
      <c r="G84" s="95"/>
      <c r="H84" s="95"/>
      <c r="I84" s="92"/>
      <c r="J84" s="93"/>
      <c r="K84" s="311">
        <v>0.05</v>
      </c>
      <c r="L84" s="847">
        <f>N78*K84</f>
        <v>49.5</v>
      </c>
      <c r="M84" s="848"/>
      <c r="N84" s="56"/>
    </row>
    <row r="85" spans="1:14" ht="15.75" thickBot="1">
      <c r="B85" s="96" t="s">
        <v>1058</v>
      </c>
      <c r="C85" s="97"/>
      <c r="D85" s="97"/>
      <c r="E85" s="97"/>
      <c r="F85" s="97"/>
      <c r="G85" s="97"/>
      <c r="H85" s="97"/>
      <c r="I85" s="98"/>
      <c r="J85" s="99"/>
      <c r="K85" s="312">
        <v>0.05</v>
      </c>
      <c r="L85" s="849">
        <f>N78*K85</f>
        <v>49.5</v>
      </c>
      <c r="M85" s="850"/>
      <c r="N85" s="56"/>
    </row>
    <row r="86" spans="1:14" ht="15.75" thickBot="1">
      <c r="B86" s="812" t="s">
        <v>1037</v>
      </c>
      <c r="C86" s="813"/>
      <c r="D86" s="813"/>
      <c r="E86" s="813"/>
      <c r="F86" s="813"/>
      <c r="G86" s="813"/>
      <c r="H86" s="813"/>
      <c r="I86" s="813"/>
      <c r="J86" s="813"/>
      <c r="K86" s="813"/>
      <c r="L86" s="813"/>
      <c r="M86" s="814"/>
      <c r="N86" s="57">
        <f>L83+L84+L85</f>
        <v>297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1287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7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1107</v>
      </c>
      <c r="C31" s="86" t="s">
        <v>1283</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600</v>
      </c>
      <c r="N36" s="279">
        <f>K36/M36</f>
        <v>93.82146835532852</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600</v>
      </c>
      <c r="N37" s="279">
        <f>K37/M37</f>
        <v>213.19426529019447</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600</v>
      </c>
      <c r="N38" s="279">
        <f>K38/M38</f>
        <v>212.67985897545057</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N75*M41</f>
        <v>0.42556004338416664</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520.12115266435774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845</v>
      </c>
      <c r="B48" s="48" t="str">
        <f>VLOOKUP(A48,MATERIALES!A5:D373,3,FALSE)</f>
        <v>Agua</v>
      </c>
      <c r="C48" s="288"/>
      <c r="D48" s="288"/>
      <c r="E48" s="288"/>
      <c r="F48" s="288"/>
      <c r="G48" s="288"/>
      <c r="H48" s="288"/>
      <c r="I48" s="275"/>
      <c r="J48" s="231" t="str">
        <f>VLOOKUP(A48,MATERIALES!A4:D373,2,FALSE)</f>
        <v>lt</v>
      </c>
      <c r="K48" s="289">
        <v>3</v>
      </c>
      <c r="L48" s="274"/>
      <c r="M48" s="409">
        <f>VLOOKUP(A48,MATERIALES!A5:D396,4,FALSE)</f>
        <v>44.211442900018071</v>
      </c>
      <c r="N48" s="279">
        <f>K48*M48</f>
        <v>132.6343287000542</v>
      </c>
    </row>
    <row r="49" spans="1:14">
      <c r="A49" s="113"/>
      <c r="B49" s="48"/>
      <c r="C49" s="288"/>
      <c r="D49" s="288"/>
      <c r="E49" s="288"/>
      <c r="F49" s="288"/>
      <c r="G49" s="288"/>
      <c r="H49" s="288"/>
      <c r="I49" s="275"/>
      <c r="J49" s="231"/>
      <c r="K49" s="289"/>
      <c r="L49" s="274"/>
      <c r="M49" s="290"/>
      <c r="N49" s="279"/>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132.6343287000542</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B58" s="51"/>
      <c r="C58" s="324"/>
      <c r="D58" s="324"/>
      <c r="E58" s="324"/>
      <c r="F58" s="324"/>
      <c r="G58" s="324"/>
      <c r="H58" s="318"/>
      <c r="I58" s="286"/>
      <c r="J58" s="293"/>
      <c r="K58" s="286"/>
      <c r="L58" s="899"/>
      <c r="M58" s="900"/>
      <c r="N58" s="294"/>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316"/>
      <c r="C63" s="317"/>
      <c r="D63" s="317"/>
      <c r="E63" s="317"/>
      <c r="F63" s="317"/>
      <c r="G63" s="317"/>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299">
        <f>K69/J69*100</f>
        <v>55207.789411999998</v>
      </c>
      <c r="J69" s="300">
        <v>185</v>
      </c>
      <c r="K69" s="301">
        <f>VLOOKUP(A69,'MANO DE OBRA'!A8:D99,4,FALSE)</f>
        <v>102134.4104122</v>
      </c>
      <c r="L69" s="55"/>
      <c r="M69" s="302">
        <v>4800</v>
      </c>
      <c r="N69" s="402">
        <f>K69/M69</f>
        <v>21.278002169208332</v>
      </c>
      <c r="O69" s="111"/>
    </row>
    <row r="70" spans="1:15">
      <c r="A70" t="s">
        <v>7</v>
      </c>
      <c r="B70" s="54" t="str">
        <f>VLOOKUP(A70,'MANO DE OBRA'!A8:D69,3,FALSE)</f>
        <v>Obrero (2)</v>
      </c>
      <c r="C70" s="52"/>
      <c r="D70" s="52"/>
      <c r="E70" s="52"/>
      <c r="F70" s="52"/>
      <c r="G70" s="52"/>
      <c r="H70" s="52"/>
      <c r="I70" s="299">
        <f>K70/J70*100</f>
        <v>55207.789411999998</v>
      </c>
      <c r="J70" s="300">
        <v>185</v>
      </c>
      <c r="K70" s="301">
        <f>VLOOKUP(A70,'MANO DE OBRA'!A8:D100,4,FALSE)</f>
        <v>102134.4104122</v>
      </c>
      <c r="L70" s="55"/>
      <c r="M70" s="306">
        <v>4800</v>
      </c>
      <c r="N70" s="402">
        <f>K70/M70</f>
        <v>21.278002169208332</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812" t="s">
        <v>1037</v>
      </c>
      <c r="C75" s="813"/>
      <c r="D75" s="813"/>
      <c r="E75" s="813"/>
      <c r="F75" s="813"/>
      <c r="G75" s="813"/>
      <c r="H75" s="813"/>
      <c r="I75" s="855"/>
      <c r="J75" s="855"/>
      <c r="K75" s="855"/>
      <c r="L75" s="855"/>
      <c r="M75" s="856"/>
      <c r="N75" s="308">
        <f>SUM(N69:N74)</f>
        <v>42.556004338416663</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695.31148570282858</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139.06229714056573</v>
      </c>
      <c r="M82" s="848"/>
      <c r="N82" s="56"/>
    </row>
    <row r="83" spans="1:14">
      <c r="B83" s="94" t="s">
        <v>1057</v>
      </c>
      <c r="C83" s="95"/>
      <c r="D83" s="95"/>
      <c r="E83" s="95"/>
      <c r="F83" s="95"/>
      <c r="G83" s="95"/>
      <c r="H83" s="95"/>
      <c r="I83" s="92"/>
      <c r="J83" s="93"/>
      <c r="K83" s="311">
        <v>0.05</v>
      </c>
      <c r="L83" s="847">
        <f>N77*K83</f>
        <v>34.765574285141433</v>
      </c>
      <c r="M83" s="848"/>
      <c r="N83" s="56"/>
    </row>
    <row r="84" spans="1:14" ht="15.75" thickBot="1">
      <c r="B84" s="96" t="s">
        <v>1058</v>
      </c>
      <c r="C84" s="97"/>
      <c r="D84" s="97"/>
      <c r="E84" s="97"/>
      <c r="F84" s="97"/>
      <c r="G84" s="97"/>
      <c r="H84" s="97"/>
      <c r="I84" s="98"/>
      <c r="J84" s="99"/>
      <c r="K84" s="312">
        <v>0.05</v>
      </c>
      <c r="L84" s="849">
        <f>N77*K84</f>
        <v>34.765574285141433</v>
      </c>
      <c r="M84" s="850"/>
      <c r="N84" s="56"/>
    </row>
    <row r="85" spans="1:14" ht="15.75" thickBot="1">
      <c r="B85" s="812" t="s">
        <v>1037</v>
      </c>
      <c r="C85" s="813"/>
      <c r="D85" s="813"/>
      <c r="E85" s="813"/>
      <c r="F85" s="813"/>
      <c r="G85" s="813"/>
      <c r="H85" s="813"/>
      <c r="I85" s="813"/>
      <c r="J85" s="813"/>
      <c r="K85" s="813"/>
      <c r="L85" s="813"/>
      <c r="M85" s="814"/>
      <c r="N85" s="57">
        <f>L82+L83+L84</f>
        <v>208.59344571084861</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903.90493141367722</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75" thickBot="1">
      <c r="B96" s="21"/>
      <c r="C96" s="17"/>
      <c r="D96" s="17"/>
      <c r="E96" s="17"/>
      <c r="F96" s="17" t="s">
        <v>1064</v>
      </c>
      <c r="G96" s="17"/>
      <c r="H96" s="17"/>
      <c r="I96" s="17"/>
      <c r="J96" s="17"/>
      <c r="K96" s="17"/>
      <c r="L96" s="17"/>
      <c r="M96" s="17"/>
      <c r="N96" s="22"/>
    </row>
    <row r="97" spans="2:14">
      <c r="B97" s="234" t="s">
        <v>2321</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2322</v>
      </c>
      <c r="C103" s="36"/>
      <c r="D103" s="36"/>
      <c r="E103" s="36"/>
      <c r="F103" s="36"/>
      <c r="G103" s="36"/>
      <c r="H103" s="36"/>
      <c r="I103" s="36"/>
      <c r="J103" s="36"/>
      <c r="K103" s="36"/>
      <c r="L103" s="36"/>
      <c r="M103" s="36"/>
      <c r="N103" s="37"/>
    </row>
    <row r="104" spans="2:14" ht="15" customHeight="1">
      <c r="B104" s="815" t="s">
        <v>2323</v>
      </c>
      <c r="C104" s="816"/>
      <c r="D104" s="816"/>
      <c r="E104" s="816"/>
      <c r="F104" s="816"/>
      <c r="G104" s="816"/>
      <c r="H104" s="816"/>
      <c r="I104" s="816"/>
      <c r="J104" s="816"/>
      <c r="K104" s="816"/>
      <c r="L104" s="816"/>
      <c r="M104" s="816"/>
      <c r="N104" s="817"/>
    </row>
    <row r="105" spans="2:14" ht="15" customHeight="1">
      <c r="B105" s="815"/>
      <c r="C105" s="816"/>
      <c r="D105" s="816"/>
      <c r="E105" s="816"/>
      <c r="F105" s="816"/>
      <c r="G105" s="816"/>
      <c r="H105" s="816"/>
      <c r="I105" s="816"/>
      <c r="J105" s="816"/>
      <c r="K105" s="816"/>
      <c r="L105" s="816"/>
      <c r="M105" s="816"/>
      <c r="N105" s="817"/>
    </row>
    <row r="106" spans="2:14" ht="30" customHeight="1">
      <c r="B106" s="818" t="s">
        <v>2324</v>
      </c>
      <c r="C106" s="819"/>
      <c r="D106" s="819"/>
      <c r="E106" s="819"/>
      <c r="F106" s="819"/>
      <c r="G106" s="819"/>
      <c r="H106" s="819"/>
      <c r="I106" s="819"/>
      <c r="J106" s="819"/>
      <c r="K106" s="819"/>
      <c r="L106" s="819"/>
      <c r="M106" s="819"/>
      <c r="N106" s="820"/>
    </row>
    <row r="107" spans="2:14">
      <c r="B107" s="818"/>
      <c r="C107" s="819"/>
      <c r="D107" s="819"/>
      <c r="E107" s="819"/>
      <c r="F107" s="819"/>
      <c r="G107" s="819"/>
      <c r="H107" s="819"/>
      <c r="I107" s="819"/>
      <c r="J107" s="819"/>
      <c r="K107" s="819"/>
      <c r="L107" s="819"/>
      <c r="M107" s="819"/>
      <c r="N107" s="82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78"/>
      <c r="K117" s="878"/>
      <c r="L117" s="878"/>
      <c r="M117" s="878"/>
      <c r="N117" s="879"/>
    </row>
    <row r="118" spans="2:14" ht="15.75" thickBot="1">
      <c r="B118" s="268" t="s">
        <v>2326</v>
      </c>
      <c r="C118" s="400"/>
      <c r="D118" s="400"/>
      <c r="E118" s="62"/>
      <c r="F118" s="62"/>
      <c r="G118" s="62"/>
      <c r="H118" s="62"/>
      <c r="I118" s="62"/>
      <c r="J118" s="880"/>
      <c r="K118" s="880"/>
      <c r="L118" s="880"/>
      <c r="M118" s="880"/>
      <c r="N118" s="88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1108</v>
      </c>
      <c r="C31" s="86" t="s">
        <v>1284</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0.02</v>
      </c>
      <c r="N41" s="351">
        <f>N75*M41</f>
        <v>11.348267823577778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6940.6228361032245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845</v>
      </c>
      <c r="B48" s="48" t="str">
        <f>VLOOKUP(A48,MATERIALES!A5:D373,3,FALSE)</f>
        <v>Agua</v>
      </c>
      <c r="C48" s="288"/>
      <c r="D48" s="288"/>
      <c r="E48" s="288"/>
      <c r="F48" s="288"/>
      <c r="G48" s="288"/>
      <c r="H48" s="288"/>
      <c r="I48" s="275"/>
      <c r="J48" s="231" t="str">
        <f>VLOOKUP(A48,MATERIALES!A4:D373,2,FALSE)</f>
        <v>lt</v>
      </c>
      <c r="K48" s="289">
        <v>25</v>
      </c>
      <c r="L48" s="274"/>
      <c r="M48" s="409">
        <f>VLOOKUP(A48,MATERIALES!A5:D396,4,FALSE)</f>
        <v>44.211442900018071</v>
      </c>
      <c r="N48" s="279">
        <f>K48*M48</f>
        <v>1105.2860725004518</v>
      </c>
    </row>
    <row r="49" spans="1:14">
      <c r="A49" s="113" t="s">
        <v>529</v>
      </c>
      <c r="B49" s="48" t="str">
        <f>VLOOKUP(A49,MATERIALES!A6:D373,3,FALSE)</f>
        <v xml:space="preserve">Material  de afirmado de la Zona </v>
      </c>
      <c r="C49" s="288"/>
      <c r="D49" s="288"/>
      <c r="E49" s="288"/>
      <c r="F49" s="288"/>
      <c r="G49" s="288"/>
      <c r="H49" s="288"/>
      <c r="I49" s="275"/>
      <c r="J49" s="231" t="str">
        <f>VLOOKUP(A49,MATERIALES!A5:D373,2,FALSE)</f>
        <v>m3</v>
      </c>
      <c r="K49" s="289">
        <v>1.25</v>
      </c>
      <c r="L49" s="274"/>
      <c r="M49" s="409">
        <f>VLOOKUP(A49,MATERIALES!A6:D397,4,FALSE)</f>
        <v>22238.35577870909</v>
      </c>
      <c r="N49" s="279">
        <f>K49*M49</f>
        <v>27797.944723386361</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28903.230795886811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1387</v>
      </c>
      <c r="B58" s="51" t="str">
        <f>VLOOKUP(A58,TRANSPORTE!A5:D117,3,FALSE)</f>
        <v xml:space="preserve">Transporte de Material de Afirmado de la Zona </v>
      </c>
      <c r="C58" s="324"/>
      <c r="D58" s="324"/>
      <c r="E58" s="324"/>
      <c r="F58" s="324"/>
      <c r="G58" s="324"/>
      <c r="H58" s="318" t="s">
        <v>1551</v>
      </c>
      <c r="I58" s="286">
        <v>1.25</v>
      </c>
      <c r="J58" s="293">
        <v>1</v>
      </c>
      <c r="K58" s="286">
        <f>I58*J58</f>
        <v>1.25</v>
      </c>
      <c r="L58" s="899">
        <f>VLOOKUP(A58,TRANSPORTE!A5:D117,4,FALSE)</f>
        <v>1650</v>
      </c>
      <c r="M58" s="900"/>
      <c r="N58" s="294">
        <f>K58*L58</f>
        <v>2062.5</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316"/>
      <c r="C63" s="317"/>
      <c r="D63" s="317"/>
      <c r="E63" s="317"/>
      <c r="F63" s="317"/>
      <c r="G63" s="317"/>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2062.5</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299">
        <f>K69/J69*100</f>
        <v>55207.789411999998</v>
      </c>
      <c r="J69" s="300">
        <v>185</v>
      </c>
      <c r="K69" s="301">
        <f>VLOOKUP(A69,'MANO DE OBRA'!A8:D99,4,FALSE)</f>
        <v>102134.4104122</v>
      </c>
      <c r="L69" s="55"/>
      <c r="M69" s="302">
        <v>360</v>
      </c>
      <c r="N69" s="402">
        <f>K69/M69</f>
        <v>283.70669558944445</v>
      </c>
      <c r="O69" s="111"/>
    </row>
    <row r="70" spans="1:15">
      <c r="A70" t="s">
        <v>7</v>
      </c>
      <c r="B70" s="54" t="str">
        <f>VLOOKUP(A70,'MANO DE OBRA'!A8:D69,3,FALSE)</f>
        <v>Obrero (2)</v>
      </c>
      <c r="C70" s="52"/>
      <c r="D70" s="52"/>
      <c r="E70" s="52"/>
      <c r="F70" s="52"/>
      <c r="G70" s="52"/>
      <c r="H70" s="52"/>
      <c r="I70" s="299">
        <f>K70/J70*100</f>
        <v>55207.789411999998</v>
      </c>
      <c r="J70" s="300">
        <v>185</v>
      </c>
      <c r="K70" s="301">
        <f>VLOOKUP(A70,'MANO DE OBRA'!A8:D100,4,FALSE)</f>
        <v>102134.4104122</v>
      </c>
      <c r="L70" s="55"/>
      <c r="M70" s="306">
        <v>360</v>
      </c>
      <c r="N70" s="402">
        <f>K70/M70</f>
        <v>283.70669558944445</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812" t="s">
        <v>1037</v>
      </c>
      <c r="C75" s="813"/>
      <c r="D75" s="813"/>
      <c r="E75" s="813"/>
      <c r="F75" s="813"/>
      <c r="G75" s="813"/>
      <c r="H75" s="813"/>
      <c r="I75" s="855"/>
      <c r="J75" s="855"/>
      <c r="K75" s="855"/>
      <c r="L75" s="855"/>
      <c r="M75" s="856"/>
      <c r="N75" s="308">
        <f>SUM(N69:N74)</f>
        <v>567.4133911788889</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38473.767023168926</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7694.753404633786</v>
      </c>
      <c r="M82" s="848"/>
      <c r="N82" s="56"/>
    </row>
    <row r="83" spans="1:14">
      <c r="B83" s="94" t="s">
        <v>1057</v>
      </c>
      <c r="C83" s="95"/>
      <c r="D83" s="95"/>
      <c r="E83" s="95"/>
      <c r="F83" s="95"/>
      <c r="G83" s="95"/>
      <c r="H83" s="95"/>
      <c r="I83" s="92"/>
      <c r="J83" s="93"/>
      <c r="K83" s="311">
        <v>0.05</v>
      </c>
      <c r="L83" s="847">
        <f>N77*K83</f>
        <v>1923.6883511584465</v>
      </c>
      <c r="M83" s="848"/>
      <c r="N83" s="56"/>
    </row>
    <row r="84" spans="1:14" ht="15.75" thickBot="1">
      <c r="B84" s="96" t="s">
        <v>1058</v>
      </c>
      <c r="C84" s="97"/>
      <c r="D84" s="97"/>
      <c r="E84" s="97"/>
      <c r="F84" s="97"/>
      <c r="G84" s="97"/>
      <c r="H84" s="97"/>
      <c r="I84" s="98"/>
      <c r="J84" s="99"/>
      <c r="K84" s="312">
        <v>0.05</v>
      </c>
      <c r="L84" s="849">
        <f>N77*K84</f>
        <v>1923.6883511584465</v>
      </c>
      <c r="M84" s="850"/>
      <c r="N84" s="56"/>
    </row>
    <row r="85" spans="1:14" ht="15.75" thickBot="1">
      <c r="B85" s="812" t="s">
        <v>1037</v>
      </c>
      <c r="C85" s="813"/>
      <c r="D85" s="813"/>
      <c r="E85" s="813"/>
      <c r="F85" s="813"/>
      <c r="G85" s="813"/>
      <c r="H85" s="813"/>
      <c r="I85" s="813"/>
      <c r="J85" s="813"/>
      <c r="K85" s="813"/>
      <c r="L85" s="813"/>
      <c r="M85" s="814"/>
      <c r="N85" s="57">
        <f>L82+L83+L84</f>
        <v>11542.130106950677</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50015.8971301196</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75" thickBot="1">
      <c r="B96" s="21"/>
      <c r="C96" s="17"/>
      <c r="D96" s="17"/>
      <c r="E96" s="17"/>
      <c r="F96" s="17" t="s">
        <v>1064</v>
      </c>
      <c r="G96" s="17"/>
      <c r="H96" s="17"/>
      <c r="I96" s="17"/>
      <c r="J96" s="17"/>
      <c r="K96" s="17"/>
      <c r="L96" s="17"/>
      <c r="M96" s="17"/>
      <c r="N96" s="22"/>
    </row>
    <row r="97" spans="2:14">
      <c r="B97" s="234" t="s">
        <v>2321</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2322</v>
      </c>
      <c r="C103" s="36"/>
      <c r="D103" s="36"/>
      <c r="E103" s="36"/>
      <c r="F103" s="36"/>
      <c r="G103" s="36"/>
      <c r="H103" s="36"/>
      <c r="I103" s="36"/>
      <c r="J103" s="36"/>
      <c r="K103" s="36"/>
      <c r="L103" s="36"/>
      <c r="M103" s="36"/>
      <c r="N103" s="37"/>
    </row>
    <row r="104" spans="2:14" ht="15" customHeight="1">
      <c r="B104" s="815" t="s">
        <v>2323</v>
      </c>
      <c r="C104" s="816"/>
      <c r="D104" s="816"/>
      <c r="E104" s="816"/>
      <c r="F104" s="816"/>
      <c r="G104" s="816"/>
      <c r="H104" s="816"/>
      <c r="I104" s="816"/>
      <c r="J104" s="816"/>
      <c r="K104" s="816"/>
      <c r="L104" s="816"/>
      <c r="M104" s="816"/>
      <c r="N104" s="817"/>
    </row>
    <row r="105" spans="2:14" ht="15" customHeight="1">
      <c r="B105" s="815"/>
      <c r="C105" s="816"/>
      <c r="D105" s="816"/>
      <c r="E105" s="816"/>
      <c r="F105" s="816"/>
      <c r="G105" s="816"/>
      <c r="H105" s="816"/>
      <c r="I105" s="816"/>
      <c r="J105" s="816"/>
      <c r="K105" s="816"/>
      <c r="L105" s="816"/>
      <c r="M105" s="816"/>
      <c r="N105" s="817"/>
    </row>
    <row r="106" spans="2:14" ht="29.25" customHeight="1">
      <c r="B106" s="818" t="s">
        <v>2324</v>
      </c>
      <c r="C106" s="819"/>
      <c r="D106" s="819"/>
      <c r="E106" s="819"/>
      <c r="F106" s="819"/>
      <c r="G106" s="819"/>
      <c r="H106" s="819"/>
      <c r="I106" s="819"/>
      <c r="J106" s="819"/>
      <c r="K106" s="819"/>
      <c r="L106" s="819"/>
      <c r="M106" s="819"/>
      <c r="N106" s="820"/>
    </row>
    <row r="107" spans="2:14">
      <c r="B107" s="818"/>
      <c r="C107" s="819"/>
      <c r="D107" s="819"/>
      <c r="E107" s="819"/>
      <c r="F107" s="819"/>
      <c r="G107" s="819"/>
      <c r="H107" s="819"/>
      <c r="I107" s="819"/>
      <c r="J107" s="819"/>
      <c r="K107" s="819"/>
      <c r="L107" s="819"/>
      <c r="M107" s="819"/>
      <c r="N107" s="82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78"/>
      <c r="K117" s="878"/>
      <c r="L117" s="878"/>
      <c r="M117" s="878"/>
      <c r="N117" s="879"/>
    </row>
    <row r="118" spans="2:14" ht="15.75" thickBot="1">
      <c r="B118" s="268" t="s">
        <v>2326</v>
      </c>
      <c r="C118" s="400"/>
      <c r="D118" s="400"/>
      <c r="E118" s="62"/>
      <c r="F118" s="62"/>
      <c r="G118" s="62"/>
      <c r="H118" s="62"/>
      <c r="I118" s="62"/>
      <c r="J118" s="880"/>
      <c r="K118" s="880"/>
      <c r="L118" s="880"/>
      <c r="M118" s="880"/>
      <c r="N118" s="88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1109</v>
      </c>
      <c r="C31" s="86" t="s">
        <v>1285</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439</v>
      </c>
      <c r="B48" s="48" t="str">
        <f>VLOOKUP(A48,MATERIALES!A4:D373,3,FALSE)</f>
        <v>Cloruro De Calcio En Hojuelas (Flakes)</v>
      </c>
      <c r="C48" s="288"/>
      <c r="D48" s="288"/>
      <c r="E48" s="288"/>
      <c r="F48" s="288"/>
      <c r="G48" s="288"/>
      <c r="H48" s="288"/>
      <c r="I48" s="275"/>
      <c r="J48" s="231" t="str">
        <f>VLOOKUP(A48,MATERIALES!A4:D373,2,FALSE)</f>
        <v>kg</v>
      </c>
      <c r="K48" s="289">
        <v>1</v>
      </c>
      <c r="L48" s="274"/>
      <c r="M48" s="409">
        <f>VLOOKUP(A48,MATERIALES!A4:D395,4,FALSE)</f>
        <v>6146.6186587386237</v>
      </c>
      <c r="N48" s="279">
        <f>K48*M48</f>
        <v>6146.6186587386237</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6146.6186587386237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812" t="s">
        <v>1037</v>
      </c>
      <c r="C76" s="813"/>
      <c r="D76" s="813"/>
      <c r="E76" s="813"/>
      <c r="F76" s="813"/>
      <c r="G76" s="813"/>
      <c r="H76" s="813"/>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6146.6186587386237</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1229.3237317477249</v>
      </c>
      <c r="M83" s="848"/>
      <c r="N83" s="56"/>
    </row>
    <row r="84" spans="1:14">
      <c r="B84" s="94" t="s">
        <v>1057</v>
      </c>
      <c r="C84" s="95"/>
      <c r="D84" s="95"/>
      <c r="E84" s="95"/>
      <c r="F84" s="95"/>
      <c r="G84" s="95"/>
      <c r="H84" s="95"/>
      <c r="I84" s="92"/>
      <c r="J84" s="93"/>
      <c r="K84" s="311">
        <v>0.05</v>
      </c>
      <c r="L84" s="847">
        <f>N78*K84</f>
        <v>307.33093293693122</v>
      </c>
      <c r="M84" s="848"/>
      <c r="N84" s="56"/>
    </row>
    <row r="85" spans="1:14" ht="15.75" thickBot="1">
      <c r="B85" s="96" t="s">
        <v>1058</v>
      </c>
      <c r="C85" s="97"/>
      <c r="D85" s="97"/>
      <c r="E85" s="97"/>
      <c r="F85" s="97"/>
      <c r="G85" s="97"/>
      <c r="H85" s="97"/>
      <c r="I85" s="98"/>
      <c r="J85" s="99"/>
      <c r="K85" s="312">
        <v>0.05</v>
      </c>
      <c r="L85" s="849">
        <f>N78*K85</f>
        <v>307.33093293693122</v>
      </c>
      <c r="M85" s="850"/>
      <c r="N85" s="56"/>
    </row>
    <row r="86" spans="1:14" ht="15.75" thickBot="1">
      <c r="B86" s="812" t="s">
        <v>1037</v>
      </c>
      <c r="C86" s="813"/>
      <c r="D86" s="813"/>
      <c r="E86" s="813"/>
      <c r="F86" s="813"/>
      <c r="G86" s="813"/>
      <c r="H86" s="813"/>
      <c r="I86" s="813"/>
      <c r="J86" s="813"/>
      <c r="K86" s="813"/>
      <c r="L86" s="813"/>
      <c r="M86" s="814"/>
      <c r="N86" s="57">
        <f>L83+L84+L85</f>
        <v>1843.9855976215874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7990.6042563602114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78"/>
      <c r="K118" s="878"/>
      <c r="L118" s="878"/>
      <c r="M118" s="878"/>
      <c r="N118" s="879"/>
    </row>
    <row r="119" spans="2:14" ht="15.75" customHeight="1"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1110</v>
      </c>
      <c r="C31" s="86" t="s">
        <v>1286</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441</v>
      </c>
      <c r="B48" s="48" t="str">
        <f>VLOOKUP(A48,MATERIALES!A4:D373,3,FALSE)</f>
        <v>Cloruro De Calcio En Esferas (Pellets)</v>
      </c>
      <c r="C48" s="288"/>
      <c r="D48" s="288"/>
      <c r="E48" s="288"/>
      <c r="F48" s="288"/>
      <c r="G48" s="288"/>
      <c r="H48" s="288"/>
      <c r="I48" s="275"/>
      <c r="J48" s="231" t="str">
        <f>VLOOKUP(A48,MATERIALES!A4:D373,2,FALSE)</f>
        <v>kg</v>
      </c>
      <c r="K48" s="289">
        <v>1</v>
      </c>
      <c r="L48" s="274"/>
      <c r="M48" s="409">
        <f>VLOOKUP(A48,MATERIALES!A4:D395,4,FALSE)</f>
        <v>5304.1450523660569</v>
      </c>
      <c r="N48" s="279">
        <f>K48*M48</f>
        <v>5304.1450523660569</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5304.1450523660569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812" t="s">
        <v>1037</v>
      </c>
      <c r="C76" s="813"/>
      <c r="D76" s="813"/>
      <c r="E76" s="813"/>
      <c r="F76" s="813"/>
      <c r="G76" s="813"/>
      <c r="H76" s="813"/>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5304.1450523660569</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1060.8290104732114</v>
      </c>
      <c r="M83" s="848"/>
      <c r="N83" s="56"/>
    </row>
    <row r="84" spans="1:14">
      <c r="B84" s="94" t="s">
        <v>1057</v>
      </c>
      <c r="C84" s="95"/>
      <c r="D84" s="95"/>
      <c r="E84" s="95"/>
      <c r="F84" s="95"/>
      <c r="G84" s="95"/>
      <c r="H84" s="95"/>
      <c r="I84" s="92"/>
      <c r="J84" s="93"/>
      <c r="K84" s="311">
        <v>0.05</v>
      </c>
      <c r="L84" s="847">
        <f>N78*K84</f>
        <v>265.20725261830285</v>
      </c>
      <c r="M84" s="848"/>
      <c r="N84" s="56"/>
    </row>
    <row r="85" spans="1:14" ht="15.75" thickBot="1">
      <c r="B85" s="96" t="s">
        <v>1058</v>
      </c>
      <c r="C85" s="97"/>
      <c r="D85" s="97"/>
      <c r="E85" s="97"/>
      <c r="F85" s="97"/>
      <c r="G85" s="97"/>
      <c r="H85" s="97"/>
      <c r="I85" s="98"/>
      <c r="J85" s="99"/>
      <c r="K85" s="312">
        <v>0.05</v>
      </c>
      <c r="L85" s="849">
        <f>N78*K85</f>
        <v>265.20725261830285</v>
      </c>
      <c r="M85" s="850"/>
      <c r="N85" s="56"/>
    </row>
    <row r="86" spans="1:14" ht="15.75" thickBot="1">
      <c r="B86" s="812" t="s">
        <v>1037</v>
      </c>
      <c r="C86" s="813"/>
      <c r="D86" s="813"/>
      <c r="E86" s="813"/>
      <c r="F86" s="813"/>
      <c r="G86" s="813"/>
      <c r="H86" s="813"/>
      <c r="I86" s="813"/>
      <c r="J86" s="813"/>
      <c r="K86" s="813"/>
      <c r="L86" s="813"/>
      <c r="M86" s="814"/>
      <c r="N86" s="57">
        <f>L83+L84+L85</f>
        <v>1591.2435157098171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6895.388568075874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2303</v>
      </c>
      <c r="M1" s="924"/>
      <c r="N1" s="925"/>
    </row>
    <row r="2" spans="2:14" ht="18.75"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1111</v>
      </c>
      <c r="C31" s="86" t="s">
        <v>1287</v>
      </c>
      <c r="D31" s="87"/>
      <c r="E31" s="87"/>
      <c r="F31" s="87"/>
      <c r="G31" s="87"/>
      <c r="H31" s="87"/>
      <c r="I31" s="87"/>
      <c r="J31" s="88"/>
      <c r="K31" s="315"/>
      <c r="L31" s="313" t="s">
        <v>1547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845</v>
      </c>
      <c r="B48" s="48" t="str">
        <f>VLOOKUP(A48,MATERIALES!A5:D373,3,FALSE)</f>
        <v>Agua</v>
      </c>
      <c r="C48" s="288"/>
      <c r="D48" s="288"/>
      <c r="E48" s="288"/>
      <c r="F48" s="288"/>
      <c r="G48" s="288"/>
      <c r="H48" s="288"/>
      <c r="I48" s="275"/>
      <c r="J48" s="231" t="str">
        <f>VLOOKUP(A48,MATERIALES!A4:D373,2,FALSE)</f>
        <v>lt</v>
      </c>
      <c r="K48" s="289">
        <v>1</v>
      </c>
      <c r="L48" s="274"/>
      <c r="M48" s="409">
        <f>VLOOKUP(A48,MATERIALES!A5:D396,4,FALSE)</f>
        <v>44.211442900018071</v>
      </c>
      <c r="N48" s="279">
        <f>K48*M48</f>
        <v>44.211442900018071</v>
      </c>
    </row>
    <row r="49" spans="1:14">
      <c r="A49" s="113" t="s">
        <v>441</v>
      </c>
      <c r="B49" s="48" t="str">
        <f>VLOOKUP(A49,MATERIALES!A6:D373,3,FALSE)</f>
        <v>Cloruro De Calcio En Esferas (Pellets)</v>
      </c>
      <c r="C49" s="288"/>
      <c r="D49" s="288"/>
      <c r="E49" s="288"/>
      <c r="F49" s="288"/>
      <c r="G49" s="288"/>
      <c r="H49" s="288"/>
      <c r="I49" s="275"/>
      <c r="J49" s="231" t="str">
        <f>VLOOKUP(A49,MATERIALES!A5:D373,2,FALSE)</f>
        <v>kg</v>
      </c>
      <c r="K49" s="289">
        <v>0.36</v>
      </c>
      <c r="L49" s="274"/>
      <c r="M49" s="409">
        <f>VLOOKUP(A49,MATERIALES!A6:D397,4,FALSE)</f>
        <v>5304.1450523660569</v>
      </c>
      <c r="N49" s="279">
        <f>K49*M49</f>
        <v>1909.4922188517803</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1953.7036617517983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B58" s="51"/>
      <c r="C58" s="324"/>
      <c r="D58" s="324"/>
      <c r="E58" s="324"/>
      <c r="F58" s="324"/>
      <c r="G58" s="324"/>
      <c r="H58" s="318"/>
      <c r="I58" s="286"/>
      <c r="J58" s="293"/>
      <c r="K58" s="286"/>
      <c r="L58" s="899"/>
      <c r="M58" s="900"/>
      <c r="N58" s="294"/>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316"/>
      <c r="C63" s="317"/>
      <c r="D63" s="317"/>
      <c r="E63" s="317"/>
      <c r="F63" s="317"/>
      <c r="G63" s="317"/>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row>
    <row r="65" spans="2:15">
      <c r="B65" s="38"/>
      <c r="C65" s="39"/>
      <c r="D65" s="39"/>
      <c r="E65" s="39"/>
      <c r="F65" s="39"/>
      <c r="G65" s="39"/>
      <c r="H65" s="39"/>
      <c r="I65" s="39"/>
      <c r="J65" s="39"/>
      <c r="K65" s="39"/>
      <c r="L65" s="39"/>
      <c r="M65" s="39"/>
      <c r="N65" s="40"/>
    </row>
    <row r="66" spans="2:15">
      <c r="B66" s="69" t="s">
        <v>1046</v>
      </c>
      <c r="C66" s="70"/>
      <c r="D66" s="70"/>
      <c r="E66" s="70"/>
      <c r="F66" s="70"/>
      <c r="G66" s="70"/>
      <c r="H66" s="70"/>
      <c r="I66" s="70"/>
      <c r="J66" s="70"/>
      <c r="K66" s="70"/>
      <c r="L66" s="70"/>
      <c r="M66" s="70"/>
      <c r="N66" s="71"/>
    </row>
    <row r="67" spans="2:15" ht="15.75" thickBot="1">
      <c r="B67" s="73"/>
      <c r="C67" s="66"/>
      <c r="D67" s="66"/>
      <c r="E67" s="66"/>
      <c r="F67" s="66"/>
      <c r="G67" s="66"/>
      <c r="H67" s="66"/>
      <c r="I67" s="66"/>
      <c r="J67" s="66"/>
      <c r="K67" s="66"/>
      <c r="L67" s="66"/>
      <c r="M67" s="66"/>
      <c r="N67" s="68"/>
    </row>
    <row r="68" spans="2:15" ht="25.5">
      <c r="B68" s="851" t="s">
        <v>1047</v>
      </c>
      <c r="C68" s="852"/>
      <c r="D68" s="852"/>
      <c r="E68" s="852"/>
      <c r="F68" s="852"/>
      <c r="G68" s="852"/>
      <c r="H68" s="852"/>
      <c r="I68" s="78" t="s">
        <v>1048</v>
      </c>
      <c r="J68" s="80" t="s">
        <v>1493</v>
      </c>
      <c r="K68" s="79" t="s">
        <v>1050</v>
      </c>
      <c r="L68" s="853" t="s">
        <v>1034</v>
      </c>
      <c r="M68" s="854"/>
      <c r="N68" s="103" t="s">
        <v>1035</v>
      </c>
    </row>
    <row r="69" spans="2:15">
      <c r="B69" s="54"/>
      <c r="C69" s="52"/>
      <c r="D69" s="52"/>
      <c r="E69" s="52"/>
      <c r="F69" s="52"/>
      <c r="G69" s="52"/>
      <c r="H69" s="52"/>
      <c r="I69" s="299"/>
      <c r="J69" s="300"/>
      <c r="K69" s="301"/>
      <c r="L69" s="55"/>
      <c r="M69" s="302"/>
      <c r="N69" s="402"/>
      <c r="O69" s="111"/>
    </row>
    <row r="70" spans="2:15">
      <c r="B70" s="54"/>
      <c r="C70" s="52"/>
      <c r="D70" s="52"/>
      <c r="E70" s="52"/>
      <c r="F70" s="52"/>
      <c r="G70" s="52"/>
      <c r="H70" s="52"/>
      <c r="I70" s="299"/>
      <c r="J70" s="300"/>
      <c r="K70" s="301"/>
      <c r="L70" s="55"/>
      <c r="M70" s="306"/>
      <c r="N70" s="402"/>
    </row>
    <row r="71" spans="2:15">
      <c r="B71" s="54"/>
      <c r="C71" s="52"/>
      <c r="D71" s="52"/>
      <c r="E71" s="52"/>
      <c r="F71" s="52"/>
      <c r="G71" s="52"/>
      <c r="H71" s="52"/>
      <c r="I71" s="286"/>
      <c r="J71" s="304"/>
      <c r="K71" s="305"/>
      <c r="L71" s="55"/>
      <c r="M71" s="307"/>
      <c r="N71" s="303"/>
    </row>
    <row r="72" spans="2:15">
      <c r="B72" s="54"/>
      <c r="C72" s="52"/>
      <c r="D72" s="52"/>
      <c r="E72" s="52"/>
      <c r="F72" s="52"/>
      <c r="G72" s="52"/>
      <c r="H72" s="52"/>
      <c r="I72" s="286"/>
      <c r="J72" s="304"/>
      <c r="K72" s="305"/>
      <c r="L72" s="325"/>
      <c r="M72" s="307"/>
      <c r="N72" s="303"/>
    </row>
    <row r="73" spans="2:15">
      <c r="B73" s="54"/>
      <c r="C73" s="52"/>
      <c r="D73" s="52"/>
      <c r="E73" s="52"/>
      <c r="F73" s="52"/>
      <c r="G73" s="52"/>
      <c r="H73" s="52"/>
      <c r="I73" s="286"/>
      <c r="J73" s="304"/>
      <c r="K73" s="305"/>
      <c r="L73" s="325"/>
      <c r="M73" s="307"/>
      <c r="N73" s="303"/>
    </row>
    <row r="74" spans="2:15" ht="15.75" thickBot="1">
      <c r="B74" s="888"/>
      <c r="C74" s="889"/>
      <c r="D74" s="889"/>
      <c r="E74" s="889"/>
      <c r="F74" s="889"/>
      <c r="G74" s="889"/>
      <c r="H74" s="889"/>
      <c r="I74" s="131"/>
      <c r="J74" s="131"/>
      <c r="K74" s="131"/>
      <c r="L74" s="902"/>
      <c r="M74" s="902"/>
      <c r="N74" s="50"/>
    </row>
    <row r="75" spans="2:15" ht="15.75" thickBot="1">
      <c r="B75" s="812" t="s">
        <v>1037</v>
      </c>
      <c r="C75" s="813"/>
      <c r="D75" s="813"/>
      <c r="E75" s="813"/>
      <c r="F75" s="813"/>
      <c r="G75" s="813"/>
      <c r="H75" s="813"/>
      <c r="I75" s="855"/>
      <c r="J75" s="855"/>
      <c r="K75" s="855"/>
      <c r="L75" s="855"/>
      <c r="M75" s="856"/>
      <c r="N75" s="308"/>
    </row>
    <row r="76" spans="2:15" ht="15.75" thickBot="1">
      <c r="B76" s="38"/>
      <c r="C76" s="39"/>
      <c r="D76" s="39"/>
      <c r="E76" s="39"/>
      <c r="F76" s="39"/>
      <c r="G76" s="39"/>
      <c r="H76" s="39"/>
      <c r="I76" s="39"/>
      <c r="J76" s="39"/>
      <c r="K76" s="39"/>
      <c r="L76" s="39"/>
      <c r="M76" s="39"/>
      <c r="N76" s="40"/>
    </row>
    <row r="77" spans="2:15" ht="15.75" thickBot="1">
      <c r="B77" s="812" t="s">
        <v>1051</v>
      </c>
      <c r="C77" s="813"/>
      <c r="D77" s="813"/>
      <c r="E77" s="813"/>
      <c r="F77" s="813"/>
      <c r="G77" s="813"/>
      <c r="H77" s="813"/>
      <c r="I77" s="813"/>
      <c r="J77" s="813"/>
      <c r="K77" s="813"/>
      <c r="L77" s="813"/>
      <c r="M77" s="814"/>
      <c r="N77" s="104">
        <f>N43+N53+N64+N75</f>
        <v>1953.7036617517983</v>
      </c>
    </row>
    <row r="78" spans="2:15">
      <c r="B78" s="38"/>
      <c r="C78" s="39"/>
      <c r="D78" s="39"/>
      <c r="E78" s="39"/>
      <c r="F78" s="39"/>
      <c r="G78" s="39"/>
      <c r="H78" s="39"/>
      <c r="I78" s="39"/>
      <c r="J78" s="39"/>
      <c r="K78" s="39"/>
      <c r="L78" s="39"/>
      <c r="M78" s="39"/>
      <c r="N78" s="40"/>
    </row>
    <row r="79" spans="2:15">
      <c r="B79" s="69" t="s">
        <v>1052</v>
      </c>
      <c r="C79" s="70"/>
      <c r="D79" s="70"/>
      <c r="E79" s="70"/>
      <c r="F79" s="70"/>
      <c r="G79" s="70"/>
      <c r="H79" s="70"/>
      <c r="I79" s="70"/>
      <c r="J79" s="70"/>
      <c r="K79" s="70"/>
      <c r="L79" s="70"/>
      <c r="M79" s="70"/>
      <c r="N79" s="71"/>
    </row>
    <row r="80" spans="2: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390.74073235035968</v>
      </c>
      <c r="M82" s="848"/>
      <c r="N82" s="56"/>
    </row>
    <row r="83" spans="1:14">
      <c r="B83" s="94" t="s">
        <v>1057</v>
      </c>
      <c r="C83" s="95"/>
      <c r="D83" s="95"/>
      <c r="E83" s="95"/>
      <c r="F83" s="95"/>
      <c r="G83" s="95"/>
      <c r="H83" s="95"/>
      <c r="I83" s="92"/>
      <c r="J83" s="93"/>
      <c r="K83" s="311">
        <v>0.05</v>
      </c>
      <c r="L83" s="847">
        <f>N77*K83</f>
        <v>97.68518308758992</v>
      </c>
      <c r="M83" s="848"/>
      <c r="N83" s="56"/>
    </row>
    <row r="84" spans="1:14" ht="15.75" thickBot="1">
      <c r="B84" s="96" t="s">
        <v>1058</v>
      </c>
      <c r="C84" s="97"/>
      <c r="D84" s="97"/>
      <c r="E84" s="97"/>
      <c r="F84" s="97"/>
      <c r="G84" s="97"/>
      <c r="H84" s="97"/>
      <c r="I84" s="98"/>
      <c r="J84" s="99"/>
      <c r="K84" s="312">
        <v>0.05</v>
      </c>
      <c r="L84" s="849">
        <f>N77*K84</f>
        <v>97.68518308758992</v>
      </c>
      <c r="M84" s="850"/>
      <c r="N84" s="56"/>
    </row>
    <row r="85" spans="1:14" ht="15.75" thickBot="1">
      <c r="B85" s="812" t="s">
        <v>1037</v>
      </c>
      <c r="C85" s="813"/>
      <c r="D85" s="813"/>
      <c r="E85" s="813"/>
      <c r="F85" s="813"/>
      <c r="G85" s="813"/>
      <c r="H85" s="813"/>
      <c r="I85" s="813"/>
      <c r="J85" s="813"/>
      <c r="K85" s="813"/>
      <c r="L85" s="813"/>
      <c r="M85" s="814"/>
      <c r="N85" s="57">
        <f>L82+L83+L84</f>
        <v>586.11109852553955</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2539.8147602773379</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75" thickBot="1">
      <c r="B96" s="21"/>
      <c r="C96" s="17"/>
      <c r="D96" s="17"/>
      <c r="E96" s="17"/>
      <c r="F96" s="17" t="s">
        <v>1064</v>
      </c>
      <c r="G96" s="17"/>
      <c r="H96" s="17"/>
      <c r="I96" s="17"/>
      <c r="J96" s="17"/>
      <c r="K96" s="17"/>
      <c r="L96" s="17"/>
      <c r="M96" s="17"/>
      <c r="N96" s="22"/>
    </row>
    <row r="97" spans="2:14">
      <c r="B97" s="234" t="s">
        <v>2321</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2322</v>
      </c>
      <c r="C103" s="36"/>
      <c r="D103" s="36"/>
      <c r="E103" s="36"/>
      <c r="F103" s="36"/>
      <c r="G103" s="36"/>
      <c r="H103" s="36"/>
      <c r="I103" s="36"/>
      <c r="J103" s="36"/>
      <c r="K103" s="36"/>
      <c r="L103" s="36"/>
      <c r="M103" s="36"/>
      <c r="N103" s="37"/>
    </row>
    <row r="104" spans="2:14" ht="15" customHeight="1">
      <c r="B104" s="815" t="s">
        <v>2323</v>
      </c>
      <c r="C104" s="816"/>
      <c r="D104" s="816"/>
      <c r="E104" s="816"/>
      <c r="F104" s="816"/>
      <c r="G104" s="816"/>
      <c r="H104" s="816"/>
      <c r="I104" s="816"/>
      <c r="J104" s="816"/>
      <c r="K104" s="816"/>
      <c r="L104" s="816"/>
      <c r="M104" s="816"/>
      <c r="N104" s="817"/>
    </row>
    <row r="105" spans="2:14" ht="15" customHeight="1">
      <c r="B105" s="815"/>
      <c r="C105" s="816"/>
      <c r="D105" s="816"/>
      <c r="E105" s="816"/>
      <c r="F105" s="816"/>
      <c r="G105" s="816"/>
      <c r="H105" s="816"/>
      <c r="I105" s="816"/>
      <c r="J105" s="816"/>
      <c r="K105" s="816"/>
      <c r="L105" s="816"/>
      <c r="M105" s="816"/>
      <c r="N105" s="817"/>
    </row>
    <row r="106" spans="2:14" ht="30" customHeight="1">
      <c r="B106" s="818" t="s">
        <v>2324</v>
      </c>
      <c r="C106" s="819"/>
      <c r="D106" s="819"/>
      <c r="E106" s="819"/>
      <c r="F106" s="819"/>
      <c r="G106" s="819"/>
      <c r="H106" s="819"/>
      <c r="I106" s="819"/>
      <c r="J106" s="819"/>
      <c r="K106" s="819"/>
      <c r="L106" s="819"/>
      <c r="M106" s="819"/>
      <c r="N106" s="820"/>
    </row>
    <row r="107" spans="2:14">
      <c r="B107" s="818"/>
      <c r="C107" s="819"/>
      <c r="D107" s="819"/>
      <c r="E107" s="819"/>
      <c r="F107" s="819"/>
      <c r="G107" s="819"/>
      <c r="H107" s="819"/>
      <c r="I107" s="819"/>
      <c r="J107" s="819"/>
      <c r="K107" s="819"/>
      <c r="L107" s="819"/>
      <c r="M107" s="819"/>
      <c r="N107" s="82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78"/>
      <c r="K117" s="878"/>
      <c r="L117" s="878"/>
      <c r="M117" s="878"/>
      <c r="N117" s="879"/>
    </row>
    <row r="118" spans="2:14" ht="15.75" thickBot="1">
      <c r="B118" s="268" t="s">
        <v>2326</v>
      </c>
      <c r="C118" s="400"/>
      <c r="D118" s="400"/>
      <c r="E118" s="62"/>
      <c r="F118" s="62"/>
      <c r="G118" s="62"/>
      <c r="H118" s="62"/>
      <c r="I118" s="62"/>
      <c r="J118" s="880"/>
      <c r="K118" s="880"/>
      <c r="L118" s="880"/>
      <c r="M118" s="880"/>
      <c r="N118" s="88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1112</v>
      </c>
      <c r="C31" s="86" t="s">
        <v>1288</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529</v>
      </c>
      <c r="B48" s="48" t="str">
        <f>VLOOKUP(A48,MATERIALES!A4:D373,3,FALSE)</f>
        <v xml:space="preserve">Material  de afirmado de la Zona </v>
      </c>
      <c r="C48" s="288"/>
      <c r="D48" s="288"/>
      <c r="E48" s="288"/>
      <c r="F48" s="288"/>
      <c r="G48" s="288"/>
      <c r="H48" s="288"/>
      <c r="I48" s="275"/>
      <c r="J48" s="231" t="str">
        <f>VLOOKUP(A48,MATERIALES!A4:D373,2,FALSE)</f>
        <v>m3</v>
      </c>
      <c r="K48" s="289">
        <v>1.25</v>
      </c>
      <c r="L48" s="274"/>
      <c r="M48" s="409">
        <f>VLOOKUP(A48,MATERIALES!A4:D395,4,FALSE)</f>
        <v>22238.35577870909</v>
      </c>
      <c r="N48" s="279">
        <f>K48*M48</f>
        <v>27797.944723386361</v>
      </c>
    </row>
    <row r="49" spans="1:14">
      <c r="A49" t="s">
        <v>845</v>
      </c>
      <c r="B49" s="48" t="str">
        <f>VLOOKUP(A49,MATERIALES!A5:D373,3,FALSE)</f>
        <v>Agua</v>
      </c>
      <c r="C49" s="288"/>
      <c r="D49" s="288"/>
      <c r="E49" s="288"/>
      <c r="F49" s="288"/>
      <c r="G49" s="288"/>
      <c r="H49" s="288"/>
      <c r="I49" s="275"/>
      <c r="J49" s="231" t="str">
        <f>VLOOKUP(A49,MATERIALES!A5:D373,2,FALSE)</f>
        <v>lt</v>
      </c>
      <c r="K49" s="289">
        <v>25</v>
      </c>
      <c r="L49" s="274"/>
      <c r="M49" s="409">
        <f>VLOOKUP(A49,MATERIALES!A5:D396,4,FALSE)</f>
        <v>44.211442900018071</v>
      </c>
      <c r="N49" s="279">
        <f>K49*M49</f>
        <v>1105.2860725004518</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28903.230795886811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1325</v>
      </c>
      <c r="B59" s="51" t="str">
        <f>VLOOKUP(A59,TRANSPORTE!A5:D104,3,FALSE)</f>
        <v>Transporte de material de afirmado</v>
      </c>
      <c r="C59" s="324"/>
      <c r="D59" s="324"/>
      <c r="E59" s="324"/>
      <c r="F59" s="324"/>
      <c r="G59" s="324"/>
      <c r="H59" s="318" t="s">
        <v>339</v>
      </c>
      <c r="I59" s="286">
        <v>1.25</v>
      </c>
      <c r="J59" s="293">
        <v>1</v>
      </c>
      <c r="K59" s="286">
        <f>I59*J59</f>
        <v>1.25</v>
      </c>
      <c r="L59" s="899">
        <f>VLOOKUP(A59,TRANSPORTE!A5:D123,4,FALSE)</f>
        <v>1650</v>
      </c>
      <c r="M59" s="900"/>
      <c r="N59" s="294">
        <f>K59*L59</f>
        <v>2062.5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2062.5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38468.092889257132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7693.6185778514264</v>
      </c>
      <c r="M83" s="848"/>
      <c r="N83" s="56"/>
    </row>
    <row r="84" spans="1:14">
      <c r="B84" s="94" t="s">
        <v>1057</v>
      </c>
      <c r="C84" s="95"/>
      <c r="D84" s="95"/>
      <c r="E84" s="95"/>
      <c r="F84" s="95"/>
      <c r="G84" s="95"/>
      <c r="H84" s="95"/>
      <c r="I84" s="92"/>
      <c r="J84" s="93"/>
      <c r="K84" s="311">
        <v>0.05</v>
      </c>
      <c r="L84" s="847">
        <f>N78*K84</f>
        <v>1923.4046444628566</v>
      </c>
      <c r="M84" s="848"/>
      <c r="N84" s="56"/>
    </row>
    <row r="85" spans="1:14" ht="15.75" thickBot="1">
      <c r="B85" s="96" t="s">
        <v>1058</v>
      </c>
      <c r="C85" s="97"/>
      <c r="D85" s="97"/>
      <c r="E85" s="97"/>
      <c r="F85" s="97"/>
      <c r="G85" s="97"/>
      <c r="H85" s="97"/>
      <c r="I85" s="98"/>
      <c r="J85" s="99"/>
      <c r="K85" s="312">
        <v>0.05</v>
      </c>
      <c r="L85" s="849">
        <f>N78*K85</f>
        <v>1923.4046444628566</v>
      </c>
      <c r="M85" s="850"/>
      <c r="N85" s="56"/>
    </row>
    <row r="86" spans="1:14" ht="15.75" thickBot="1">
      <c r="B86" s="812" t="s">
        <v>1037</v>
      </c>
      <c r="C86" s="813"/>
      <c r="D86" s="813"/>
      <c r="E86" s="813"/>
      <c r="F86" s="813"/>
      <c r="G86" s="813"/>
      <c r="H86" s="813"/>
      <c r="I86" s="813"/>
      <c r="J86" s="813"/>
      <c r="K86" s="813"/>
      <c r="L86" s="813"/>
      <c r="M86" s="814"/>
      <c r="N86" s="57">
        <f>L83+L84+L85</f>
        <v>11540.42786677714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50008.520756034268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1113</v>
      </c>
      <c r="C31" s="86" t="s">
        <v>1555</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545</v>
      </c>
      <c r="B48" s="48" t="str">
        <f>VLOOKUP(A48,MATERIALES!A4:D373,3,FALSE)</f>
        <v xml:space="preserve">Material de Sub- Base CBR=20%
</v>
      </c>
      <c r="C48" s="288"/>
      <c r="D48" s="288"/>
      <c r="E48" s="288"/>
      <c r="F48" s="288"/>
      <c r="G48" s="288"/>
      <c r="H48" s="288"/>
      <c r="I48" s="275"/>
      <c r="J48" s="231" t="str">
        <f>VLOOKUP(A48,MATERIALES!A4:D373,2,FALSE)</f>
        <v>m3</v>
      </c>
      <c r="K48" s="289">
        <v>1.3</v>
      </c>
      <c r="L48" s="274"/>
      <c r="M48" s="409">
        <f>VLOOKUP(A48,MATERIALES!A4:D395,4,FALSE)</f>
        <v>55401.850336267096</v>
      </c>
      <c r="N48" s="279">
        <f>K48*M48</f>
        <v>72022.40543714723</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73083.480066747667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82634.642160118005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16526.9284320236</v>
      </c>
      <c r="M83" s="848"/>
      <c r="N83" s="56"/>
    </row>
    <row r="84" spans="1:14">
      <c r="B84" s="94" t="s">
        <v>1057</v>
      </c>
      <c r="C84" s="95"/>
      <c r="D84" s="95"/>
      <c r="E84" s="95"/>
      <c r="F84" s="95"/>
      <c r="G84" s="95"/>
      <c r="H84" s="95"/>
      <c r="I84" s="92"/>
      <c r="J84" s="93"/>
      <c r="K84" s="311">
        <v>0.05</v>
      </c>
      <c r="L84" s="847">
        <f>N78*K84</f>
        <v>4131.7321080059</v>
      </c>
      <c r="M84" s="848"/>
      <c r="N84" s="56"/>
    </row>
    <row r="85" spans="1:14" ht="15.75" thickBot="1">
      <c r="B85" s="96" t="s">
        <v>1058</v>
      </c>
      <c r="C85" s="97"/>
      <c r="D85" s="97"/>
      <c r="E85" s="97"/>
      <c r="F85" s="97"/>
      <c r="G85" s="97"/>
      <c r="H85" s="97"/>
      <c r="I85" s="98"/>
      <c r="J85" s="99"/>
      <c r="K85" s="312">
        <v>0.05</v>
      </c>
      <c r="L85" s="849">
        <f>N78*K85</f>
        <v>4131.7321080059</v>
      </c>
      <c r="M85" s="850"/>
      <c r="N85" s="56"/>
    </row>
    <row r="86" spans="1:14" ht="15.75" thickBot="1">
      <c r="B86" s="812" t="s">
        <v>1037</v>
      </c>
      <c r="C86" s="813"/>
      <c r="D86" s="813"/>
      <c r="E86" s="813"/>
      <c r="F86" s="813"/>
      <c r="G86" s="813"/>
      <c r="H86" s="813"/>
      <c r="I86" s="813"/>
      <c r="J86" s="813"/>
      <c r="K86" s="813"/>
      <c r="L86" s="813"/>
      <c r="M86" s="814"/>
      <c r="N86" s="57">
        <f>L83+L84+L85</f>
        <v>24790.392648035402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107425.0348081534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1114</v>
      </c>
      <c r="C31" s="86" t="s">
        <v>1554</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547</v>
      </c>
      <c r="B48" s="48" t="str">
        <f>VLOOKUP(A48,MATERIALES!A4:D373,3,FALSE)</f>
        <v xml:space="preserve">Material de Sub- Base CBR=30%
</v>
      </c>
      <c r="C48" s="288"/>
      <c r="D48" s="288"/>
      <c r="E48" s="288"/>
      <c r="F48" s="288"/>
      <c r="G48" s="288"/>
      <c r="H48" s="288"/>
      <c r="I48" s="275"/>
      <c r="J48" s="231" t="str">
        <f>VLOOKUP(A48,MATERIALES!A4:D373,2,FALSE)</f>
        <v>m3</v>
      </c>
      <c r="K48" s="289">
        <v>1.3</v>
      </c>
      <c r="L48" s="274"/>
      <c r="M48" s="409">
        <f>VLOOKUP(A48,MATERIALES!A4:D395,4,FALSE)</f>
        <v>45353.333333333336</v>
      </c>
      <c r="N48" s="279">
        <f>K48*M48</f>
        <v>58959.333333333336</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60020.407962933772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69571.570056304103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13914.314011260822</v>
      </c>
      <c r="M83" s="848"/>
      <c r="N83" s="56"/>
    </row>
    <row r="84" spans="1:14">
      <c r="B84" s="94" t="s">
        <v>1057</v>
      </c>
      <c r="C84" s="95"/>
      <c r="D84" s="95"/>
      <c r="E84" s="95"/>
      <c r="F84" s="95"/>
      <c r="G84" s="95"/>
      <c r="H84" s="95"/>
      <c r="I84" s="92"/>
      <c r="J84" s="93"/>
      <c r="K84" s="311">
        <v>0.05</v>
      </c>
      <c r="L84" s="847">
        <f>N78*K84</f>
        <v>3478.5785028152054</v>
      </c>
      <c r="M84" s="848"/>
      <c r="N84" s="56"/>
    </row>
    <row r="85" spans="1:14" ht="15.75" thickBot="1">
      <c r="B85" s="96" t="s">
        <v>1058</v>
      </c>
      <c r="C85" s="97"/>
      <c r="D85" s="97"/>
      <c r="E85" s="97"/>
      <c r="F85" s="97"/>
      <c r="G85" s="97"/>
      <c r="H85" s="97"/>
      <c r="I85" s="98"/>
      <c r="J85" s="99"/>
      <c r="K85" s="312">
        <v>0.05</v>
      </c>
      <c r="L85" s="849">
        <f>N78*K85</f>
        <v>3478.5785028152054</v>
      </c>
      <c r="M85" s="850"/>
      <c r="N85" s="56"/>
    </row>
    <row r="86" spans="1:14" ht="15.75" thickBot="1">
      <c r="B86" s="812" t="s">
        <v>1037</v>
      </c>
      <c r="C86" s="813"/>
      <c r="D86" s="813"/>
      <c r="E86" s="813"/>
      <c r="F86" s="813"/>
      <c r="G86" s="813"/>
      <c r="H86" s="813"/>
      <c r="I86" s="813"/>
      <c r="J86" s="813"/>
      <c r="K86" s="813"/>
      <c r="L86" s="813"/>
      <c r="M86" s="814"/>
      <c r="N86" s="57">
        <f>L83+L84+L85</f>
        <v>20871.471016891232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90443.041073195331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1556</v>
      </c>
      <c r="C31" s="86" t="s">
        <v>1557</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549</v>
      </c>
      <c r="B48" s="48"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58042.255953907057</v>
      </c>
      <c r="N48" s="279">
        <f>K48*M48</f>
        <v>75454.932740079181</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76516.007369679617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86067.169463049955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17213.433892609992</v>
      </c>
      <c r="M83" s="848"/>
      <c r="N83" s="56"/>
    </row>
    <row r="84" spans="1:14">
      <c r="B84" s="94" t="s">
        <v>1057</v>
      </c>
      <c r="C84" s="95"/>
      <c r="D84" s="95"/>
      <c r="E84" s="95"/>
      <c r="F84" s="95"/>
      <c r="G84" s="95"/>
      <c r="H84" s="95"/>
      <c r="I84" s="92"/>
      <c r="J84" s="93"/>
      <c r="K84" s="311">
        <v>0.05</v>
      </c>
      <c r="L84" s="847">
        <f>N78*K84</f>
        <v>4303.3584731524979</v>
      </c>
      <c r="M84" s="848"/>
      <c r="N84" s="56"/>
    </row>
    <row r="85" spans="1:14" ht="15.75" thickBot="1">
      <c r="B85" s="96" t="s">
        <v>1058</v>
      </c>
      <c r="C85" s="97"/>
      <c r="D85" s="97"/>
      <c r="E85" s="97"/>
      <c r="F85" s="97"/>
      <c r="G85" s="97"/>
      <c r="H85" s="97"/>
      <c r="I85" s="98"/>
      <c r="J85" s="99"/>
      <c r="K85" s="312">
        <v>0.05</v>
      </c>
      <c r="L85" s="849">
        <f>N78*K85</f>
        <v>4303.3584731524979</v>
      </c>
      <c r="M85" s="850"/>
      <c r="N85" s="56"/>
    </row>
    <row r="86" spans="1:14" ht="15.75" thickBot="1">
      <c r="B86" s="812" t="s">
        <v>1037</v>
      </c>
      <c r="C86" s="813"/>
      <c r="D86" s="813"/>
      <c r="E86" s="813"/>
      <c r="F86" s="813"/>
      <c r="G86" s="813"/>
      <c r="H86" s="813"/>
      <c r="I86" s="813"/>
      <c r="J86" s="813"/>
      <c r="K86" s="813"/>
      <c r="L86" s="813"/>
      <c r="M86" s="814"/>
      <c r="N86" s="57">
        <f>L83+L84+L85</f>
        <v>25820.150838914986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111887.32030196494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1558</v>
      </c>
      <c r="C31" s="86" t="s">
        <v>1559</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162</v>
      </c>
      <c r="B36" s="861" t="str">
        <f>VLOOKUP(A36,EQUIPOS!A6:D154,3,FALSE)</f>
        <v>Compactador manual (SALTARIN) Peso de operación (Kg.) 52, Fuerza de impacto por golpe (KN) 12.</v>
      </c>
      <c r="C36" s="862"/>
      <c r="D36" s="862"/>
      <c r="E36" s="862"/>
      <c r="F36" s="862"/>
      <c r="G36" s="862"/>
      <c r="H36" s="863"/>
      <c r="I36" s="274"/>
      <c r="J36" s="275"/>
      <c r="K36" s="276">
        <f>VLOOKUP(A36,EQUIPOS!A6:D163,4,FALSE)</f>
        <v>6396.5</v>
      </c>
      <c r="L36" s="277"/>
      <c r="M36" s="278">
        <v>2.5</v>
      </c>
      <c r="N36" s="279">
        <f>K36/M36</f>
        <v>2558.6</v>
      </c>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410"/>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0.05</v>
      </c>
      <c r="N41" s="351">
        <f>N76*M41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3324.6080780914999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545</v>
      </c>
      <c r="B48" s="48" t="str">
        <f>VLOOKUP(A48,MATERIALES!A4:D373,3,FALSE)</f>
        <v xml:space="preserve">Material de Sub- Base CBR=20%
</v>
      </c>
      <c r="C48" s="288"/>
      <c r="D48" s="288"/>
      <c r="E48" s="288"/>
      <c r="F48" s="288"/>
      <c r="G48" s="288"/>
      <c r="H48" s="288"/>
      <c r="I48" s="275"/>
      <c r="J48" s="231" t="str">
        <f>VLOOKUP(A48,MATERIALES!A4:D373,2,FALSE)</f>
        <v>m3</v>
      </c>
      <c r="K48" s="289">
        <v>1.3</v>
      </c>
      <c r="L48" s="274"/>
      <c r="M48" s="409">
        <f>VLOOKUP(A48,MATERIALES!A4:D395,4,FALSE)</f>
        <v>55401.850336267096</v>
      </c>
      <c r="N48" s="279">
        <f>K48*M48</f>
        <v>72022.40543714723</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73083.480066747667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20</v>
      </c>
      <c r="N70" s="402">
        <f>K70/M70</f>
        <v>5106.7205206099998</v>
      </c>
      <c r="O70" s="111"/>
    </row>
    <row r="71" spans="1:15">
      <c r="A71" t="s">
        <v>11</v>
      </c>
      <c r="B71" s="54" t="str">
        <f>VLOOKUP(A71,'MANO DE OBRA'!A8:D69,3,FALSE)</f>
        <v>Obrero (4)</v>
      </c>
      <c r="C71" s="52"/>
      <c r="D71" s="52"/>
      <c r="E71" s="52"/>
      <c r="F71" s="52"/>
      <c r="G71" s="52"/>
      <c r="H71" s="52"/>
      <c r="I71" s="299">
        <f>K71/J71*100</f>
        <v>110415.578824</v>
      </c>
      <c r="J71" s="300">
        <v>185</v>
      </c>
      <c r="K71" s="301">
        <f>VLOOKUP(A71,'MANO DE OBRA'!A8:D100,4,FALSE)</f>
        <v>204268.8208244</v>
      </c>
      <c r="L71" s="55"/>
      <c r="M71" s="306">
        <v>20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15320.161561829998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93777.049706669161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18755.409941333834</v>
      </c>
      <c r="M83" s="848"/>
      <c r="N83" s="56"/>
    </row>
    <row r="84" spans="1:14">
      <c r="B84" s="94" t="s">
        <v>1057</v>
      </c>
      <c r="C84" s="95"/>
      <c r="D84" s="95"/>
      <c r="E84" s="95"/>
      <c r="F84" s="95"/>
      <c r="G84" s="95"/>
      <c r="H84" s="95"/>
      <c r="I84" s="92"/>
      <c r="J84" s="93"/>
      <c r="K84" s="311">
        <v>0.05</v>
      </c>
      <c r="L84" s="847">
        <f>N78*K84</f>
        <v>4688.8524853334584</v>
      </c>
      <c r="M84" s="848"/>
      <c r="N84" s="56"/>
    </row>
    <row r="85" spans="1:14" ht="15.75" thickBot="1">
      <c r="B85" s="96" t="s">
        <v>1058</v>
      </c>
      <c r="C85" s="97"/>
      <c r="D85" s="97"/>
      <c r="E85" s="97"/>
      <c r="F85" s="97"/>
      <c r="G85" s="97"/>
      <c r="H85" s="97"/>
      <c r="I85" s="98"/>
      <c r="J85" s="99"/>
      <c r="K85" s="312">
        <v>0.05</v>
      </c>
      <c r="L85" s="849">
        <f>N78*K85</f>
        <v>4688.8524853334584</v>
      </c>
      <c r="M85" s="850"/>
      <c r="N85" s="56"/>
    </row>
    <row r="86" spans="1:14" ht="15.75" thickBot="1">
      <c r="B86" s="812" t="s">
        <v>1037</v>
      </c>
      <c r="C86" s="813"/>
      <c r="D86" s="813"/>
      <c r="E86" s="813"/>
      <c r="F86" s="813"/>
      <c r="G86" s="813"/>
      <c r="H86" s="813"/>
      <c r="I86" s="813"/>
      <c r="J86" s="813"/>
      <c r="K86" s="813"/>
      <c r="L86" s="813"/>
      <c r="M86" s="814"/>
      <c r="N86" s="57">
        <f>L83+L84+L85</f>
        <v>28133.114912000754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121910.16461866992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1560</v>
      </c>
      <c r="C31" s="86" t="s">
        <v>1561</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162</v>
      </c>
      <c r="B36" s="861" t="str">
        <f>VLOOKUP(A36,EQUIPOS!A6:D154,3,FALSE)</f>
        <v>Compactador manual (SALTARIN) Peso de operación (Kg.) 52, Fuerza de impacto por golpe (KN) 12.</v>
      </c>
      <c r="C36" s="862"/>
      <c r="D36" s="862"/>
      <c r="E36" s="862"/>
      <c r="F36" s="862"/>
      <c r="G36" s="862"/>
      <c r="H36" s="863"/>
      <c r="I36" s="274"/>
      <c r="J36" s="275"/>
      <c r="K36" s="276">
        <f>VLOOKUP(A36,EQUIPOS!A6:D163,4,FALSE)</f>
        <v>6396.5</v>
      </c>
      <c r="L36" s="277"/>
      <c r="M36" s="278">
        <v>2.5</v>
      </c>
      <c r="N36" s="279">
        <f>K36/M36</f>
        <v>2558.6</v>
      </c>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0.05</v>
      </c>
      <c r="N41" s="351">
        <f>N76*M41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3324.6080780914999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547</v>
      </c>
      <c r="B48" s="48" t="str">
        <f>VLOOKUP(A48,MATERIALES!A4:D373,3,FALSE)</f>
        <v xml:space="preserve">Material de Sub- Base CBR=30%
</v>
      </c>
      <c r="C48" s="288"/>
      <c r="D48" s="288"/>
      <c r="E48" s="288"/>
      <c r="F48" s="288"/>
      <c r="G48" s="288"/>
      <c r="H48" s="288"/>
      <c r="I48" s="275"/>
      <c r="J48" s="231" t="str">
        <f>VLOOKUP(A48,MATERIALES!A4:D373,2,FALSE)</f>
        <v>m3</v>
      </c>
      <c r="K48" s="289">
        <v>1.3</v>
      </c>
      <c r="L48" s="274"/>
      <c r="M48" s="409">
        <f>VLOOKUP(A48,MATERIALES!A4:D395,4,FALSE)</f>
        <v>45353.333333333336</v>
      </c>
      <c r="N48" s="279">
        <f>K48*M48</f>
        <v>58959.333333333336</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60020.407962933772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20</v>
      </c>
      <c r="N70" s="402">
        <f>K70/M70</f>
        <v>5106.7205206099998</v>
      </c>
      <c r="O70" s="111"/>
    </row>
    <row r="71" spans="1:15">
      <c r="A71" t="s">
        <v>11</v>
      </c>
      <c r="B71" s="54" t="str">
        <f>VLOOKUP(A71,'MANO DE OBRA'!A8:D69,3,FALSE)</f>
        <v>Obrero (4)</v>
      </c>
      <c r="C71" s="52"/>
      <c r="D71" s="52"/>
      <c r="E71" s="52"/>
      <c r="F71" s="52"/>
      <c r="G71" s="52"/>
      <c r="H71" s="52"/>
      <c r="I71" s="299">
        <f>K71/J71*100</f>
        <v>110415.578824</v>
      </c>
      <c r="J71" s="300">
        <v>185</v>
      </c>
      <c r="K71" s="301">
        <f>VLOOKUP(A71,'MANO DE OBRA'!A8:D100,4,FALSE)</f>
        <v>204268.8208244</v>
      </c>
      <c r="L71" s="55"/>
      <c r="M71" s="306">
        <v>20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15320.161561829998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80713.977602855273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16142.795520571055</v>
      </c>
      <c r="M83" s="848"/>
      <c r="N83" s="56"/>
    </row>
    <row r="84" spans="1:14">
      <c r="B84" s="94" t="s">
        <v>1057</v>
      </c>
      <c r="C84" s="95"/>
      <c r="D84" s="95"/>
      <c r="E84" s="95"/>
      <c r="F84" s="95"/>
      <c r="G84" s="95"/>
      <c r="H84" s="95"/>
      <c r="I84" s="92"/>
      <c r="J84" s="93"/>
      <c r="K84" s="311">
        <v>0.05</v>
      </c>
      <c r="L84" s="847">
        <f>N78*K84</f>
        <v>4035.6988801427638</v>
      </c>
      <c r="M84" s="848"/>
      <c r="N84" s="56"/>
    </row>
    <row r="85" spans="1:14" ht="15.75" thickBot="1">
      <c r="B85" s="96" t="s">
        <v>1058</v>
      </c>
      <c r="C85" s="97"/>
      <c r="D85" s="97"/>
      <c r="E85" s="97"/>
      <c r="F85" s="97"/>
      <c r="G85" s="97"/>
      <c r="H85" s="97"/>
      <c r="I85" s="98"/>
      <c r="J85" s="99"/>
      <c r="K85" s="312">
        <v>0.05</v>
      </c>
      <c r="L85" s="849">
        <f>N78*K85</f>
        <v>4035.6988801427638</v>
      </c>
      <c r="M85" s="850"/>
      <c r="N85" s="56"/>
    </row>
    <row r="86" spans="1:14" ht="15.75" thickBot="1">
      <c r="B86" s="812" t="s">
        <v>1037</v>
      </c>
      <c r="C86" s="813"/>
      <c r="D86" s="813"/>
      <c r="E86" s="813"/>
      <c r="F86" s="813"/>
      <c r="G86" s="813"/>
      <c r="H86" s="813"/>
      <c r="I86" s="813"/>
      <c r="J86" s="813"/>
      <c r="K86" s="813"/>
      <c r="L86" s="813"/>
      <c r="M86" s="814"/>
      <c r="N86" s="57">
        <f>L83+L84+L85</f>
        <v>24214.193280856583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104928.17088371186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1562</v>
      </c>
      <c r="C31" s="86" t="s">
        <v>1563</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162</v>
      </c>
      <c r="B36" s="861" t="str">
        <f>VLOOKUP(A36,EQUIPOS!A6:D154,3,FALSE)</f>
        <v>Compactador manual (SALTARIN) Peso de operación (Kg.) 52, Fuerza de impacto por golpe (KN) 12.</v>
      </c>
      <c r="C36" s="862"/>
      <c r="D36" s="862"/>
      <c r="E36" s="862"/>
      <c r="F36" s="862"/>
      <c r="G36" s="862"/>
      <c r="H36" s="863"/>
      <c r="I36" s="274"/>
      <c r="J36" s="275"/>
      <c r="K36" s="276">
        <f>VLOOKUP(A36,EQUIPOS!A6:D163,4,FALSE)</f>
        <v>6396.5</v>
      </c>
      <c r="L36" s="277"/>
      <c r="M36" s="278">
        <v>2.5</v>
      </c>
      <c r="N36" s="279">
        <f>K36/M36</f>
        <v>2558.6</v>
      </c>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0.05</v>
      </c>
      <c r="N41" s="351">
        <f>N76*M41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3324.6080780914999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549</v>
      </c>
      <c r="B48" s="48"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58042.255953907057</v>
      </c>
      <c r="N48" s="279">
        <f>K48*M48</f>
        <v>75454.932740079181</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76516.007369679617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20</v>
      </c>
      <c r="N70" s="402">
        <f>K70/M70</f>
        <v>5106.7205206099998</v>
      </c>
      <c r="O70" s="111"/>
    </row>
    <row r="71" spans="1:15">
      <c r="A71" t="s">
        <v>11</v>
      </c>
      <c r="B71" s="54" t="str">
        <f>VLOOKUP(A71,'MANO DE OBRA'!A8:D69,3,FALSE)</f>
        <v>Obrero (4)</v>
      </c>
      <c r="C71" s="52"/>
      <c r="D71" s="52"/>
      <c r="E71" s="52"/>
      <c r="F71" s="52"/>
      <c r="G71" s="52"/>
      <c r="H71" s="52"/>
      <c r="I71" s="299">
        <f>K71/J71*100</f>
        <v>110415.578824</v>
      </c>
      <c r="J71" s="300">
        <v>185</v>
      </c>
      <c r="K71" s="301">
        <f>VLOOKUP(A71,'MANO DE OBRA'!A8:D100,4,FALSE)</f>
        <v>204268.8208244</v>
      </c>
      <c r="L71" s="55"/>
      <c r="M71" s="306">
        <v>20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15320.161561829998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97209.577009601126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19441.915401920225</v>
      </c>
      <c r="M83" s="848"/>
      <c r="N83" s="56"/>
    </row>
    <row r="84" spans="1:14">
      <c r="B84" s="94" t="s">
        <v>1057</v>
      </c>
      <c r="C84" s="95"/>
      <c r="D84" s="95"/>
      <c r="E84" s="95"/>
      <c r="F84" s="95"/>
      <c r="G84" s="95"/>
      <c r="H84" s="95"/>
      <c r="I84" s="92"/>
      <c r="J84" s="93"/>
      <c r="K84" s="311">
        <v>0.05</v>
      </c>
      <c r="L84" s="847">
        <f>N78*K84</f>
        <v>4860.4788504800563</v>
      </c>
      <c r="M84" s="848"/>
      <c r="N84" s="56"/>
    </row>
    <row r="85" spans="1:14" ht="15.75" thickBot="1">
      <c r="B85" s="96" t="s">
        <v>1058</v>
      </c>
      <c r="C85" s="97"/>
      <c r="D85" s="97"/>
      <c r="E85" s="97"/>
      <c r="F85" s="97"/>
      <c r="G85" s="97"/>
      <c r="H85" s="97"/>
      <c r="I85" s="98"/>
      <c r="J85" s="99"/>
      <c r="K85" s="312">
        <v>0.05</v>
      </c>
      <c r="L85" s="849">
        <f>N78*K85</f>
        <v>4860.4788504800563</v>
      </c>
      <c r="M85" s="850"/>
      <c r="N85" s="56"/>
    </row>
    <row r="86" spans="1:14" ht="15.75" thickBot="1">
      <c r="B86" s="812" t="s">
        <v>1037</v>
      </c>
      <c r="C86" s="813"/>
      <c r="D86" s="813"/>
      <c r="E86" s="813"/>
      <c r="F86" s="813"/>
      <c r="G86" s="813"/>
      <c r="H86" s="813"/>
      <c r="I86" s="813"/>
      <c r="J86" s="813"/>
      <c r="K86" s="813"/>
      <c r="L86" s="813"/>
      <c r="M86" s="814"/>
      <c r="N86" s="57">
        <f>L83+L84+L85</f>
        <v>29162.873102880338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126372.45011248146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1115</v>
      </c>
      <c r="C31" s="86" t="s">
        <v>1564</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535</v>
      </c>
      <c r="B48" s="48"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67821.924629600442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77373.08672297078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15474.617344594157</v>
      </c>
      <c r="M83" s="848"/>
      <c r="N83" s="56"/>
    </row>
    <row r="84" spans="1:14">
      <c r="B84" s="94" t="s">
        <v>1057</v>
      </c>
      <c r="C84" s="95"/>
      <c r="D84" s="95"/>
      <c r="E84" s="95"/>
      <c r="F84" s="95"/>
      <c r="G84" s="95"/>
      <c r="H84" s="95"/>
      <c r="I84" s="92"/>
      <c r="J84" s="93"/>
      <c r="K84" s="311">
        <v>0.05</v>
      </c>
      <c r="L84" s="847">
        <f>N78*K84</f>
        <v>3868.6543361485392</v>
      </c>
      <c r="M84" s="848"/>
      <c r="N84" s="56"/>
    </row>
    <row r="85" spans="1:14" ht="15.75" thickBot="1">
      <c r="B85" s="96" t="s">
        <v>1058</v>
      </c>
      <c r="C85" s="97"/>
      <c r="D85" s="97"/>
      <c r="E85" s="97"/>
      <c r="F85" s="97"/>
      <c r="G85" s="97"/>
      <c r="H85" s="97"/>
      <c r="I85" s="98"/>
      <c r="J85" s="99"/>
      <c r="K85" s="312">
        <v>0.05</v>
      </c>
      <c r="L85" s="849">
        <f>N78*K85</f>
        <v>3868.6543361485392</v>
      </c>
      <c r="M85" s="850"/>
      <c r="N85" s="56"/>
    </row>
    <row r="86" spans="1:14" ht="15.75" thickBot="1">
      <c r="B86" s="812" t="s">
        <v>1037</v>
      </c>
      <c r="C86" s="813"/>
      <c r="D86" s="813"/>
      <c r="E86" s="813"/>
      <c r="F86" s="813"/>
      <c r="G86" s="813"/>
      <c r="H86" s="813"/>
      <c r="I86" s="813"/>
      <c r="J86" s="813"/>
      <c r="K86" s="813"/>
      <c r="L86" s="813"/>
      <c r="M86" s="814"/>
      <c r="N86" s="57">
        <f>L83+L84+L85</f>
        <v>23211.926016891233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100585.01273986201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1116</v>
      </c>
      <c r="C31" s="86" t="s">
        <v>1565</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537</v>
      </c>
      <c r="B48" s="48"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67821.924629600442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901" t="s">
        <v>1037</v>
      </c>
      <c r="C76" s="855"/>
      <c r="D76" s="855"/>
      <c r="E76" s="855"/>
      <c r="F76" s="855"/>
      <c r="G76" s="855"/>
      <c r="H76" s="855"/>
      <c r="I76" s="855"/>
      <c r="J76" s="855"/>
      <c r="K76" s="855"/>
      <c r="L76" s="855"/>
      <c r="M76" s="856"/>
      <c r="N76" s="467">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77373.08672297078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15474.617344594157</v>
      </c>
      <c r="M83" s="848"/>
      <c r="N83" s="56"/>
    </row>
    <row r="84" spans="1:14">
      <c r="B84" s="94" t="s">
        <v>1057</v>
      </c>
      <c r="C84" s="95"/>
      <c r="D84" s="95"/>
      <c r="E84" s="95"/>
      <c r="F84" s="95"/>
      <c r="G84" s="95"/>
      <c r="H84" s="95"/>
      <c r="I84" s="92"/>
      <c r="J84" s="93"/>
      <c r="K84" s="311">
        <v>0.05</v>
      </c>
      <c r="L84" s="847">
        <f>N78*K84</f>
        <v>3868.6543361485392</v>
      </c>
      <c r="M84" s="848"/>
      <c r="N84" s="56"/>
    </row>
    <row r="85" spans="1:14" ht="15.75" thickBot="1">
      <c r="B85" s="96" t="s">
        <v>1058</v>
      </c>
      <c r="C85" s="97"/>
      <c r="D85" s="97"/>
      <c r="E85" s="97"/>
      <c r="F85" s="97"/>
      <c r="G85" s="97"/>
      <c r="H85" s="97"/>
      <c r="I85" s="98"/>
      <c r="J85" s="99"/>
      <c r="K85" s="312">
        <v>0.05</v>
      </c>
      <c r="L85" s="849">
        <f>N78*K85</f>
        <v>3868.6543361485392</v>
      </c>
      <c r="M85" s="850"/>
      <c r="N85" s="56"/>
    </row>
    <row r="86" spans="1:14" ht="15.75" thickBot="1">
      <c r="B86" s="812" t="s">
        <v>1037</v>
      </c>
      <c r="C86" s="813"/>
      <c r="D86" s="813"/>
      <c r="E86" s="813"/>
      <c r="F86" s="813"/>
      <c r="G86" s="813"/>
      <c r="H86" s="813"/>
      <c r="I86" s="813"/>
      <c r="J86" s="813"/>
      <c r="K86" s="813"/>
      <c r="L86" s="813"/>
      <c r="M86" s="814"/>
      <c r="N86" s="57">
        <f>L83+L84+L85</f>
        <v>23211.926016891233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100585.01273986201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1566</v>
      </c>
      <c r="C31" s="86" t="s">
        <v>1567</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269</v>
      </c>
      <c r="B37" s="861" t="str">
        <f>VLOOKUP(A37,EQUIPOS!A7:D154,3,FALSE)</f>
        <v>Motoniveladora  potencia 215 HP, ancho de cuchilla 4,27 m, peso 18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539</v>
      </c>
      <c r="B48" s="48"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58862.623838829619</v>
      </c>
      <c r="N48" s="279">
        <f>K48*M48</f>
        <v>76521.4109904785</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77582.485620078936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87133.647713449274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17426.729542689856</v>
      </c>
      <c r="M83" s="848"/>
      <c r="N83" s="56"/>
    </row>
    <row r="84" spans="1:14">
      <c r="B84" s="94" t="s">
        <v>1057</v>
      </c>
      <c r="C84" s="95"/>
      <c r="D84" s="95"/>
      <c r="E84" s="95"/>
      <c r="F84" s="95"/>
      <c r="G84" s="95"/>
      <c r="H84" s="95"/>
      <c r="I84" s="92"/>
      <c r="J84" s="93"/>
      <c r="K84" s="311">
        <v>0.05</v>
      </c>
      <c r="L84" s="847">
        <f>N78*K84</f>
        <v>4356.6823856724641</v>
      </c>
      <c r="M84" s="848"/>
      <c r="N84" s="56"/>
    </row>
    <row r="85" spans="1:14" ht="15.75" thickBot="1">
      <c r="B85" s="96" t="s">
        <v>1058</v>
      </c>
      <c r="C85" s="97"/>
      <c r="D85" s="97"/>
      <c r="E85" s="97"/>
      <c r="F85" s="97"/>
      <c r="G85" s="97"/>
      <c r="H85" s="97"/>
      <c r="I85" s="98"/>
      <c r="J85" s="99"/>
      <c r="K85" s="312">
        <v>0.05</v>
      </c>
      <c r="L85" s="849">
        <f>N78*K85</f>
        <v>4356.6823856724641</v>
      </c>
      <c r="M85" s="850"/>
      <c r="N85" s="56"/>
    </row>
    <row r="86" spans="1:14" ht="15.75" thickBot="1">
      <c r="B86" s="812" t="s">
        <v>1037</v>
      </c>
      <c r="C86" s="813"/>
      <c r="D86" s="813"/>
      <c r="E86" s="813"/>
      <c r="F86" s="813"/>
      <c r="G86" s="813"/>
      <c r="H86" s="813"/>
      <c r="I86" s="813"/>
      <c r="J86" s="813"/>
      <c r="K86" s="813"/>
      <c r="L86" s="813"/>
      <c r="M86" s="814"/>
      <c r="N86" s="57">
        <f>L83+L84+L85</f>
        <v>26140.094314034788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113273.74202748406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1568</v>
      </c>
      <c r="C31" s="86" t="s">
        <v>1569</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162</v>
      </c>
      <c r="B36" s="861" t="str">
        <f>VLOOKUP(A36,EQUIPOS!A6:D154,3,FALSE)</f>
        <v>Compactador manual (SALTARIN) Peso de operación (Kg.) 52, Fuerza de impacto por golpe (KN) 12.</v>
      </c>
      <c r="C36" s="862"/>
      <c r="D36" s="862"/>
      <c r="E36" s="862"/>
      <c r="F36" s="862"/>
      <c r="G36" s="862"/>
      <c r="H36" s="863"/>
      <c r="I36" s="274"/>
      <c r="J36" s="275"/>
      <c r="K36" s="276">
        <f>VLOOKUP(A36,EQUIPOS!A6:D163,4,FALSE)</f>
        <v>6396.5</v>
      </c>
      <c r="L36" s="277"/>
      <c r="M36" s="278">
        <v>2.5</v>
      </c>
      <c r="N36" s="279">
        <f>K36/M36</f>
        <v>2558.6</v>
      </c>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0.05</v>
      </c>
      <c r="N41" s="351">
        <f>N76*M41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3324.6080780914999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535</v>
      </c>
      <c r="B48" s="48"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67821.924629600442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20</v>
      </c>
      <c r="N70" s="402">
        <f>K70/M70</f>
        <v>5106.7205206099998</v>
      </c>
      <c r="O70" s="111"/>
    </row>
    <row r="71" spans="1:15">
      <c r="A71" t="s">
        <v>11</v>
      </c>
      <c r="B71" s="54" t="str">
        <f>VLOOKUP(A71,'MANO DE OBRA'!A8:D69,3,FALSE)</f>
        <v>Obrero (4)</v>
      </c>
      <c r="C71" s="52"/>
      <c r="D71" s="52"/>
      <c r="E71" s="52"/>
      <c r="F71" s="52"/>
      <c r="G71" s="52"/>
      <c r="H71" s="52"/>
      <c r="I71" s="299">
        <f>K71/J71*100</f>
        <v>110415.578824</v>
      </c>
      <c r="J71" s="300">
        <v>185</v>
      </c>
      <c r="K71" s="301">
        <f>VLOOKUP(A71,'MANO DE OBRA'!A8:D100,4,FALSE)</f>
        <v>204268.8208244</v>
      </c>
      <c r="L71" s="55"/>
      <c r="M71" s="306">
        <v>20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15320.161561829998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88515.494269521951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17703.09885390439</v>
      </c>
      <c r="M83" s="848"/>
      <c r="N83" s="56"/>
    </row>
    <row r="84" spans="1:14">
      <c r="B84" s="94" t="s">
        <v>1057</v>
      </c>
      <c r="C84" s="95"/>
      <c r="D84" s="95"/>
      <c r="E84" s="95"/>
      <c r="F84" s="95"/>
      <c r="G84" s="95"/>
      <c r="H84" s="95"/>
      <c r="I84" s="92"/>
      <c r="J84" s="93"/>
      <c r="K84" s="311">
        <v>0.05</v>
      </c>
      <c r="L84" s="847">
        <f>N78*K84</f>
        <v>4425.7747134760975</v>
      </c>
      <c r="M84" s="848"/>
      <c r="N84" s="56"/>
    </row>
    <row r="85" spans="1:14" ht="15.75" thickBot="1">
      <c r="B85" s="96" t="s">
        <v>1058</v>
      </c>
      <c r="C85" s="97"/>
      <c r="D85" s="97"/>
      <c r="E85" s="97"/>
      <c r="F85" s="97"/>
      <c r="G85" s="97"/>
      <c r="H85" s="97"/>
      <c r="I85" s="98"/>
      <c r="J85" s="99"/>
      <c r="K85" s="312">
        <v>0.05</v>
      </c>
      <c r="L85" s="849">
        <f>N78*K85</f>
        <v>4425.7747134760975</v>
      </c>
      <c r="M85" s="850"/>
      <c r="N85" s="56"/>
    </row>
    <row r="86" spans="1:14" ht="15.75" thickBot="1">
      <c r="B86" s="812" t="s">
        <v>1037</v>
      </c>
      <c r="C86" s="813"/>
      <c r="D86" s="813"/>
      <c r="E86" s="813"/>
      <c r="F86" s="813"/>
      <c r="G86" s="813"/>
      <c r="H86" s="813"/>
      <c r="I86" s="813"/>
      <c r="J86" s="813"/>
      <c r="K86" s="813"/>
      <c r="L86" s="813"/>
      <c r="M86" s="814"/>
      <c r="N86" s="57">
        <f>L83+L84+L85</f>
        <v>26554.648280856585</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115070.14255037854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1570</v>
      </c>
      <c r="C31" s="86" t="s">
        <v>1571</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162</v>
      </c>
      <c r="B36" s="861" t="str">
        <f>VLOOKUP(A36,EQUIPOS!A6:D154,3,FALSE)</f>
        <v>Compactador manual (SALTARIN) Peso de operación (Kg.) 52, Fuerza de impacto por golpe (KN) 12.</v>
      </c>
      <c r="C36" s="862"/>
      <c r="D36" s="862"/>
      <c r="E36" s="862"/>
      <c r="F36" s="862"/>
      <c r="G36" s="862"/>
      <c r="H36" s="863"/>
      <c r="I36" s="274"/>
      <c r="J36" s="275"/>
      <c r="K36" s="276">
        <f>VLOOKUP(A36,EQUIPOS!A6:D163,4,FALSE)</f>
        <v>6396.5</v>
      </c>
      <c r="L36" s="277"/>
      <c r="M36" s="278">
        <v>2.5</v>
      </c>
      <c r="N36" s="279">
        <f>K36/M36</f>
        <v>2558.6</v>
      </c>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0.05</v>
      </c>
      <c r="N41" s="351">
        <f>N76*M41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3324.6080780914999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537</v>
      </c>
      <c r="B48" s="48"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67821.924629600442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20</v>
      </c>
      <c r="N70" s="402">
        <f>K70/M70</f>
        <v>5106.7205206099998</v>
      </c>
      <c r="O70" s="111"/>
    </row>
    <row r="71" spans="1:15">
      <c r="A71" t="s">
        <v>11</v>
      </c>
      <c r="B71" s="54" t="str">
        <f>VLOOKUP(A71,'MANO DE OBRA'!A8:D69,3,FALSE)</f>
        <v>Obrero (4)</v>
      </c>
      <c r="C71" s="52"/>
      <c r="D71" s="52"/>
      <c r="E71" s="52"/>
      <c r="F71" s="52"/>
      <c r="G71" s="52"/>
      <c r="H71" s="52"/>
      <c r="I71" s="299">
        <f>K71/J71*100</f>
        <v>110415.578824</v>
      </c>
      <c r="J71" s="300">
        <v>185</v>
      </c>
      <c r="K71" s="301">
        <f>VLOOKUP(A71,'MANO DE OBRA'!A8:D100,4,FALSE)</f>
        <v>204268.8208244</v>
      </c>
      <c r="L71" s="55"/>
      <c r="M71" s="306">
        <v>20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901" t="s">
        <v>1037</v>
      </c>
      <c r="C76" s="855"/>
      <c r="D76" s="855"/>
      <c r="E76" s="855"/>
      <c r="F76" s="855"/>
      <c r="G76" s="855"/>
      <c r="H76" s="855"/>
      <c r="I76" s="855"/>
      <c r="J76" s="855"/>
      <c r="K76" s="855"/>
      <c r="L76" s="855"/>
      <c r="M76" s="856"/>
      <c r="N76" s="467">
        <f>SUM(N70:N75)</f>
        <v>15320.161561829998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88515.494269521951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17703.09885390439</v>
      </c>
      <c r="M83" s="848"/>
      <c r="N83" s="56"/>
    </row>
    <row r="84" spans="1:14">
      <c r="B84" s="94" t="s">
        <v>1057</v>
      </c>
      <c r="C84" s="95"/>
      <c r="D84" s="95"/>
      <c r="E84" s="95"/>
      <c r="F84" s="95"/>
      <c r="G84" s="95"/>
      <c r="H84" s="95"/>
      <c r="I84" s="92"/>
      <c r="J84" s="93"/>
      <c r="K84" s="311">
        <v>0.05</v>
      </c>
      <c r="L84" s="847">
        <f>N78*K84</f>
        <v>4425.7747134760975</v>
      </c>
      <c r="M84" s="848"/>
      <c r="N84" s="56"/>
    </row>
    <row r="85" spans="1:14" ht="15.75" thickBot="1">
      <c r="B85" s="96" t="s">
        <v>1058</v>
      </c>
      <c r="C85" s="97"/>
      <c r="D85" s="97"/>
      <c r="E85" s="97"/>
      <c r="F85" s="97"/>
      <c r="G85" s="97"/>
      <c r="H85" s="97"/>
      <c r="I85" s="98"/>
      <c r="J85" s="99"/>
      <c r="K85" s="312">
        <v>0.05</v>
      </c>
      <c r="L85" s="849">
        <f>N78*K85</f>
        <v>4425.7747134760975</v>
      </c>
      <c r="M85" s="850"/>
      <c r="N85" s="56"/>
    </row>
    <row r="86" spans="1:14" ht="15.75" thickBot="1">
      <c r="B86" s="812" t="s">
        <v>1037</v>
      </c>
      <c r="C86" s="813"/>
      <c r="D86" s="813"/>
      <c r="E86" s="813"/>
      <c r="F86" s="813"/>
      <c r="G86" s="813"/>
      <c r="H86" s="813"/>
      <c r="I86" s="813"/>
      <c r="J86" s="813"/>
      <c r="K86" s="813"/>
      <c r="L86" s="813"/>
      <c r="M86" s="814"/>
      <c r="N86" s="57">
        <f>L83+L84+L85</f>
        <v>26554.648280856585</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115070.14255037854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1572</v>
      </c>
      <c r="C31" s="86" t="s">
        <v>1573</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162</v>
      </c>
      <c r="B36" s="861" t="str">
        <f>VLOOKUP(A36,EQUIPOS!A6:D154,3,FALSE)</f>
        <v>Compactador manual (SALTARIN) Peso de operación (Kg.) 52, Fuerza de impacto por golpe (KN) 12.</v>
      </c>
      <c r="C36" s="862"/>
      <c r="D36" s="862"/>
      <c r="E36" s="862"/>
      <c r="F36" s="862"/>
      <c r="G36" s="862"/>
      <c r="H36" s="863"/>
      <c r="I36" s="274"/>
      <c r="J36" s="275"/>
      <c r="K36" s="276">
        <f>VLOOKUP(A36,EQUIPOS!A6:D163,4,FALSE)</f>
        <v>6396.5</v>
      </c>
      <c r="L36" s="277"/>
      <c r="M36" s="278">
        <v>2.5</v>
      </c>
      <c r="N36" s="279">
        <f>K36/M36</f>
        <v>2558.6</v>
      </c>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0.05</v>
      </c>
      <c r="N41" s="351">
        <f>N76*M41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3324.6080780914999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539</v>
      </c>
      <c r="B48" s="48"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58862.623838829619</v>
      </c>
      <c r="N48" s="279">
        <f>K48*M48</f>
        <v>76521.4109904785</v>
      </c>
    </row>
    <row r="49" spans="1:14">
      <c r="A49" t="s">
        <v>845</v>
      </c>
      <c r="B49" s="48" t="str">
        <f>VLOOKUP(A49,MATERIALES!A5:D373,3,FALSE)</f>
        <v>Agua</v>
      </c>
      <c r="C49" s="288"/>
      <c r="D49" s="288"/>
      <c r="E49" s="288"/>
      <c r="F49" s="288"/>
      <c r="G49" s="288"/>
      <c r="H49" s="288"/>
      <c r="I49" s="275"/>
      <c r="J49" s="231" t="str">
        <f>VLOOKUP(A49,MATERIALES!A5:D373,2,FALSE)</f>
        <v>lt</v>
      </c>
      <c r="K49" s="289">
        <v>24</v>
      </c>
      <c r="L49" s="274"/>
      <c r="M49" s="409">
        <f>VLOOKUP(A49,MATERIALES!A5:D396,4,FALSE)</f>
        <v>44.211442900018071</v>
      </c>
      <c r="N49" s="279">
        <f>K49*M49</f>
        <v>1061.0746296004336</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77582.485620078936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1348</v>
      </c>
      <c r="B59" s="51" t="str">
        <f>VLOOKUP(A59,TRANSPORTE!A5:D104,3,FALSE)</f>
        <v>Transporte de material de subbase</v>
      </c>
      <c r="C59" s="324"/>
      <c r="D59" s="324"/>
      <c r="E59" s="324"/>
      <c r="F59" s="324"/>
      <c r="G59" s="324"/>
      <c r="H59" s="318" t="s">
        <v>339</v>
      </c>
      <c r="I59" s="286">
        <v>1.3</v>
      </c>
      <c r="J59" s="293">
        <v>1</v>
      </c>
      <c r="K59" s="286">
        <f>I59*J59</f>
        <v>1.3</v>
      </c>
      <c r="L59" s="899">
        <f>VLOOKUP(A59,TRANSPORTE!A5:D123,4,FALSE)</f>
        <v>1576</v>
      </c>
      <c r="M59" s="900"/>
      <c r="N59" s="294">
        <f>K59*L59</f>
        <v>2048.8000000000002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2048.8000000000002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20</v>
      </c>
      <c r="N70" s="402">
        <f>K70/M70</f>
        <v>5106.7205206099998</v>
      </c>
      <c r="O70" s="111"/>
    </row>
    <row r="71" spans="1:15">
      <c r="A71" t="s">
        <v>11</v>
      </c>
      <c r="B71" s="54" t="str">
        <f>VLOOKUP(A71,'MANO DE OBRA'!A8:D69,3,FALSE)</f>
        <v>Obrero (4)</v>
      </c>
      <c r="C71" s="52"/>
      <c r="D71" s="52"/>
      <c r="E71" s="52"/>
      <c r="F71" s="52"/>
      <c r="G71" s="52"/>
      <c r="H71" s="52"/>
      <c r="I71" s="299">
        <f>K71/J71*100</f>
        <v>110415.578824</v>
      </c>
      <c r="J71" s="300">
        <v>185</v>
      </c>
      <c r="K71" s="301">
        <f>VLOOKUP(A71,'MANO DE OBRA'!A8:D100,4,FALSE)</f>
        <v>204268.8208244</v>
      </c>
      <c r="L71" s="55"/>
      <c r="M71" s="306">
        <v>20</v>
      </c>
      <c r="N71" s="402">
        <f>K71/M71</f>
        <v>10213.44104122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15320.161561829998</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98276.055260000445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19655.21105200009</v>
      </c>
      <c r="M83" s="848"/>
      <c r="N83" s="56"/>
    </row>
    <row r="84" spans="1:14">
      <c r="B84" s="94" t="s">
        <v>1057</v>
      </c>
      <c r="C84" s="95"/>
      <c r="D84" s="95"/>
      <c r="E84" s="95"/>
      <c r="F84" s="95"/>
      <c r="G84" s="95"/>
      <c r="H84" s="95"/>
      <c r="I84" s="92"/>
      <c r="J84" s="93"/>
      <c r="K84" s="311">
        <v>0.05</v>
      </c>
      <c r="L84" s="847">
        <f>N78*K84</f>
        <v>4913.8027630000224</v>
      </c>
      <c r="M84" s="848"/>
      <c r="N84" s="56"/>
    </row>
    <row r="85" spans="1:14" ht="15.75" thickBot="1">
      <c r="B85" s="96" t="s">
        <v>1058</v>
      </c>
      <c r="C85" s="97"/>
      <c r="D85" s="97"/>
      <c r="E85" s="97"/>
      <c r="F85" s="97"/>
      <c r="G85" s="97"/>
      <c r="H85" s="97"/>
      <c r="I85" s="98"/>
      <c r="J85" s="99"/>
      <c r="K85" s="312">
        <v>0.05</v>
      </c>
      <c r="L85" s="849">
        <f>N78*K85</f>
        <v>4913.8027630000224</v>
      </c>
      <c r="M85" s="850"/>
      <c r="N85" s="56"/>
    </row>
    <row r="86" spans="1:14" ht="15.75" thickBot="1">
      <c r="B86" s="812" t="s">
        <v>1037</v>
      </c>
      <c r="C86" s="813"/>
      <c r="D86" s="813"/>
      <c r="E86" s="813"/>
      <c r="F86" s="813"/>
      <c r="G86" s="813"/>
      <c r="H86" s="813"/>
      <c r="I86" s="813"/>
      <c r="J86" s="813"/>
      <c r="K86" s="813"/>
      <c r="L86" s="813"/>
      <c r="M86" s="814"/>
      <c r="N86" s="57">
        <f>L83+L84+L85</f>
        <v>29482.816578000133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127758.87183800057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1117</v>
      </c>
      <c r="C31" s="86" t="s">
        <v>1574</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30</v>
      </c>
      <c r="N36" s="279">
        <f>K36/M36</f>
        <v>3489.512776074926</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30</v>
      </c>
      <c r="N37" s="279">
        <f>K37/M37</f>
        <v>4263.8853058038894</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30</v>
      </c>
      <c r="N38" s="279">
        <f>K38/M38</f>
        <v>4253.5971795090118</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8.5112008676833337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12015.506462255511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535</v>
      </c>
      <c r="B48" s="48" t="str">
        <f>VLOOKUP(A48,MATERIALES!A4:D373,3,FALSE)</f>
        <v>Material de base (gradación 1)</v>
      </c>
      <c r="C48" s="288"/>
      <c r="D48" s="288"/>
      <c r="E48" s="288"/>
      <c r="F48" s="288"/>
      <c r="G48" s="288"/>
      <c r="H48" s="288"/>
      <c r="I48" s="275"/>
      <c r="J48" s="231" t="str">
        <f>VLOOKUP(A48,MATERIALES!A4:D373,2,FALSE)</f>
        <v>m3</v>
      </c>
      <c r="K48" s="289">
        <v>1.25</v>
      </c>
      <c r="L48" s="274"/>
      <c r="M48" s="409">
        <f>VLOOKUP(A48,MATERIALES!A4:D395,4,FALSE)</f>
        <v>51354.5</v>
      </c>
      <c r="N48" s="279">
        <f>K48*M48</f>
        <v>64193.125</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64193.125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1.25</v>
      </c>
      <c r="J59" s="293">
        <v>1</v>
      </c>
      <c r="K59" s="286">
        <f>I59*J59</f>
        <v>1.25</v>
      </c>
      <c r="L59" s="899">
        <f>VLOOKUP(A59,TRANSPORTE!A5:D123,4,FALSE)</f>
        <v>1650</v>
      </c>
      <c r="M59" s="900"/>
      <c r="N59" s="294">
        <f>K59*L59</f>
        <v>2062.5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2062.5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240</v>
      </c>
      <c r="N70" s="402">
        <f>K70/M70</f>
        <v>425.56004338416665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240</v>
      </c>
      <c r="N71" s="402">
        <f>K71/M71</f>
        <v>425.56004338416665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851.12008676833329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79122.251549023844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15824.45030980477</v>
      </c>
      <c r="M83" s="848"/>
      <c r="N83" s="56"/>
    </row>
    <row r="84" spans="1:14">
      <c r="B84" s="94" t="s">
        <v>1057</v>
      </c>
      <c r="C84" s="95"/>
      <c r="D84" s="95"/>
      <c r="E84" s="95"/>
      <c r="F84" s="95"/>
      <c r="G84" s="95"/>
      <c r="H84" s="95"/>
      <c r="I84" s="92"/>
      <c r="J84" s="93"/>
      <c r="K84" s="311">
        <v>0.05</v>
      </c>
      <c r="L84" s="847">
        <f>N78*K84</f>
        <v>3956.1125774511925</v>
      </c>
      <c r="M84" s="848"/>
      <c r="N84" s="56"/>
    </row>
    <row r="85" spans="1:14" ht="15.75" thickBot="1">
      <c r="B85" s="96" t="s">
        <v>1058</v>
      </c>
      <c r="C85" s="97"/>
      <c r="D85" s="97"/>
      <c r="E85" s="97"/>
      <c r="F85" s="97"/>
      <c r="G85" s="97"/>
      <c r="H85" s="97"/>
      <c r="I85" s="98"/>
      <c r="J85" s="99"/>
      <c r="K85" s="312">
        <v>0.05</v>
      </c>
      <c r="L85" s="849">
        <f>N78*K85</f>
        <v>3956.1125774511925</v>
      </c>
      <c r="M85" s="850"/>
      <c r="N85" s="56"/>
    </row>
    <row r="86" spans="1:14" ht="15.75" thickBot="1">
      <c r="B86" s="812" t="s">
        <v>1037</v>
      </c>
      <c r="C86" s="813"/>
      <c r="D86" s="813"/>
      <c r="E86" s="813"/>
      <c r="F86" s="813"/>
      <c r="G86" s="813"/>
      <c r="H86" s="813"/>
      <c r="I86" s="813"/>
      <c r="J86" s="813"/>
      <c r="K86" s="813"/>
      <c r="L86" s="813"/>
      <c r="M86" s="814"/>
      <c r="N86" s="57">
        <f>L83+L84+L85</f>
        <v>23736.675464707154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102858.92701373099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1118</v>
      </c>
      <c r="C31" s="86" t="s">
        <v>1575</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30</v>
      </c>
      <c r="N36" s="279">
        <f>K36/M36</f>
        <v>3489.512776074926</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30</v>
      </c>
      <c r="N37" s="279">
        <f>K37/M37</f>
        <v>4263.8853058038894</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30</v>
      </c>
      <c r="N38" s="279">
        <f>K38/M38</f>
        <v>4253.5971795090118</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8.5112008676833337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12015.506462255511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539</v>
      </c>
      <c r="B48" s="48"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58862.623838829619</v>
      </c>
      <c r="N48" s="279">
        <f>K48*M48</f>
        <v>73578.279798537027</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73578.279798537027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1.25</v>
      </c>
      <c r="J59" s="293">
        <v>1</v>
      </c>
      <c r="K59" s="286">
        <f>I59*J59</f>
        <v>1.25</v>
      </c>
      <c r="L59" s="899">
        <f>VLOOKUP(A59,TRANSPORTE!A5:D123,4,FALSE)</f>
        <v>1650</v>
      </c>
      <c r="M59" s="900"/>
      <c r="N59" s="294">
        <f>K59*L59</f>
        <v>2062.5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2062.5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240</v>
      </c>
      <c r="N70" s="402">
        <f>K70/M70</f>
        <v>425.56004338416665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240</v>
      </c>
      <c r="N71" s="402">
        <f>K71/M71</f>
        <v>425.56004338416665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851.12008676833329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88507.406347560871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17701.481269512176</v>
      </c>
      <c r="M83" s="848"/>
      <c r="N83" s="56"/>
    </row>
    <row r="84" spans="1:14">
      <c r="B84" s="94" t="s">
        <v>1057</v>
      </c>
      <c r="C84" s="95"/>
      <c r="D84" s="95"/>
      <c r="E84" s="95"/>
      <c r="F84" s="95"/>
      <c r="G84" s="95"/>
      <c r="H84" s="95"/>
      <c r="I84" s="92"/>
      <c r="J84" s="93"/>
      <c r="K84" s="311">
        <v>0.05</v>
      </c>
      <c r="L84" s="847">
        <f>N78*K84</f>
        <v>4425.3703173780441</v>
      </c>
      <c r="M84" s="848"/>
      <c r="N84" s="56"/>
    </row>
    <row r="85" spans="1:14" ht="15.75" thickBot="1">
      <c r="B85" s="96" t="s">
        <v>1058</v>
      </c>
      <c r="C85" s="97"/>
      <c r="D85" s="97"/>
      <c r="E85" s="97"/>
      <c r="F85" s="97"/>
      <c r="G85" s="97"/>
      <c r="H85" s="97"/>
      <c r="I85" s="98"/>
      <c r="J85" s="99"/>
      <c r="K85" s="312">
        <v>0.05</v>
      </c>
      <c r="L85" s="849">
        <f>N78*K85</f>
        <v>4425.3703173780441</v>
      </c>
      <c r="M85" s="850"/>
      <c r="N85" s="56"/>
    </row>
    <row r="86" spans="1:14" ht="15.75" thickBot="1">
      <c r="B86" s="812" t="s">
        <v>1037</v>
      </c>
      <c r="C86" s="813"/>
      <c r="D86" s="813"/>
      <c r="E86" s="813"/>
      <c r="F86" s="813"/>
      <c r="G86" s="813"/>
      <c r="H86" s="813"/>
      <c r="I86" s="813"/>
      <c r="J86" s="813"/>
      <c r="K86" s="813"/>
      <c r="L86" s="813"/>
      <c r="M86" s="814"/>
      <c r="N86" s="57">
        <f>L83+L84+L85</f>
        <v>26552.221904268266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115059.62825182914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1119</v>
      </c>
      <c r="C31" s="86" t="s">
        <v>1576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30</v>
      </c>
      <c r="N36" s="279">
        <f>K36/M36</f>
        <v>3489.512776074926</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30</v>
      </c>
      <c r="N37" s="279">
        <f>K37/M37</f>
        <v>4263.8853058038894</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30</v>
      </c>
      <c r="N38" s="279">
        <f>K38/M38</f>
        <v>4253.5971795090118</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8.5112008676833337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12015.506462255511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539</v>
      </c>
      <c r="B48" s="48"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58862.623838829619</v>
      </c>
      <c r="N48" s="279">
        <f>K48*M48</f>
        <v>73578.279798537027</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73578.279798537027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1.25</v>
      </c>
      <c r="J59" s="293">
        <v>1</v>
      </c>
      <c r="K59" s="286">
        <f>I59*J59</f>
        <v>1.25</v>
      </c>
      <c r="L59" s="899">
        <f>VLOOKUP(A59,TRANSPORTE!A5:D123,4,FALSE)</f>
        <v>1650</v>
      </c>
      <c r="M59" s="900"/>
      <c r="N59" s="294">
        <f>K59*L59</f>
        <v>2062.5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2062.5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240</v>
      </c>
      <c r="N70" s="402">
        <f>K70/M70</f>
        <v>425.56004338416665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240</v>
      </c>
      <c r="N71" s="402">
        <f>K71/M71</f>
        <v>425.56004338416665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851.12008676833329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88507.406347560871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17701.481269512176</v>
      </c>
      <c r="M83" s="848"/>
      <c r="N83" s="56"/>
    </row>
    <row r="84" spans="1:14">
      <c r="B84" s="94" t="s">
        <v>1057</v>
      </c>
      <c r="C84" s="95"/>
      <c r="D84" s="95"/>
      <c r="E84" s="95"/>
      <c r="F84" s="95"/>
      <c r="G84" s="95"/>
      <c r="H84" s="95"/>
      <c r="I84" s="92"/>
      <c r="J84" s="93"/>
      <c r="K84" s="311">
        <v>0.05</v>
      </c>
      <c r="L84" s="847">
        <f>N78*K84</f>
        <v>4425.3703173780441</v>
      </c>
      <c r="M84" s="848"/>
      <c r="N84" s="56"/>
    </row>
    <row r="85" spans="1:14" ht="15.75" thickBot="1">
      <c r="B85" s="96" t="s">
        <v>1058</v>
      </c>
      <c r="C85" s="97"/>
      <c r="D85" s="97"/>
      <c r="E85" s="97"/>
      <c r="F85" s="97"/>
      <c r="G85" s="97"/>
      <c r="H85" s="97"/>
      <c r="I85" s="98"/>
      <c r="J85" s="99"/>
      <c r="K85" s="312">
        <v>0.05</v>
      </c>
      <c r="L85" s="849">
        <f>N78*K85</f>
        <v>4425.3703173780441</v>
      </c>
      <c r="M85" s="850"/>
      <c r="N85" s="56"/>
    </row>
    <row r="86" spans="1:14" ht="15.75" thickBot="1">
      <c r="B86" s="812" t="s">
        <v>1037</v>
      </c>
      <c r="C86" s="813"/>
      <c r="D86" s="813"/>
      <c r="E86" s="813"/>
      <c r="F86" s="813"/>
      <c r="G86" s="813"/>
      <c r="H86" s="813"/>
      <c r="I86" s="813"/>
      <c r="J86" s="813"/>
      <c r="K86" s="813"/>
      <c r="L86" s="813"/>
      <c r="M86" s="814"/>
      <c r="N86" s="57">
        <f>L83+L84+L85</f>
        <v>26552.221904268266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115059.62825182914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1577</v>
      </c>
      <c r="C31" s="86" t="s">
        <v>2126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535</v>
      </c>
      <c r="B48" s="48"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A49" t="s">
        <v>875</v>
      </c>
      <c r="B49" s="48" t="str">
        <f>VLOOKUP(A49,MATERIALES!A5:D373,3,FALSE)</f>
        <v xml:space="preserve">Cemento gris
</v>
      </c>
      <c r="C49" s="288"/>
      <c r="D49" s="288"/>
      <c r="E49" s="288"/>
      <c r="F49" s="288"/>
      <c r="G49" s="288"/>
      <c r="H49" s="288"/>
      <c r="I49" s="275"/>
      <c r="J49" s="231" t="str">
        <f>VLOOKUP(A49,MATERIALES!A5:D373,2,FALSE)</f>
        <v>kg</v>
      </c>
      <c r="K49" s="289">
        <v>90</v>
      </c>
      <c r="L49" s="274"/>
      <c r="M49" s="409">
        <f>VLOOKUP(A49,MATERIALES!A5:D396,4,FALSE)</f>
        <v>478.46923401434333</v>
      </c>
      <c r="N49" s="279">
        <f>K49*M49</f>
        <v>43062.231061290899</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109823.0810612909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119470.44315466123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23894.088630932249</v>
      </c>
      <c r="M83" s="848"/>
      <c r="N83" s="56"/>
    </row>
    <row r="84" spans="1:14">
      <c r="B84" s="94" t="s">
        <v>1057</v>
      </c>
      <c r="C84" s="95"/>
      <c r="D84" s="95"/>
      <c r="E84" s="95"/>
      <c r="F84" s="95"/>
      <c r="G84" s="95"/>
      <c r="H84" s="95"/>
      <c r="I84" s="92"/>
      <c r="J84" s="93"/>
      <c r="K84" s="311">
        <v>0.05</v>
      </c>
      <c r="L84" s="847">
        <f>N78*K84</f>
        <v>5973.5221577330622</v>
      </c>
      <c r="M84" s="848"/>
      <c r="N84" s="56"/>
    </row>
    <row r="85" spans="1:14" ht="15.75" thickBot="1">
      <c r="B85" s="96" t="s">
        <v>1058</v>
      </c>
      <c r="C85" s="97"/>
      <c r="D85" s="97"/>
      <c r="E85" s="97"/>
      <c r="F85" s="97"/>
      <c r="G85" s="97"/>
      <c r="H85" s="97"/>
      <c r="I85" s="98"/>
      <c r="J85" s="99"/>
      <c r="K85" s="312">
        <v>0.05</v>
      </c>
      <c r="L85" s="849">
        <f>N78*K85</f>
        <v>5973.5221577330622</v>
      </c>
      <c r="M85" s="850"/>
      <c r="N85" s="56"/>
    </row>
    <row r="86" spans="1:14" ht="15.75" thickBot="1">
      <c r="B86" s="812" t="s">
        <v>1037</v>
      </c>
      <c r="C86" s="813"/>
      <c r="D86" s="813"/>
      <c r="E86" s="813"/>
      <c r="F86" s="813"/>
      <c r="G86" s="813"/>
      <c r="H86" s="813"/>
      <c r="I86" s="813"/>
      <c r="J86" s="813"/>
      <c r="K86" s="813"/>
      <c r="L86" s="813"/>
      <c r="M86" s="814"/>
      <c r="N86" s="57">
        <f>L83+L84+L85</f>
        <v>35841.132946398371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155311.57610105962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1578</v>
      </c>
      <c r="C31" s="86" t="s">
        <v>2127</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537</v>
      </c>
      <c r="B48" s="48"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A49" t="s">
        <v>875</v>
      </c>
      <c r="B49" s="48" t="str">
        <f>VLOOKUP(A49,MATERIALES!A5:D373,3,FALSE)</f>
        <v xml:space="preserve">Cemento gris
</v>
      </c>
      <c r="C49" s="288"/>
      <c r="D49" s="288"/>
      <c r="E49" s="288"/>
      <c r="F49" s="288"/>
      <c r="G49" s="288"/>
      <c r="H49" s="288"/>
      <c r="I49" s="275"/>
      <c r="J49" s="231" t="str">
        <f>VLOOKUP(A49,MATERIALES!A5:D373,2,FALSE)</f>
        <v>kg</v>
      </c>
      <c r="K49" s="289">
        <v>90</v>
      </c>
      <c r="L49" s="274"/>
      <c r="M49" s="409">
        <f>VLOOKUP(A49,MATERIALES!A5:D396,4,FALSE)</f>
        <v>478.46923401434333</v>
      </c>
      <c r="N49" s="279">
        <f>K49*M49</f>
        <v>43062.231061290899</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109823.0810612909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119470.44315466123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23894.088630932249</v>
      </c>
      <c r="M83" s="848"/>
      <c r="N83" s="56"/>
    </row>
    <row r="84" spans="1:14">
      <c r="B84" s="94" t="s">
        <v>1057</v>
      </c>
      <c r="C84" s="95"/>
      <c r="D84" s="95"/>
      <c r="E84" s="95"/>
      <c r="F84" s="95"/>
      <c r="G84" s="95"/>
      <c r="H84" s="95"/>
      <c r="I84" s="92"/>
      <c r="J84" s="93"/>
      <c r="K84" s="311">
        <v>0.05</v>
      </c>
      <c r="L84" s="847">
        <f>N78*K84</f>
        <v>5973.5221577330622</v>
      </c>
      <c r="M84" s="848"/>
      <c r="N84" s="56"/>
    </row>
    <row r="85" spans="1:14" ht="15.75" thickBot="1">
      <c r="B85" s="96" t="s">
        <v>1058</v>
      </c>
      <c r="C85" s="97"/>
      <c r="D85" s="97"/>
      <c r="E85" s="97"/>
      <c r="F85" s="97"/>
      <c r="G85" s="97"/>
      <c r="H85" s="97"/>
      <c r="I85" s="98"/>
      <c r="J85" s="99"/>
      <c r="K85" s="312">
        <v>0.05</v>
      </c>
      <c r="L85" s="849">
        <f>N78*K85</f>
        <v>5973.5221577330622</v>
      </c>
      <c r="M85" s="850"/>
      <c r="N85" s="56"/>
    </row>
    <row r="86" spans="1:14" ht="15.75" thickBot="1">
      <c r="B86" s="812" t="s">
        <v>1037</v>
      </c>
      <c r="C86" s="813"/>
      <c r="D86" s="813"/>
      <c r="E86" s="813"/>
      <c r="F86" s="813"/>
      <c r="G86" s="813"/>
      <c r="H86" s="813"/>
      <c r="I86" s="813"/>
      <c r="J86" s="813"/>
      <c r="K86" s="813"/>
      <c r="L86" s="813"/>
      <c r="M86" s="814"/>
      <c r="N86" s="57">
        <f>L83+L84+L85</f>
        <v>35841.132946398371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155311.57610105962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1579</v>
      </c>
      <c r="C31" s="86" t="s">
        <v>1580</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535</v>
      </c>
      <c r="B48" s="48"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A49" t="s">
        <v>875</v>
      </c>
      <c r="B49" s="48" t="str">
        <f>VLOOKUP(A49,MATERIALES!A5:D373,3,FALSE)</f>
        <v xml:space="preserve">Cemento gris
</v>
      </c>
      <c r="C49" s="288"/>
      <c r="D49" s="288"/>
      <c r="E49" s="288"/>
      <c r="F49" s="288"/>
      <c r="G49" s="288"/>
      <c r="H49" s="288"/>
      <c r="I49" s="275"/>
      <c r="J49" s="231" t="str">
        <f>VLOOKUP(A49,MATERIALES!A5:D373,2,FALSE)</f>
        <v>kg</v>
      </c>
      <c r="K49" s="289">
        <v>90</v>
      </c>
      <c r="L49" s="274"/>
      <c r="M49" s="409">
        <f>VLOOKUP(A49,MATERIALES!A5:D396,4,FALSE)</f>
        <v>478.46923401434333</v>
      </c>
      <c r="N49" s="279">
        <f>K49*M49</f>
        <v>43062.231061290899</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109823.0810612909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119470.44315466123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23894.088630932249</v>
      </c>
      <c r="M83" s="848"/>
      <c r="N83" s="56"/>
    </row>
    <row r="84" spans="1:14">
      <c r="B84" s="94" t="s">
        <v>1057</v>
      </c>
      <c r="C84" s="95"/>
      <c r="D84" s="95"/>
      <c r="E84" s="95"/>
      <c r="F84" s="95"/>
      <c r="G84" s="95"/>
      <c r="H84" s="95"/>
      <c r="I84" s="92"/>
      <c r="J84" s="93"/>
      <c r="K84" s="311">
        <v>0.05</v>
      </c>
      <c r="L84" s="847">
        <f>N78*K84</f>
        <v>5973.5221577330622</v>
      </c>
      <c r="M84" s="848"/>
      <c r="N84" s="56"/>
    </row>
    <row r="85" spans="1:14" ht="15.75" thickBot="1">
      <c r="B85" s="96" t="s">
        <v>1058</v>
      </c>
      <c r="C85" s="97"/>
      <c r="D85" s="97"/>
      <c r="E85" s="97"/>
      <c r="F85" s="97"/>
      <c r="G85" s="97"/>
      <c r="H85" s="97"/>
      <c r="I85" s="98"/>
      <c r="J85" s="99"/>
      <c r="K85" s="312">
        <v>0.05</v>
      </c>
      <c r="L85" s="849">
        <f>N78*K85</f>
        <v>5973.5221577330622</v>
      </c>
      <c r="M85" s="850"/>
      <c r="N85" s="56"/>
    </row>
    <row r="86" spans="1:14" ht="15.75" thickBot="1">
      <c r="B86" s="812" t="s">
        <v>1037</v>
      </c>
      <c r="C86" s="813"/>
      <c r="D86" s="813"/>
      <c r="E86" s="813"/>
      <c r="F86" s="813"/>
      <c r="G86" s="813"/>
      <c r="H86" s="813"/>
      <c r="I86" s="813"/>
      <c r="J86" s="813"/>
      <c r="K86" s="813"/>
      <c r="L86" s="813"/>
      <c r="M86" s="814"/>
      <c r="N86" s="57">
        <f>L83+L84+L85</f>
        <v>35841.132946398371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155311.57610105962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1581</v>
      </c>
      <c r="C31" s="86" t="s">
        <v>1582</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537</v>
      </c>
      <c r="B48" s="48"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A49" t="s">
        <v>875</v>
      </c>
      <c r="B49" s="48" t="str">
        <f>VLOOKUP(A49,MATERIALES!A5:D373,3,FALSE)</f>
        <v xml:space="preserve">Cemento gris
</v>
      </c>
      <c r="C49" s="288"/>
      <c r="D49" s="288"/>
      <c r="E49" s="288"/>
      <c r="F49" s="288"/>
      <c r="G49" s="288"/>
      <c r="H49" s="288"/>
      <c r="I49" s="275"/>
      <c r="J49" s="231" t="str">
        <f>VLOOKUP(A49,MATERIALES!A5:D373,2,FALSE)</f>
        <v>kg</v>
      </c>
      <c r="K49" s="289">
        <v>90</v>
      </c>
      <c r="L49" s="274"/>
      <c r="M49" s="409">
        <f>VLOOKUP(A49,MATERIALES!A5:D396,4,FALSE)</f>
        <v>478.46923401434333</v>
      </c>
      <c r="N49" s="279">
        <f>K49*M49</f>
        <v>43062.231061290899</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109823.0810612909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119470.44315466123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23894.088630932249</v>
      </c>
      <c r="M83" s="848"/>
      <c r="N83" s="56"/>
    </row>
    <row r="84" spans="1:14">
      <c r="B84" s="94" t="s">
        <v>1057</v>
      </c>
      <c r="C84" s="95"/>
      <c r="D84" s="95"/>
      <c r="E84" s="95"/>
      <c r="F84" s="95"/>
      <c r="G84" s="95"/>
      <c r="H84" s="95"/>
      <c r="I84" s="92"/>
      <c r="J84" s="93"/>
      <c r="K84" s="311">
        <v>0.05</v>
      </c>
      <c r="L84" s="847">
        <f>N78*K84</f>
        <v>5973.5221577330622</v>
      </c>
      <c r="M84" s="848"/>
      <c r="N84" s="56"/>
    </row>
    <row r="85" spans="1:14" ht="15.75" thickBot="1">
      <c r="B85" s="96" t="s">
        <v>1058</v>
      </c>
      <c r="C85" s="97"/>
      <c r="D85" s="97"/>
      <c r="E85" s="97"/>
      <c r="F85" s="97"/>
      <c r="G85" s="97"/>
      <c r="H85" s="97"/>
      <c r="I85" s="98"/>
      <c r="J85" s="99"/>
      <c r="K85" s="312">
        <v>0.05</v>
      </c>
      <c r="L85" s="849">
        <f>N78*K85</f>
        <v>5973.5221577330622</v>
      </c>
      <c r="M85" s="850"/>
      <c r="N85" s="56"/>
    </row>
    <row r="86" spans="1:14" ht="15.75" thickBot="1">
      <c r="B86" s="812" t="s">
        <v>1037</v>
      </c>
      <c r="C86" s="813"/>
      <c r="D86" s="813"/>
      <c r="E86" s="813"/>
      <c r="F86" s="813"/>
      <c r="G86" s="813"/>
      <c r="H86" s="813"/>
      <c r="I86" s="813"/>
      <c r="J86" s="813"/>
      <c r="K86" s="813"/>
      <c r="L86" s="813"/>
      <c r="M86" s="814"/>
      <c r="N86" s="57">
        <f>L83+L84+L85</f>
        <v>35841.132946398371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155311.57610105962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1583</v>
      </c>
      <c r="C31" s="86" t="s">
        <v>1584</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535</v>
      </c>
      <c r="B48" s="48"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66760.850000000006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76408.212093370341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15281.64241867407</v>
      </c>
      <c r="M83" s="848"/>
      <c r="N83" s="56"/>
    </row>
    <row r="84" spans="1:14">
      <c r="B84" s="94" t="s">
        <v>1057</v>
      </c>
      <c r="C84" s="95"/>
      <c r="D84" s="95"/>
      <c r="E84" s="95"/>
      <c r="F84" s="95"/>
      <c r="G84" s="95"/>
      <c r="H84" s="95"/>
      <c r="I84" s="92"/>
      <c r="J84" s="93"/>
      <c r="K84" s="311">
        <v>0.05</v>
      </c>
      <c r="L84" s="847">
        <f>N78*K84</f>
        <v>3820.4106046685174</v>
      </c>
      <c r="M84" s="848"/>
      <c r="N84" s="56"/>
    </row>
    <row r="85" spans="1:14" ht="15.75" thickBot="1">
      <c r="B85" s="96" t="s">
        <v>1058</v>
      </c>
      <c r="C85" s="97"/>
      <c r="D85" s="97"/>
      <c r="E85" s="97"/>
      <c r="F85" s="97"/>
      <c r="G85" s="97"/>
      <c r="H85" s="97"/>
      <c r="I85" s="98"/>
      <c r="J85" s="99"/>
      <c r="K85" s="312">
        <v>0.05</v>
      </c>
      <c r="L85" s="849">
        <f>N78*K85</f>
        <v>3820.4106046685174</v>
      </c>
      <c r="M85" s="850"/>
      <c r="N85" s="56"/>
    </row>
    <row r="86" spans="1:14" ht="15.75" thickBot="1">
      <c r="B86" s="812" t="s">
        <v>1037</v>
      </c>
      <c r="C86" s="813"/>
      <c r="D86" s="813"/>
      <c r="E86" s="813"/>
      <c r="F86" s="813"/>
      <c r="G86" s="813"/>
      <c r="H86" s="813"/>
      <c r="I86" s="813"/>
      <c r="J86" s="813"/>
      <c r="K86" s="813"/>
      <c r="L86" s="813"/>
      <c r="M86" s="814"/>
      <c r="N86" s="57">
        <f>L83+L84+L85</f>
        <v>22922.463628011108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99330.675721381442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1585</v>
      </c>
      <c r="C31" s="86" t="s">
        <v>1586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537</v>
      </c>
      <c r="B48" s="48"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66760.850000000006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76408.212093370341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15281.64241867407</v>
      </c>
      <c r="M83" s="848"/>
      <c r="N83" s="56"/>
    </row>
    <row r="84" spans="1:14">
      <c r="B84" s="94" t="s">
        <v>1057</v>
      </c>
      <c r="C84" s="95"/>
      <c r="D84" s="95"/>
      <c r="E84" s="95"/>
      <c r="F84" s="95"/>
      <c r="G84" s="95"/>
      <c r="H84" s="95"/>
      <c r="I84" s="92"/>
      <c r="J84" s="93"/>
      <c r="K84" s="311">
        <v>0.05</v>
      </c>
      <c r="L84" s="847">
        <f>N78*K84</f>
        <v>3820.4106046685174</v>
      </c>
      <c r="M84" s="848"/>
      <c r="N84" s="56"/>
    </row>
    <row r="85" spans="1:14" ht="15.75" thickBot="1">
      <c r="B85" s="96" t="s">
        <v>1058</v>
      </c>
      <c r="C85" s="97"/>
      <c r="D85" s="97"/>
      <c r="E85" s="97"/>
      <c r="F85" s="97"/>
      <c r="G85" s="97"/>
      <c r="H85" s="97"/>
      <c r="I85" s="98"/>
      <c r="J85" s="99"/>
      <c r="K85" s="312">
        <v>0.05</v>
      </c>
      <c r="L85" s="849">
        <f>N78*K85</f>
        <v>3820.4106046685174</v>
      </c>
      <c r="M85" s="850"/>
      <c r="N85" s="56"/>
    </row>
    <row r="86" spans="1:14" ht="15.75" thickBot="1">
      <c r="B86" s="812" t="s">
        <v>1037</v>
      </c>
      <c r="C86" s="813"/>
      <c r="D86" s="813"/>
      <c r="E86" s="813"/>
      <c r="F86" s="813"/>
      <c r="G86" s="813"/>
      <c r="H86" s="813"/>
      <c r="I86" s="813"/>
      <c r="J86" s="813"/>
      <c r="K86" s="813"/>
      <c r="L86" s="813"/>
      <c r="M86" s="814"/>
      <c r="N86" s="57">
        <f>L83+L84+L85</f>
        <v>22922.463628011108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99330.675721381442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1587</v>
      </c>
      <c r="C31" s="86" t="s">
        <v>1588</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535</v>
      </c>
      <c r="B48" s="48"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66760.850000000006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76408.212093370341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15281.64241867407</v>
      </c>
      <c r="M83" s="848"/>
      <c r="N83" s="56"/>
    </row>
    <row r="84" spans="1:14">
      <c r="B84" s="94" t="s">
        <v>1057</v>
      </c>
      <c r="C84" s="95"/>
      <c r="D84" s="95"/>
      <c r="E84" s="95"/>
      <c r="F84" s="95"/>
      <c r="G84" s="95"/>
      <c r="H84" s="95"/>
      <c r="I84" s="92"/>
      <c r="J84" s="93"/>
      <c r="K84" s="311">
        <v>0.05</v>
      </c>
      <c r="L84" s="847">
        <f>N78*K84</f>
        <v>3820.4106046685174</v>
      </c>
      <c r="M84" s="848"/>
      <c r="N84" s="56"/>
    </row>
    <row r="85" spans="1:14" ht="15.75" thickBot="1">
      <c r="B85" s="96" t="s">
        <v>1058</v>
      </c>
      <c r="C85" s="97"/>
      <c r="D85" s="97"/>
      <c r="E85" s="97"/>
      <c r="F85" s="97"/>
      <c r="G85" s="97"/>
      <c r="H85" s="97"/>
      <c r="I85" s="98"/>
      <c r="J85" s="99"/>
      <c r="K85" s="312">
        <v>0.05</v>
      </c>
      <c r="L85" s="849">
        <f>N78*K85</f>
        <v>3820.4106046685174</v>
      </c>
      <c r="M85" s="850"/>
      <c r="N85" s="56"/>
    </row>
    <row r="86" spans="1:14" ht="15.75" thickBot="1">
      <c r="B86" s="812" t="s">
        <v>1037</v>
      </c>
      <c r="C86" s="813"/>
      <c r="D86" s="813"/>
      <c r="E86" s="813"/>
      <c r="F86" s="813"/>
      <c r="G86" s="813"/>
      <c r="H86" s="813"/>
      <c r="I86" s="813"/>
      <c r="J86" s="813"/>
      <c r="K86" s="813"/>
      <c r="L86" s="813"/>
      <c r="M86" s="814"/>
      <c r="N86" s="57">
        <f>L83+L84+L85</f>
        <v>22922.463628011108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99330.675721381442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1589</v>
      </c>
      <c r="C31" s="86" t="s">
        <v>1590</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537</v>
      </c>
      <c r="B48" s="48"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66760.850000000006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76408.212093370341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15281.64241867407</v>
      </c>
      <c r="M83" s="848"/>
      <c r="N83" s="56"/>
    </row>
    <row r="84" spans="1:14">
      <c r="B84" s="94" t="s">
        <v>1057</v>
      </c>
      <c r="C84" s="95"/>
      <c r="D84" s="95"/>
      <c r="E84" s="95"/>
      <c r="F84" s="95"/>
      <c r="G84" s="95"/>
      <c r="H84" s="95"/>
      <c r="I84" s="92"/>
      <c r="J84" s="93"/>
      <c r="K84" s="311">
        <v>0.05</v>
      </c>
      <c r="L84" s="847">
        <f>N78*K84</f>
        <v>3820.4106046685174</v>
      </c>
      <c r="M84" s="848"/>
      <c r="N84" s="56"/>
    </row>
    <row r="85" spans="1:14" ht="15.75" thickBot="1">
      <c r="B85" s="96" t="s">
        <v>1058</v>
      </c>
      <c r="C85" s="97"/>
      <c r="D85" s="97"/>
      <c r="E85" s="97"/>
      <c r="F85" s="97"/>
      <c r="G85" s="97"/>
      <c r="H85" s="97"/>
      <c r="I85" s="98"/>
      <c r="J85" s="99"/>
      <c r="K85" s="312">
        <v>0.05</v>
      </c>
      <c r="L85" s="849">
        <f>N78*K85</f>
        <v>3820.4106046685174</v>
      </c>
      <c r="M85" s="850"/>
      <c r="N85" s="56"/>
    </row>
    <row r="86" spans="1:14" ht="15.75" thickBot="1">
      <c r="B86" s="812" t="s">
        <v>1037</v>
      </c>
      <c r="C86" s="813"/>
      <c r="D86" s="813"/>
      <c r="E86" s="813"/>
      <c r="F86" s="813"/>
      <c r="G86" s="813"/>
      <c r="H86" s="813"/>
      <c r="I86" s="813"/>
      <c r="J86" s="813"/>
      <c r="K86" s="813"/>
      <c r="L86" s="813"/>
      <c r="M86" s="814"/>
      <c r="N86" s="57">
        <f>L83+L84+L85</f>
        <v>22922.463628011108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99330.675721381442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1591</v>
      </c>
      <c r="C31" s="86" t="s">
        <v>1592</v>
      </c>
      <c r="D31" s="87"/>
      <c r="E31" s="87"/>
      <c r="F31" s="87"/>
      <c r="G31" s="87"/>
      <c r="H31" s="87"/>
      <c r="I31" s="87"/>
      <c r="J31" s="88"/>
      <c r="K31" s="315"/>
      <c r="L31" s="313" t="s">
        <v>1082</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875</v>
      </c>
      <c r="B48" s="48" t="str">
        <f>VLOOKUP(A48,MATERIALES!A4:D373,3,FALSE)</f>
        <v xml:space="preserve">Cemento gris
</v>
      </c>
      <c r="C48" s="288"/>
      <c r="D48" s="288"/>
      <c r="E48" s="288"/>
      <c r="F48" s="288"/>
      <c r="G48" s="288"/>
      <c r="H48" s="288"/>
      <c r="I48" s="275"/>
      <c r="J48" s="231" t="str">
        <f>VLOOKUP(A48,MATERIALES!A4:D373,2,FALSE)</f>
        <v>kg</v>
      </c>
      <c r="K48" s="289">
        <v>1</v>
      </c>
      <c r="L48" s="274"/>
      <c r="M48" s="409">
        <f>VLOOKUP(A48,MATERIALES!A4:D395,4,FALSE)</f>
        <v>478.46923401434333</v>
      </c>
      <c r="N48" s="279">
        <f>K48*M48</f>
        <v>478.46923401434333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478.46923401434333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812" t="s">
        <v>1037</v>
      </c>
      <c r="C76" s="813"/>
      <c r="D76" s="813"/>
      <c r="E76" s="813"/>
      <c r="F76" s="813"/>
      <c r="G76" s="813"/>
      <c r="H76" s="813"/>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478.46923401434333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95.693846802868677</v>
      </c>
      <c r="M83" s="848"/>
      <c r="N83" s="56"/>
    </row>
    <row r="84" spans="1:14">
      <c r="B84" s="94" t="s">
        <v>1057</v>
      </c>
      <c r="C84" s="95"/>
      <c r="D84" s="95"/>
      <c r="E84" s="95"/>
      <c r="F84" s="95"/>
      <c r="G84" s="95"/>
      <c r="H84" s="95"/>
      <c r="I84" s="92"/>
      <c r="J84" s="93"/>
      <c r="K84" s="311">
        <v>0.05</v>
      </c>
      <c r="L84" s="847">
        <f>N78*K84</f>
        <v>23.923461700717169</v>
      </c>
      <c r="M84" s="848"/>
      <c r="N84" s="56"/>
    </row>
    <row r="85" spans="1:14" ht="15.75" thickBot="1">
      <c r="B85" s="96" t="s">
        <v>1058</v>
      </c>
      <c r="C85" s="97"/>
      <c r="D85" s="97"/>
      <c r="E85" s="97"/>
      <c r="F85" s="97"/>
      <c r="G85" s="97"/>
      <c r="H85" s="97"/>
      <c r="I85" s="98"/>
      <c r="J85" s="99"/>
      <c r="K85" s="312">
        <v>0.05</v>
      </c>
      <c r="L85" s="849">
        <f>N78*K85</f>
        <v>23.923461700717169</v>
      </c>
      <c r="M85" s="850"/>
      <c r="N85" s="56"/>
    </row>
    <row r="86" spans="1:14" ht="15.75" thickBot="1">
      <c r="B86" s="812" t="s">
        <v>1037</v>
      </c>
      <c r="C86" s="813"/>
      <c r="D86" s="813"/>
      <c r="E86" s="813"/>
      <c r="F86" s="813"/>
      <c r="G86" s="813"/>
      <c r="H86" s="813"/>
      <c r="I86" s="813"/>
      <c r="J86" s="813"/>
      <c r="K86" s="813"/>
      <c r="L86" s="813"/>
      <c r="M86" s="814"/>
      <c r="N86" s="57">
        <f>L83+L84+L85</f>
        <v>143.54077020430302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622.01000421864637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1593</v>
      </c>
      <c r="C31" s="86" t="s">
        <v>1594</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537</v>
      </c>
      <c r="B48" s="48"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A49" t="s">
        <v>875</v>
      </c>
      <c r="B49" s="48" t="str">
        <f>VLOOKUP(A49,MATERIALES!A5:D373,3,FALSE)</f>
        <v xml:space="preserve">Cemento gris
</v>
      </c>
      <c r="C49" s="288"/>
      <c r="D49" s="288"/>
      <c r="E49" s="288"/>
      <c r="F49" s="288"/>
      <c r="G49" s="288"/>
      <c r="H49" s="288"/>
      <c r="I49" s="275"/>
      <c r="J49" s="231" t="str">
        <f>VLOOKUP(A49,MATERIALES!A5:D373,2,FALSE)</f>
        <v>kg</v>
      </c>
      <c r="K49" s="289">
        <v>90</v>
      </c>
      <c r="L49" s="274"/>
      <c r="M49" s="409">
        <f>VLOOKUP(A49,MATERIALES!A5:D396,4,FALSE)</f>
        <v>478.46923401434333</v>
      </c>
      <c r="N49" s="279">
        <f>K49*M49</f>
        <v>43062.231061290899</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109823.0810612909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119470.44315466123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23894.088630932249</v>
      </c>
      <c r="M83" s="848"/>
      <c r="N83" s="56"/>
    </row>
    <row r="84" spans="1:14">
      <c r="B84" s="94" t="s">
        <v>1057</v>
      </c>
      <c r="C84" s="95"/>
      <c r="D84" s="95"/>
      <c r="E84" s="95"/>
      <c r="F84" s="95"/>
      <c r="G84" s="95"/>
      <c r="H84" s="95"/>
      <c r="I84" s="92"/>
      <c r="J84" s="93"/>
      <c r="K84" s="311">
        <v>0.05</v>
      </c>
      <c r="L84" s="847">
        <f>N78*K84</f>
        <v>5973.5221577330622</v>
      </c>
      <c r="M84" s="848"/>
      <c r="N84" s="56"/>
    </row>
    <row r="85" spans="1:14" ht="15.75" thickBot="1">
      <c r="B85" s="96" t="s">
        <v>1058</v>
      </c>
      <c r="C85" s="97"/>
      <c r="D85" s="97"/>
      <c r="E85" s="97"/>
      <c r="F85" s="97"/>
      <c r="G85" s="97"/>
      <c r="H85" s="97"/>
      <c r="I85" s="98"/>
      <c r="J85" s="99"/>
      <c r="K85" s="312">
        <v>0.05</v>
      </c>
      <c r="L85" s="849">
        <f>N78*K85</f>
        <v>5973.5221577330622</v>
      </c>
      <c r="M85" s="850"/>
      <c r="N85" s="56"/>
    </row>
    <row r="86" spans="1:14" ht="15.75" thickBot="1">
      <c r="B86" s="812" t="s">
        <v>1037</v>
      </c>
      <c r="C86" s="813"/>
      <c r="D86" s="813"/>
      <c r="E86" s="813"/>
      <c r="F86" s="813"/>
      <c r="G86" s="813"/>
      <c r="H86" s="813"/>
      <c r="I86" s="813"/>
      <c r="J86" s="813"/>
      <c r="K86" s="813"/>
      <c r="L86" s="813"/>
      <c r="M86" s="814"/>
      <c r="N86" s="57">
        <f>L83+L84+L85</f>
        <v>35841.132946398371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155311.57610105962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1595</v>
      </c>
      <c r="C31" s="86" t="s">
        <v>1596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537</v>
      </c>
      <c r="B48" s="48"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A49" t="s">
        <v>875</v>
      </c>
      <c r="B49" s="48" t="str">
        <f>VLOOKUP(A49,MATERIALES!A5:D373,3,FALSE)</f>
        <v xml:space="preserve">Cemento gris
</v>
      </c>
      <c r="C49" s="288"/>
      <c r="D49" s="288"/>
      <c r="E49" s="288"/>
      <c r="F49" s="288"/>
      <c r="G49" s="288"/>
      <c r="H49" s="288"/>
      <c r="I49" s="275"/>
      <c r="J49" s="231" t="str">
        <f>VLOOKUP(A49,MATERIALES!A5:D373,2,FALSE)</f>
        <v>kg</v>
      </c>
      <c r="K49" s="289">
        <v>90</v>
      </c>
      <c r="L49" s="274"/>
      <c r="M49" s="409">
        <f>VLOOKUP(A49,MATERIALES!A5:D396,4,FALSE)</f>
        <v>478.46923401434333</v>
      </c>
      <c r="N49" s="279">
        <f>K49*M49</f>
        <v>43062.231061290899</v>
      </c>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109823.0810612909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119470.44315466123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23894.088630932249</v>
      </c>
      <c r="M83" s="848"/>
      <c r="N83" s="56"/>
    </row>
    <row r="84" spans="1:14">
      <c r="B84" s="94" t="s">
        <v>1057</v>
      </c>
      <c r="C84" s="95"/>
      <c r="D84" s="95"/>
      <c r="E84" s="95"/>
      <c r="F84" s="95"/>
      <c r="G84" s="95"/>
      <c r="H84" s="95"/>
      <c r="I84" s="92"/>
      <c r="J84" s="93"/>
      <c r="K84" s="311">
        <v>0.05</v>
      </c>
      <c r="L84" s="847">
        <f>N78*K84</f>
        <v>5973.5221577330622</v>
      </c>
      <c r="M84" s="848"/>
      <c r="N84" s="56"/>
    </row>
    <row r="85" spans="1:14" ht="15.75" thickBot="1">
      <c r="B85" s="96" t="s">
        <v>1058</v>
      </c>
      <c r="C85" s="97"/>
      <c r="D85" s="97"/>
      <c r="E85" s="97"/>
      <c r="F85" s="97"/>
      <c r="G85" s="97"/>
      <c r="H85" s="97"/>
      <c r="I85" s="98"/>
      <c r="J85" s="99"/>
      <c r="K85" s="312">
        <v>0.05</v>
      </c>
      <c r="L85" s="849">
        <f>N78*K85</f>
        <v>5973.5221577330622</v>
      </c>
      <c r="M85" s="850"/>
      <c r="N85" s="56"/>
    </row>
    <row r="86" spans="1:14" ht="15.75" thickBot="1">
      <c r="B86" s="812" t="s">
        <v>1037</v>
      </c>
      <c r="C86" s="813"/>
      <c r="D86" s="813"/>
      <c r="E86" s="813"/>
      <c r="F86" s="813"/>
      <c r="G86" s="813"/>
      <c r="H86" s="813"/>
      <c r="I86" s="813"/>
      <c r="J86" s="813"/>
      <c r="K86" s="813"/>
      <c r="L86" s="813"/>
      <c r="M86" s="814"/>
      <c r="N86" s="57">
        <f>L83+L84+L85</f>
        <v>35841.132946398371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155311.57610105962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1597</v>
      </c>
      <c r="C31" s="86" t="s">
        <v>1598</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537</v>
      </c>
      <c r="B48" s="48"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66760.850000000006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76408.212093370341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15281.64241867407</v>
      </c>
      <c r="M83" s="848"/>
      <c r="N83" s="56"/>
    </row>
    <row r="84" spans="1:14">
      <c r="B84" s="94" t="s">
        <v>1057</v>
      </c>
      <c r="C84" s="95"/>
      <c r="D84" s="95"/>
      <c r="E84" s="95"/>
      <c r="F84" s="95"/>
      <c r="G84" s="95"/>
      <c r="H84" s="95"/>
      <c r="I84" s="92"/>
      <c r="J84" s="93"/>
      <c r="K84" s="311">
        <v>0.05</v>
      </c>
      <c r="L84" s="847">
        <f>N78*K84</f>
        <v>3820.4106046685174</v>
      </c>
      <c r="M84" s="848"/>
      <c r="N84" s="56"/>
    </row>
    <row r="85" spans="1:14" ht="15.75" thickBot="1">
      <c r="B85" s="96" t="s">
        <v>1058</v>
      </c>
      <c r="C85" s="97"/>
      <c r="D85" s="97"/>
      <c r="E85" s="97"/>
      <c r="F85" s="97"/>
      <c r="G85" s="97"/>
      <c r="H85" s="97"/>
      <c r="I85" s="98"/>
      <c r="J85" s="99"/>
      <c r="K85" s="312">
        <v>0.05</v>
      </c>
      <c r="L85" s="849">
        <f>N78*K85</f>
        <v>3820.4106046685174</v>
      </c>
      <c r="M85" s="850"/>
      <c r="N85" s="56"/>
    </row>
    <row r="86" spans="1:14" ht="15.75" thickBot="1">
      <c r="B86" s="812" t="s">
        <v>1037</v>
      </c>
      <c r="C86" s="813"/>
      <c r="D86" s="813"/>
      <c r="E86" s="813"/>
      <c r="F86" s="813"/>
      <c r="G86" s="813"/>
      <c r="H86" s="813"/>
      <c r="I86" s="813"/>
      <c r="J86" s="813"/>
      <c r="K86" s="813"/>
      <c r="L86" s="813"/>
      <c r="M86" s="814"/>
      <c r="N86" s="57">
        <f>L83+L84+L85</f>
        <v>22922.463628011108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99330.675721381442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1599</v>
      </c>
      <c r="C31" s="86" t="s">
        <v>1600</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45</v>
      </c>
      <c r="N36" s="279">
        <f>K36/M36</f>
        <v>1250.9529114043803</v>
      </c>
    </row>
    <row r="37" spans="1:14">
      <c r="A37" s="118" t="s">
        <v>271</v>
      </c>
      <c r="B37" s="861" t="str">
        <f>VLOOKUP(A37,EQUIPOS!A7:D154,3,FALSE)</f>
        <v>Motoniveladora, potencia 140 HP, ancho de cuchilla 3,66 m, peso 11 ton.</v>
      </c>
      <c r="C37" s="862"/>
      <c r="D37" s="862"/>
      <c r="E37" s="862"/>
      <c r="F37" s="862"/>
      <c r="G37" s="862"/>
      <c r="H37" s="863"/>
      <c r="I37" s="274"/>
      <c r="J37" s="275"/>
      <c r="K37" s="276">
        <f>VLOOKUP(A37,EQUIPOS!A7:D164,4,FALSE)</f>
        <v>127916.55917411667</v>
      </c>
      <c r="L37" s="277"/>
      <c r="M37" s="278">
        <v>45</v>
      </c>
      <c r="N37" s="279">
        <f>K37/M37</f>
        <v>2842.5902038692593</v>
      </c>
    </row>
    <row r="38" spans="1:14">
      <c r="A38" t="s">
        <v>365</v>
      </c>
      <c r="B38" s="861" t="str">
        <f>VLOOKUP(A38,EQUIPOS!A8:D154,3,FALSE)</f>
        <v xml:space="preserve">Vibrocompatador, potencia 153 HP, peso 10 Ton. </v>
      </c>
      <c r="C38" s="862"/>
      <c r="D38" s="862"/>
      <c r="E38" s="862"/>
      <c r="F38" s="862"/>
      <c r="G38" s="862"/>
      <c r="H38" s="863"/>
      <c r="I38" s="274"/>
      <c r="J38" s="275"/>
      <c r="K38" s="276">
        <f>VLOOKUP(A38,EQUIPOS!A8:D165,4,FALSE)</f>
        <v>127607.91538527035</v>
      </c>
      <c r="L38" s="277"/>
      <c r="M38" s="278">
        <v>45</v>
      </c>
      <c r="N38" s="279">
        <f>K38/M38</f>
        <v>2835.7314530060075</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5.6741339117888892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6934.9487021914356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537</v>
      </c>
      <c r="B48" s="48"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51354.5</v>
      </c>
      <c r="N48" s="279">
        <f>K48*M48</f>
        <v>66760.850000000006</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66760.850000000006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1338</v>
      </c>
      <c r="B59" s="51" t="str">
        <f>VLOOKUP(A59,TRANSPORTE!A5:D104,3,FALSE)</f>
        <v>Transporte de Material de Base</v>
      </c>
      <c r="C59" s="324"/>
      <c r="D59" s="324"/>
      <c r="E59" s="324"/>
      <c r="F59" s="324"/>
      <c r="G59" s="324"/>
      <c r="H59" s="318" t="s">
        <v>339</v>
      </c>
      <c r="I59" s="286">
        <v>1.3</v>
      </c>
      <c r="J59" s="293">
        <v>1</v>
      </c>
      <c r="K59" s="286">
        <f>I59*J59</f>
        <v>1.3</v>
      </c>
      <c r="L59" s="899">
        <f>VLOOKUP(A59,TRANSPORTE!A5:D123,4,FALSE)</f>
        <v>1650</v>
      </c>
      <c r="M59" s="900"/>
      <c r="N59" s="294">
        <f>K59*L59</f>
        <v>2145</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2145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299">
        <f>K70/J70*100</f>
        <v>55207.789411999998</v>
      </c>
      <c r="J70" s="300">
        <v>185</v>
      </c>
      <c r="K70" s="301">
        <f>VLOOKUP(A70,'MANO DE OBRA'!A8:D99,4,FALSE)</f>
        <v>102134.4104122</v>
      </c>
      <c r="L70" s="55"/>
      <c r="M70" s="302">
        <v>360</v>
      </c>
      <c r="N70" s="402">
        <f>K70/M70</f>
        <v>283.70669558944445</v>
      </c>
      <c r="O70" s="111"/>
    </row>
    <row r="71" spans="1:15">
      <c r="A71" t="s">
        <v>7</v>
      </c>
      <c r="B71" s="54" t="str">
        <f>VLOOKUP(A71,'MANO DE OBRA'!A8:D69,3,FALSE)</f>
        <v>Obrero (2)</v>
      </c>
      <c r="C71" s="52"/>
      <c r="D71" s="52"/>
      <c r="E71" s="52"/>
      <c r="F71" s="52"/>
      <c r="G71" s="52"/>
      <c r="H71" s="52"/>
      <c r="I71" s="299">
        <f>K71/J71*100</f>
        <v>55207.789411999998</v>
      </c>
      <c r="J71" s="300">
        <v>185</v>
      </c>
      <c r="K71" s="301">
        <f>VLOOKUP(A71,'MANO DE OBRA'!A8:D100,4,FALSE)</f>
        <v>102134.4104122</v>
      </c>
      <c r="L71" s="55"/>
      <c r="M71" s="306">
        <v>360</v>
      </c>
      <c r="N71" s="402">
        <f>K71/M71</f>
        <v>283.70669558944445</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812" t="s">
        <v>1037</v>
      </c>
      <c r="C76" s="813"/>
      <c r="D76" s="813"/>
      <c r="E76" s="813"/>
      <c r="F76" s="813"/>
      <c r="G76" s="813"/>
      <c r="H76" s="813"/>
      <c r="I76" s="855"/>
      <c r="J76" s="855"/>
      <c r="K76" s="855"/>
      <c r="L76" s="855"/>
      <c r="M76" s="856"/>
      <c r="N76" s="467">
        <f>SUM(N70:N75)</f>
        <v>567.4133911788889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76408.212093370341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15281.64241867407</v>
      </c>
      <c r="M83" s="848"/>
      <c r="N83" s="56"/>
    </row>
    <row r="84" spans="1:14">
      <c r="B84" s="94" t="s">
        <v>1057</v>
      </c>
      <c r="C84" s="95"/>
      <c r="D84" s="95"/>
      <c r="E84" s="95"/>
      <c r="F84" s="95"/>
      <c r="G84" s="95"/>
      <c r="H84" s="95"/>
      <c r="I84" s="92"/>
      <c r="J84" s="93"/>
      <c r="K84" s="311">
        <v>0.05</v>
      </c>
      <c r="L84" s="847">
        <f>N78*K84</f>
        <v>3820.4106046685174</v>
      </c>
      <c r="M84" s="848"/>
      <c r="N84" s="56"/>
    </row>
    <row r="85" spans="1:14" ht="15.75" thickBot="1">
      <c r="B85" s="96" t="s">
        <v>1058</v>
      </c>
      <c r="C85" s="97"/>
      <c r="D85" s="97"/>
      <c r="E85" s="97"/>
      <c r="F85" s="97"/>
      <c r="G85" s="97"/>
      <c r="H85" s="97"/>
      <c r="I85" s="98"/>
      <c r="J85" s="99"/>
      <c r="K85" s="312">
        <v>0.05</v>
      </c>
      <c r="L85" s="849">
        <f>N78*K85</f>
        <v>3820.4106046685174</v>
      </c>
      <c r="M85" s="850"/>
      <c r="N85" s="56"/>
    </row>
    <row r="86" spans="1:14" ht="15.75" thickBot="1">
      <c r="B86" s="812" t="s">
        <v>1037</v>
      </c>
      <c r="C86" s="813"/>
      <c r="D86" s="813"/>
      <c r="E86" s="813"/>
      <c r="F86" s="813"/>
      <c r="G86" s="813"/>
      <c r="H86" s="813"/>
      <c r="I86" s="813"/>
      <c r="J86" s="813"/>
      <c r="K86" s="813"/>
      <c r="L86" s="813"/>
      <c r="M86" s="814"/>
      <c r="N86" s="57">
        <f>L83+L84+L85</f>
        <v>22922.463628011108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99330.675721381442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1601</v>
      </c>
      <c r="C31" s="86" t="s">
        <v>1602</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875</v>
      </c>
      <c r="B48" s="48" t="str">
        <f>VLOOKUP(A48,MATERIALES!A4:D373,3,FALSE)</f>
        <v xml:space="preserve">Cemento gris
</v>
      </c>
      <c r="C48" s="288"/>
      <c r="D48" s="288"/>
      <c r="E48" s="288"/>
      <c r="F48" s="288"/>
      <c r="G48" s="288"/>
      <c r="H48" s="288"/>
      <c r="I48" s="275"/>
      <c r="J48" s="231" t="str">
        <f>VLOOKUP(A48,MATERIALES!A4:D373,2,FALSE)</f>
        <v>kg</v>
      </c>
      <c r="K48" s="289">
        <v>1</v>
      </c>
      <c r="L48" s="274"/>
      <c r="M48" s="409">
        <f>VLOOKUP(A48,MATERIALES!A4:D395,4,FALSE)</f>
        <v>478.46923401434333</v>
      </c>
      <c r="N48" s="279">
        <f>K48*M48</f>
        <v>478.46923401434333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478.46923401434333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812" t="s">
        <v>1037</v>
      </c>
      <c r="C76" s="813"/>
      <c r="D76" s="813"/>
      <c r="E76" s="813"/>
      <c r="F76" s="813"/>
      <c r="G76" s="813"/>
      <c r="H76" s="813"/>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478.46923401434333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95.693846802868677</v>
      </c>
      <c r="M83" s="848"/>
      <c r="N83" s="56"/>
    </row>
    <row r="84" spans="1:14">
      <c r="B84" s="94" t="s">
        <v>1057</v>
      </c>
      <c r="C84" s="95"/>
      <c r="D84" s="95"/>
      <c r="E84" s="95"/>
      <c r="F84" s="95"/>
      <c r="G84" s="95"/>
      <c r="H84" s="95"/>
      <c r="I84" s="92"/>
      <c r="J84" s="93"/>
      <c r="K84" s="311">
        <v>0.05</v>
      </c>
      <c r="L84" s="847">
        <f>N78*K84</f>
        <v>23.923461700717169</v>
      </c>
      <c r="M84" s="848"/>
      <c r="N84" s="56"/>
    </row>
    <row r="85" spans="1:14" ht="15.75" thickBot="1">
      <c r="B85" s="96" t="s">
        <v>1058</v>
      </c>
      <c r="C85" s="97"/>
      <c r="D85" s="97"/>
      <c r="E85" s="97"/>
      <c r="F85" s="97"/>
      <c r="G85" s="97"/>
      <c r="H85" s="97"/>
      <c r="I85" s="98"/>
      <c r="J85" s="99"/>
      <c r="K85" s="312">
        <v>0.05</v>
      </c>
      <c r="L85" s="849">
        <f>N78*K85</f>
        <v>23.923461700717169</v>
      </c>
      <c r="M85" s="850"/>
      <c r="N85" s="56"/>
    </row>
    <row r="86" spans="1:14" ht="15.75" thickBot="1">
      <c r="B86" s="812" t="s">
        <v>1037</v>
      </c>
      <c r="C86" s="813"/>
      <c r="D86" s="813"/>
      <c r="E86" s="813"/>
      <c r="F86" s="813"/>
      <c r="G86" s="813"/>
      <c r="H86" s="813"/>
      <c r="I86" s="813"/>
      <c r="J86" s="813"/>
      <c r="K86" s="813"/>
      <c r="L86" s="813"/>
      <c r="M86" s="814"/>
      <c r="N86" s="57">
        <f>L83+L84+L85</f>
        <v>143.54077020430302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622.01000421864637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459"/>
      <c r="L30" s="788" t="s">
        <v>1029</v>
      </c>
      <c r="M30" s="789"/>
      <c r="N30" s="76" t="s">
        <v>1030</v>
      </c>
    </row>
    <row r="31" spans="1:14" ht="15.75" thickBot="1">
      <c r="A31" t="s">
        <v>1928</v>
      </c>
      <c r="B31" s="85" t="s">
        <v>1605</v>
      </c>
      <c r="C31" s="86" t="s">
        <v>1603</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882</v>
      </c>
      <c r="B48" s="48" t="str">
        <f>VLOOKUP(A48,MATERIALES!A4:D373,3,FALSE)</f>
        <v>Cemento Asfaltico 40-50</v>
      </c>
      <c r="C48" s="288"/>
      <c r="D48" s="288"/>
      <c r="E48" s="288"/>
      <c r="F48" s="288"/>
      <c r="G48" s="288"/>
      <c r="H48" s="288"/>
      <c r="I48" s="275"/>
      <c r="J48" s="231" t="str">
        <f>VLOOKUP(A48,MATERIALES!A4:D373,2,FALSE)</f>
        <v>kg</v>
      </c>
      <c r="K48" s="289">
        <v>1</v>
      </c>
      <c r="L48" s="274"/>
      <c r="M48" s="409">
        <f>VLOOKUP(A48,MATERIALES!A4:D395,4,FALSE)</f>
        <v>1414.7661728005783</v>
      </c>
      <c r="N48" s="279">
        <f>K48*M48</f>
        <v>1414.7661728005783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1414.7661728005783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1414.7661728005783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282.95323456011567</v>
      </c>
      <c r="M83" s="848"/>
      <c r="N83" s="56"/>
    </row>
    <row r="84" spans="1:14">
      <c r="B84" s="94" t="s">
        <v>1057</v>
      </c>
      <c r="C84" s="95"/>
      <c r="D84" s="95"/>
      <c r="E84" s="95"/>
      <c r="F84" s="95"/>
      <c r="G84" s="95"/>
      <c r="H84" s="95"/>
      <c r="I84" s="92"/>
      <c r="J84" s="93"/>
      <c r="K84" s="311">
        <v>0.05</v>
      </c>
      <c r="L84" s="847">
        <f>N78*K84</f>
        <v>70.738308640028919</v>
      </c>
      <c r="M84" s="848"/>
      <c r="N84" s="56"/>
    </row>
    <row r="85" spans="1:14" ht="15.75" thickBot="1">
      <c r="B85" s="96" t="s">
        <v>1058</v>
      </c>
      <c r="C85" s="97"/>
      <c r="D85" s="97"/>
      <c r="E85" s="97"/>
      <c r="F85" s="97"/>
      <c r="G85" s="97"/>
      <c r="H85" s="97"/>
      <c r="I85" s="98"/>
      <c r="J85" s="99"/>
      <c r="K85" s="312">
        <v>0.05</v>
      </c>
      <c r="L85" s="849">
        <f>N78*K85</f>
        <v>70.738308640028919</v>
      </c>
      <c r="M85" s="850"/>
      <c r="N85" s="56"/>
    </row>
    <row r="86" spans="1:14" ht="15.75" thickBot="1">
      <c r="B86" s="812" t="s">
        <v>1037</v>
      </c>
      <c r="C86" s="813"/>
      <c r="D86" s="813"/>
      <c r="E86" s="813"/>
      <c r="F86" s="813"/>
      <c r="G86" s="813"/>
      <c r="H86" s="813"/>
      <c r="I86" s="813"/>
      <c r="J86" s="813"/>
      <c r="K86" s="813"/>
      <c r="L86" s="813"/>
      <c r="M86" s="814"/>
      <c r="N86" s="57">
        <f>L83+L84+L85</f>
        <v>424.42985184017346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1839.1960246407516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1606</v>
      </c>
      <c r="C31" s="86" t="s">
        <v>1613</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877</v>
      </c>
      <c r="B48" s="48" t="str">
        <f>VLOOKUP(A48,MATERIALES!A4:D373,3,FALSE)</f>
        <v>Cemento Asfaltico 60-70</v>
      </c>
      <c r="C48" s="288"/>
      <c r="D48" s="288"/>
      <c r="E48" s="288"/>
      <c r="F48" s="288"/>
      <c r="G48" s="288"/>
      <c r="H48" s="288"/>
      <c r="I48" s="275"/>
      <c r="J48" s="231" t="str">
        <f>VLOOKUP(A48,MATERIALES!A4:D373,2,FALSE)</f>
        <v>kg</v>
      </c>
      <c r="K48" s="289">
        <v>1</v>
      </c>
      <c r="L48" s="274"/>
      <c r="M48" s="409">
        <f>VLOOKUP(A48,MATERIALES!A4:D395,4,FALSE)</f>
        <v>2246.1869184481407</v>
      </c>
      <c r="N48" s="279">
        <f>K48*M48</f>
        <v>2246.1869184481407</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2246.1869184481407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2246.1869184481407</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449.23738368962813</v>
      </c>
      <c r="M83" s="848"/>
      <c r="N83" s="56"/>
    </row>
    <row r="84" spans="1:14">
      <c r="B84" s="94" t="s">
        <v>1057</v>
      </c>
      <c r="C84" s="95"/>
      <c r="D84" s="95"/>
      <c r="E84" s="95"/>
      <c r="F84" s="95"/>
      <c r="G84" s="95"/>
      <c r="H84" s="95"/>
      <c r="I84" s="92"/>
      <c r="J84" s="93"/>
      <c r="K84" s="311">
        <v>0.05</v>
      </c>
      <c r="L84" s="847">
        <f>N78*K84</f>
        <v>112.30934592240703</v>
      </c>
      <c r="M84" s="848"/>
      <c r="N84" s="56"/>
    </row>
    <row r="85" spans="1:14" ht="15.75" thickBot="1">
      <c r="B85" s="96" t="s">
        <v>1058</v>
      </c>
      <c r="C85" s="97"/>
      <c r="D85" s="97"/>
      <c r="E85" s="97"/>
      <c r="F85" s="97"/>
      <c r="G85" s="97"/>
      <c r="H85" s="97"/>
      <c r="I85" s="98"/>
      <c r="J85" s="99"/>
      <c r="K85" s="312">
        <v>0.05</v>
      </c>
      <c r="L85" s="849">
        <f>N78*K85</f>
        <v>112.30934592240703</v>
      </c>
      <c r="M85" s="850"/>
      <c r="N85" s="56"/>
    </row>
    <row r="86" spans="1:14" ht="15.75" thickBot="1">
      <c r="B86" s="812" t="s">
        <v>1037</v>
      </c>
      <c r="C86" s="813"/>
      <c r="D86" s="813"/>
      <c r="E86" s="813"/>
      <c r="F86" s="813"/>
      <c r="G86" s="813"/>
      <c r="H86" s="813"/>
      <c r="I86" s="813"/>
      <c r="J86" s="813"/>
      <c r="K86" s="813"/>
      <c r="L86" s="813"/>
      <c r="M86" s="814"/>
      <c r="N86" s="57">
        <f>L83+L84+L85</f>
        <v>673.8560755344422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2920.0429939825826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1608</v>
      </c>
      <c r="C31" s="86" t="s">
        <v>1607</v>
      </c>
      <c r="D31" s="87"/>
      <c r="E31" s="87"/>
      <c r="F31" s="87"/>
      <c r="G31" s="87"/>
      <c r="H31" s="87"/>
      <c r="I31" s="87"/>
      <c r="J31" s="88"/>
      <c r="K31" s="315"/>
      <c r="L31" s="313" t="s">
        <v>1082</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880</v>
      </c>
      <c r="B48" s="48" t="str">
        <f>VLOOKUP(A48,MATERIALES!A4:D373,3,FALSE)</f>
        <v>Cemento Asfaltico 80-100</v>
      </c>
      <c r="C48" s="288"/>
      <c r="D48" s="288"/>
      <c r="E48" s="288"/>
      <c r="F48" s="288"/>
      <c r="G48" s="288"/>
      <c r="H48" s="288"/>
      <c r="I48" s="275"/>
      <c r="J48" s="231" t="str">
        <f>VLOOKUP(A48,MATERIALES!A4:D373,2,FALSE)</f>
        <v>kg</v>
      </c>
      <c r="K48" s="289">
        <v>1</v>
      </c>
      <c r="L48" s="274"/>
      <c r="M48" s="409">
        <f>VLOOKUP(A48,MATERIALES!A4:D395,4,FALSE)</f>
        <v>1779.5105767257273</v>
      </c>
      <c r="N48" s="279">
        <f>K48*M48</f>
        <v>1779.5105767257273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1779.5105767257273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1779.5105767257273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355.90211534514549</v>
      </c>
      <c r="M83" s="848"/>
      <c r="N83" s="56"/>
    </row>
    <row r="84" spans="1:14">
      <c r="B84" s="94" t="s">
        <v>1057</v>
      </c>
      <c r="C84" s="95"/>
      <c r="D84" s="95"/>
      <c r="E84" s="95"/>
      <c r="F84" s="95"/>
      <c r="G84" s="95"/>
      <c r="H84" s="95"/>
      <c r="I84" s="92"/>
      <c r="J84" s="93"/>
      <c r="K84" s="311">
        <v>0.05</v>
      </c>
      <c r="L84" s="847">
        <f>N78*K84</f>
        <v>88.975528836286372</v>
      </c>
      <c r="M84" s="848"/>
      <c r="N84" s="56"/>
    </row>
    <row r="85" spans="1:14" ht="15.75" thickBot="1">
      <c r="B85" s="96" t="s">
        <v>1058</v>
      </c>
      <c r="C85" s="97"/>
      <c r="D85" s="97"/>
      <c r="E85" s="97"/>
      <c r="F85" s="97"/>
      <c r="G85" s="97"/>
      <c r="H85" s="97"/>
      <c r="I85" s="98"/>
      <c r="J85" s="99"/>
      <c r="K85" s="312">
        <v>0.05</v>
      </c>
      <c r="L85" s="849">
        <f>N78*K85</f>
        <v>88.975528836286372</v>
      </c>
      <c r="M85" s="850"/>
      <c r="N85" s="56"/>
    </row>
    <row r="86" spans="1:14" ht="15.75" thickBot="1">
      <c r="B86" s="812" t="s">
        <v>1037</v>
      </c>
      <c r="C86" s="813"/>
      <c r="D86" s="813"/>
      <c r="E86" s="813"/>
      <c r="F86" s="813"/>
      <c r="G86" s="813"/>
      <c r="H86" s="813"/>
      <c r="I86" s="813"/>
      <c r="J86" s="813"/>
      <c r="K86" s="813"/>
      <c r="L86" s="813"/>
      <c r="M86" s="814"/>
      <c r="N86" s="57">
        <f>L83+L84+L85</f>
        <v>533.85317301771818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2313.3637497434456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1610</v>
      </c>
      <c r="C31" s="86" t="s">
        <v>1614</v>
      </c>
      <c r="D31" s="87"/>
      <c r="E31" s="87"/>
      <c r="F31" s="87"/>
      <c r="G31" s="87"/>
      <c r="H31" s="87"/>
      <c r="I31" s="87"/>
      <c r="J31" s="88"/>
      <c r="K31" s="315"/>
      <c r="L31" s="313" t="s">
        <v>1547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928</v>
      </c>
      <c r="B48" s="48" t="str">
        <f>VLOOKUP(A48,MATERIALES!A4:D373,3,FALSE)</f>
        <v>Emulsión CRM</v>
      </c>
      <c r="C48" s="288"/>
      <c r="D48" s="288"/>
      <c r="E48" s="288"/>
      <c r="F48" s="288"/>
      <c r="G48" s="288"/>
      <c r="H48" s="288"/>
      <c r="I48" s="275"/>
      <c r="J48" s="231" t="str">
        <f>VLOOKUP(A48,MATERIALES!A4:D373,2,FALSE)</f>
        <v>lt</v>
      </c>
      <c r="K48" s="289">
        <v>1</v>
      </c>
      <c r="L48" s="274"/>
      <c r="M48" s="409">
        <f>VLOOKUP(A48,MATERIALES!A4:D395,4,FALSE)</f>
        <v>2780.4085201566918</v>
      </c>
      <c r="N48" s="279">
        <f>K48*M48</f>
        <v>2780.4085201566918</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2780.4085201566918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2780.4085201566918</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556.0817040313384</v>
      </c>
      <c r="M83" s="848"/>
      <c r="N83" s="56"/>
    </row>
    <row r="84" spans="1:14">
      <c r="B84" s="94" t="s">
        <v>1057</v>
      </c>
      <c r="C84" s="95"/>
      <c r="D84" s="95"/>
      <c r="E84" s="95"/>
      <c r="F84" s="95"/>
      <c r="G84" s="95"/>
      <c r="H84" s="95"/>
      <c r="I84" s="92"/>
      <c r="J84" s="93"/>
      <c r="K84" s="311">
        <v>0.05</v>
      </c>
      <c r="L84" s="847">
        <f>N78*K84</f>
        <v>139.0204260078346</v>
      </c>
      <c r="M84" s="848"/>
      <c r="N84" s="56"/>
    </row>
    <row r="85" spans="1:14" ht="15.75" thickBot="1">
      <c r="B85" s="96" t="s">
        <v>1058</v>
      </c>
      <c r="C85" s="97"/>
      <c r="D85" s="97"/>
      <c r="E85" s="97"/>
      <c r="F85" s="97"/>
      <c r="G85" s="97"/>
      <c r="H85" s="97"/>
      <c r="I85" s="98"/>
      <c r="J85" s="99"/>
      <c r="K85" s="312">
        <v>0.05</v>
      </c>
      <c r="L85" s="849">
        <f>N78*K85</f>
        <v>139.0204260078346</v>
      </c>
      <c r="M85" s="850"/>
      <c r="N85" s="56"/>
    </row>
    <row r="86" spans="1:14" ht="15.75" thickBot="1">
      <c r="B86" s="812" t="s">
        <v>1037</v>
      </c>
      <c r="C86" s="813"/>
      <c r="D86" s="813"/>
      <c r="E86" s="813"/>
      <c r="F86" s="813"/>
      <c r="G86" s="813"/>
      <c r="H86" s="813"/>
      <c r="I86" s="813"/>
      <c r="J86" s="813"/>
      <c r="K86" s="813"/>
      <c r="L86" s="813"/>
      <c r="M86" s="814"/>
      <c r="N86" s="57">
        <f>L83+L84+L85</f>
        <v>834.12255604700772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3614.5310762036997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1120</v>
      </c>
      <c r="C31" s="86" t="s">
        <v>1615</v>
      </c>
      <c r="D31" s="87"/>
      <c r="E31" s="87"/>
      <c r="F31" s="87"/>
      <c r="G31" s="87"/>
      <c r="H31" s="87"/>
      <c r="I31" s="87"/>
      <c r="J31" s="88"/>
      <c r="K31" s="315"/>
      <c r="L31" s="313" t="s">
        <v>1547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939</v>
      </c>
      <c r="B48" s="48" t="str">
        <f>VLOOKUP(A48,MATERIALES!A4:D373,3,FALSE)</f>
        <v>Emulsión Asfáltica de Rotura Lenta CRL</v>
      </c>
      <c r="C48" s="288"/>
      <c r="D48" s="288"/>
      <c r="E48" s="288"/>
      <c r="F48" s="288"/>
      <c r="G48" s="288"/>
      <c r="H48" s="288"/>
      <c r="I48" s="275"/>
      <c r="J48" s="231" t="str">
        <f>VLOOKUP(A48,MATERIALES!A4:D373,2,FALSE)</f>
        <v>lt</v>
      </c>
      <c r="K48" s="289">
        <v>1</v>
      </c>
      <c r="L48" s="274"/>
      <c r="M48" s="409">
        <f>VLOOKUP(A48,MATERIALES!A4:D395,4,FALSE)</f>
        <v>2941</v>
      </c>
      <c r="N48" s="279">
        <f>K48*M48</f>
        <v>2941</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2941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2941</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588.20000000000005</v>
      </c>
      <c r="M83" s="848"/>
      <c r="N83" s="56"/>
    </row>
    <row r="84" spans="1:14">
      <c r="B84" s="94" t="s">
        <v>1057</v>
      </c>
      <c r="C84" s="95"/>
      <c r="D84" s="95"/>
      <c r="E84" s="95"/>
      <c r="F84" s="95"/>
      <c r="G84" s="95"/>
      <c r="H84" s="95"/>
      <c r="I84" s="92"/>
      <c r="J84" s="93"/>
      <c r="K84" s="311">
        <v>0.05</v>
      </c>
      <c r="L84" s="847">
        <f>N78*K84</f>
        <v>147.05000000000001</v>
      </c>
      <c r="M84" s="848"/>
      <c r="N84" s="56"/>
    </row>
    <row r="85" spans="1:14" ht="15.75" thickBot="1">
      <c r="B85" s="96" t="s">
        <v>1058</v>
      </c>
      <c r="C85" s="97"/>
      <c r="D85" s="97"/>
      <c r="E85" s="97"/>
      <c r="F85" s="97"/>
      <c r="G85" s="97"/>
      <c r="H85" s="97"/>
      <c r="I85" s="98"/>
      <c r="J85" s="99"/>
      <c r="K85" s="312">
        <v>0.05</v>
      </c>
      <c r="L85" s="849">
        <f>N78*K85</f>
        <v>147.05000000000001</v>
      </c>
      <c r="M85" s="850"/>
      <c r="N85" s="56"/>
    </row>
    <row r="86" spans="1:14" ht="15.75" thickBot="1">
      <c r="B86" s="812" t="s">
        <v>1037</v>
      </c>
      <c r="C86" s="813"/>
      <c r="D86" s="813"/>
      <c r="E86" s="813"/>
      <c r="F86" s="813"/>
      <c r="G86" s="813"/>
      <c r="H86" s="813"/>
      <c r="I86" s="813"/>
      <c r="J86" s="813"/>
      <c r="K86" s="813"/>
      <c r="L86" s="813"/>
      <c r="M86" s="814"/>
      <c r="N86" s="57">
        <f>L83+L84+L85</f>
        <v>882.3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3823.3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1121</v>
      </c>
      <c r="C31" s="86" t="s">
        <v>1616</v>
      </c>
      <c r="D31" s="87"/>
      <c r="E31" s="87"/>
      <c r="F31" s="87"/>
      <c r="G31" s="87"/>
      <c r="H31" s="87"/>
      <c r="I31" s="87"/>
      <c r="J31" s="88"/>
      <c r="K31" s="315"/>
      <c r="L31" s="313" t="s">
        <v>1547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926</v>
      </c>
      <c r="B48" s="48" t="str">
        <f>VLOOKUP(A48,MATERIALES!A4:D373,3,FALSE)</f>
        <v>Emulsión CRL-1hm</v>
      </c>
      <c r="C48" s="288"/>
      <c r="D48" s="288"/>
      <c r="E48" s="288"/>
      <c r="F48" s="288"/>
      <c r="G48" s="288"/>
      <c r="H48" s="288"/>
      <c r="I48" s="275"/>
      <c r="J48" s="231" t="str">
        <f>VLOOKUP(A48,MATERIALES!A4:D373,2,FALSE)</f>
        <v>lt</v>
      </c>
      <c r="K48" s="289">
        <v>1</v>
      </c>
      <c r="L48" s="274"/>
      <c r="M48" s="409">
        <f>VLOOKUP(A48,MATERIALES!A4:D395,4,FALSE)</f>
        <v>3154.9776891707343</v>
      </c>
      <c r="N48" s="279">
        <f>K48*M48</f>
        <v>3154.9776891707343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3154.9776891707343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3154.9776891707343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630.99553783414694</v>
      </c>
      <c r="M83" s="848"/>
      <c r="N83" s="56"/>
    </row>
    <row r="84" spans="1:14">
      <c r="B84" s="94" t="s">
        <v>1057</v>
      </c>
      <c r="C84" s="95"/>
      <c r="D84" s="95"/>
      <c r="E84" s="95"/>
      <c r="F84" s="95"/>
      <c r="G84" s="95"/>
      <c r="H84" s="95"/>
      <c r="I84" s="92"/>
      <c r="J84" s="93"/>
      <c r="K84" s="311">
        <v>0.05</v>
      </c>
      <c r="L84" s="847">
        <f>N78*K84</f>
        <v>157.74888445853674</v>
      </c>
      <c r="M84" s="848"/>
      <c r="N84" s="56"/>
    </row>
    <row r="85" spans="1:14" ht="15.75" thickBot="1">
      <c r="B85" s="96" t="s">
        <v>1058</v>
      </c>
      <c r="C85" s="97"/>
      <c r="D85" s="97"/>
      <c r="E85" s="97"/>
      <c r="F85" s="97"/>
      <c r="G85" s="97"/>
      <c r="H85" s="97"/>
      <c r="I85" s="98"/>
      <c r="J85" s="99"/>
      <c r="K85" s="312">
        <v>0.05</v>
      </c>
      <c r="L85" s="849">
        <f>N78*K85</f>
        <v>157.74888445853674</v>
      </c>
      <c r="M85" s="850"/>
      <c r="N85" s="56"/>
    </row>
    <row r="86" spans="1:14" ht="15.75" thickBot="1">
      <c r="B86" s="812" t="s">
        <v>1037</v>
      </c>
      <c r="C86" s="813"/>
      <c r="D86" s="813"/>
      <c r="E86" s="813"/>
      <c r="F86" s="813"/>
      <c r="G86" s="813"/>
      <c r="H86" s="813"/>
      <c r="I86" s="813"/>
      <c r="J86" s="813"/>
      <c r="K86" s="813"/>
      <c r="L86" s="813"/>
      <c r="M86" s="814"/>
      <c r="N86" s="57">
        <f>L83+L84+L85</f>
        <v>946.49330675122042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4101.4709959219545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1611</v>
      </c>
      <c r="C31" s="86" t="s">
        <v>1617</v>
      </c>
      <c r="D31" s="87"/>
      <c r="E31" s="87"/>
      <c r="F31" s="87"/>
      <c r="G31" s="87"/>
      <c r="H31" s="87"/>
      <c r="I31" s="87"/>
      <c r="J31" s="88"/>
      <c r="K31" s="315"/>
      <c r="L31" s="313" t="s">
        <v>1547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924</v>
      </c>
      <c r="B48" s="48" t="str">
        <f>VLOOKUP(A48,MATERIALES!A4:D373,3,FALSE)</f>
        <v>Emulsión CRL-1h</v>
      </c>
      <c r="C48" s="288"/>
      <c r="D48" s="288"/>
      <c r="E48" s="288"/>
      <c r="F48" s="288"/>
      <c r="G48" s="288"/>
      <c r="H48" s="288"/>
      <c r="I48" s="275"/>
      <c r="J48" s="231" t="str">
        <f>VLOOKUP(A48,MATERIALES!A4:D373,2,FALSE)</f>
        <v>lt</v>
      </c>
      <c r="K48" s="289">
        <v>1</v>
      </c>
      <c r="L48" s="274"/>
      <c r="M48" s="409">
        <f>VLOOKUP(A48,MATERIALES!A4:D395,4,FALSE)</f>
        <v>2224.0811969981314</v>
      </c>
      <c r="N48" s="279">
        <f>K48*M48</f>
        <v>2224.0811969981314</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2224.0811969981314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2224.0811969981314</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444.81623939962628</v>
      </c>
      <c r="M83" s="848"/>
      <c r="N83" s="56"/>
    </row>
    <row r="84" spans="1:14">
      <c r="B84" s="94" t="s">
        <v>1057</v>
      </c>
      <c r="C84" s="95"/>
      <c r="D84" s="95"/>
      <c r="E84" s="95"/>
      <c r="F84" s="95"/>
      <c r="G84" s="95"/>
      <c r="H84" s="95"/>
      <c r="I84" s="92"/>
      <c r="J84" s="93"/>
      <c r="K84" s="311">
        <v>0.05</v>
      </c>
      <c r="L84" s="847">
        <f>N78*K84</f>
        <v>111.20405984990657</v>
      </c>
      <c r="M84" s="848"/>
      <c r="N84" s="56"/>
    </row>
    <row r="85" spans="1:14" ht="15.75" thickBot="1">
      <c r="B85" s="96" t="s">
        <v>1058</v>
      </c>
      <c r="C85" s="97"/>
      <c r="D85" s="97"/>
      <c r="E85" s="97"/>
      <c r="F85" s="97"/>
      <c r="G85" s="97"/>
      <c r="H85" s="97"/>
      <c r="I85" s="98"/>
      <c r="J85" s="99"/>
      <c r="K85" s="312">
        <v>0.05</v>
      </c>
      <c r="L85" s="849">
        <f>N78*K85</f>
        <v>111.20405984990657</v>
      </c>
      <c r="M85" s="850"/>
      <c r="N85" s="56"/>
    </row>
    <row r="86" spans="1:14" ht="15.75" thickBot="1">
      <c r="B86" s="812" t="s">
        <v>1037</v>
      </c>
      <c r="C86" s="813"/>
      <c r="D86" s="813"/>
      <c r="E86" s="813"/>
      <c r="F86" s="813"/>
      <c r="G86" s="813"/>
      <c r="H86" s="813"/>
      <c r="I86" s="813"/>
      <c r="J86" s="813"/>
      <c r="K86" s="813"/>
      <c r="L86" s="813"/>
      <c r="M86" s="814"/>
      <c r="N86" s="57">
        <f>L83+L84+L85</f>
        <v>667.22435909943943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2891.3055560975708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1618</v>
      </c>
      <c r="C31" s="86" t="s">
        <v>1619</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889</v>
      </c>
      <c r="B48" s="48" t="str">
        <f>VLOOKUP(A48,MATERIALES!A4:D373,3,FALSE)</f>
        <v>Cemento Asfáltico Modificado Con Grano De Caucho Reciclado Tipo I</v>
      </c>
      <c r="C48" s="288"/>
      <c r="D48" s="288"/>
      <c r="E48" s="288"/>
      <c r="F48" s="288"/>
      <c r="G48" s="288"/>
      <c r="H48" s="288"/>
      <c r="I48" s="275"/>
      <c r="J48" s="231" t="str">
        <f>VLOOKUP(A48,MATERIALES!A4:D373,2,FALSE)</f>
        <v>kg</v>
      </c>
      <c r="K48" s="289">
        <v>1</v>
      </c>
      <c r="L48" s="274"/>
      <c r="M48" s="409">
        <f>VLOOKUP(A48,MATERIALES!A4:D395,4,FALSE)</f>
        <v>3253.2253400596633</v>
      </c>
      <c r="N48" s="279">
        <f>K48*M48</f>
        <v>3253.2253400596633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3253.2253400596633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455"/>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3253.2253400596633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650.64506801193272</v>
      </c>
      <c r="M83" s="848"/>
      <c r="N83" s="56"/>
    </row>
    <row r="84" spans="1:14">
      <c r="B84" s="94" t="s">
        <v>1057</v>
      </c>
      <c r="C84" s="95"/>
      <c r="D84" s="95"/>
      <c r="E84" s="95"/>
      <c r="F84" s="95"/>
      <c r="G84" s="95"/>
      <c r="H84" s="95"/>
      <c r="I84" s="92"/>
      <c r="J84" s="93"/>
      <c r="K84" s="311">
        <v>0.05</v>
      </c>
      <c r="L84" s="847">
        <f>N78*K84</f>
        <v>162.66126700298318</v>
      </c>
      <c r="M84" s="848"/>
      <c r="N84" s="56"/>
    </row>
    <row r="85" spans="1:14" ht="15.75" thickBot="1">
      <c r="B85" s="96" t="s">
        <v>1058</v>
      </c>
      <c r="C85" s="97"/>
      <c r="D85" s="97"/>
      <c r="E85" s="97"/>
      <c r="F85" s="97"/>
      <c r="G85" s="97"/>
      <c r="H85" s="97"/>
      <c r="I85" s="98"/>
      <c r="J85" s="99"/>
      <c r="K85" s="312">
        <v>0.05</v>
      </c>
      <c r="L85" s="849">
        <f>N78*K85</f>
        <v>162.66126700298318</v>
      </c>
      <c r="M85" s="850"/>
      <c r="N85" s="56"/>
    </row>
    <row r="86" spans="1:14" ht="15.75" thickBot="1">
      <c r="B86" s="812" t="s">
        <v>1037</v>
      </c>
      <c r="C86" s="813"/>
      <c r="D86" s="813"/>
      <c r="E86" s="813"/>
      <c r="F86" s="813"/>
      <c r="G86" s="813"/>
      <c r="H86" s="813"/>
      <c r="I86" s="813"/>
      <c r="J86" s="813"/>
      <c r="K86" s="813"/>
      <c r="L86" s="813"/>
      <c r="M86" s="814"/>
      <c r="N86" s="57">
        <f>L83+L84+L85</f>
        <v>975.96760201789914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4229.1929420775623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1620</v>
      </c>
      <c r="C31" s="86" t="s">
        <v>1621</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891</v>
      </c>
      <c r="B48" s="48" t="str">
        <f>VLOOKUP(A48,MATERIALES!A4:D373,3,FALSE)</f>
        <v>Cemento Asfáltico Modificado Con Grano De Caucho Reciclado Tipo Il</v>
      </c>
      <c r="C48" s="288"/>
      <c r="D48" s="288"/>
      <c r="E48" s="288"/>
      <c r="F48" s="288"/>
      <c r="G48" s="288"/>
      <c r="H48" s="288"/>
      <c r="I48" s="275"/>
      <c r="J48" s="231" t="str">
        <f>VLOOKUP(A48,MATERIALES!A4:D373,2,FALSE)</f>
        <v>kg</v>
      </c>
      <c r="K48" s="289">
        <v>1</v>
      </c>
      <c r="L48" s="274"/>
      <c r="M48" s="409">
        <f>VLOOKUP(A48,MATERIALES!A4:D395,4,FALSE)</f>
        <v>3821.8336195793404</v>
      </c>
      <c r="N48" s="279">
        <f>K48*M48</f>
        <v>3821.8336195793404</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3821.8336195793404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812" t="s">
        <v>1037</v>
      </c>
      <c r="C76" s="813"/>
      <c r="D76" s="813"/>
      <c r="E76" s="813"/>
      <c r="F76" s="813"/>
      <c r="G76" s="813"/>
      <c r="H76" s="813"/>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3821.8336195793404</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764.36672391586808</v>
      </c>
      <c r="M83" s="848"/>
      <c r="N83" s="56"/>
    </row>
    <row r="84" spans="1:14">
      <c r="B84" s="94" t="s">
        <v>1057</v>
      </c>
      <c r="C84" s="95"/>
      <c r="D84" s="95"/>
      <c r="E84" s="95"/>
      <c r="F84" s="95"/>
      <c r="G84" s="95"/>
      <c r="H84" s="95"/>
      <c r="I84" s="92"/>
      <c r="J84" s="93"/>
      <c r="K84" s="311">
        <v>0.05</v>
      </c>
      <c r="L84" s="847">
        <f>N78*K84</f>
        <v>191.09168097896702</v>
      </c>
      <c r="M84" s="848"/>
      <c r="N84" s="56"/>
    </row>
    <row r="85" spans="1:14" ht="15.75" thickBot="1">
      <c r="B85" s="96" t="s">
        <v>1058</v>
      </c>
      <c r="C85" s="97"/>
      <c r="D85" s="97"/>
      <c r="E85" s="97"/>
      <c r="F85" s="97"/>
      <c r="G85" s="97"/>
      <c r="H85" s="97"/>
      <c r="I85" s="98"/>
      <c r="J85" s="99"/>
      <c r="K85" s="312">
        <v>0.05</v>
      </c>
      <c r="L85" s="849">
        <f>N78*K85</f>
        <v>191.09168097896702</v>
      </c>
      <c r="M85" s="850"/>
      <c r="N85" s="56"/>
    </row>
    <row r="86" spans="1:14" ht="15.75" thickBot="1">
      <c r="B86" s="812" t="s">
        <v>1037</v>
      </c>
      <c r="C86" s="813"/>
      <c r="D86" s="813"/>
      <c r="E86" s="813"/>
      <c r="F86" s="813"/>
      <c r="G86" s="813"/>
      <c r="H86" s="813"/>
      <c r="I86" s="813"/>
      <c r="J86" s="813"/>
      <c r="K86" s="813"/>
      <c r="L86" s="813"/>
      <c r="M86" s="814"/>
      <c r="N86" s="57">
        <f>L83+L84+L85</f>
        <v>1146.5500858738021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4968.3837054531423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1622</v>
      </c>
      <c r="C31" s="86" t="s">
        <v>1623</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892</v>
      </c>
      <c r="B48" s="48" t="str">
        <f>VLOOKUP(A48,MATERIALES!A4:D373,3,FALSE)</f>
        <v>Cemento Asfáltico Modificado Con Grano De Caucho Reciclado Tipo lll</v>
      </c>
      <c r="C48" s="288"/>
      <c r="D48" s="288"/>
      <c r="E48" s="288"/>
      <c r="F48" s="288"/>
      <c r="G48" s="288"/>
      <c r="H48" s="288"/>
      <c r="I48" s="275"/>
      <c r="J48" s="231" t="str">
        <f>VLOOKUP(A48,MATERIALES!A4:D373,2,FALSE)</f>
        <v>kg</v>
      </c>
      <c r="K48" s="289">
        <v>1</v>
      </c>
      <c r="L48" s="274"/>
      <c r="M48" s="409">
        <f>VLOOKUP(A48,MATERIALES!A4:D395,4,FALSE)</f>
        <v>3321.9986956819134</v>
      </c>
      <c r="N48" s="279">
        <f>K48*M48</f>
        <v>3321.9986956819134</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3321.9986956819134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3321.9986956819134</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664.39973913638278</v>
      </c>
      <c r="M83" s="848"/>
      <c r="N83" s="56"/>
    </row>
    <row r="84" spans="1:14">
      <c r="B84" s="94" t="s">
        <v>1057</v>
      </c>
      <c r="C84" s="95"/>
      <c r="D84" s="95"/>
      <c r="E84" s="95"/>
      <c r="F84" s="95"/>
      <c r="G84" s="95"/>
      <c r="H84" s="95"/>
      <c r="I84" s="92"/>
      <c r="J84" s="93"/>
      <c r="K84" s="311">
        <v>0.05</v>
      </c>
      <c r="L84" s="847">
        <f>N78*K84</f>
        <v>166.09993478409569</v>
      </c>
      <c r="M84" s="848"/>
      <c r="N84" s="56"/>
    </row>
    <row r="85" spans="1:14" ht="15.75" thickBot="1">
      <c r="B85" s="96" t="s">
        <v>1058</v>
      </c>
      <c r="C85" s="97"/>
      <c r="D85" s="97"/>
      <c r="E85" s="97"/>
      <c r="F85" s="97"/>
      <c r="G85" s="97"/>
      <c r="H85" s="97"/>
      <c r="I85" s="98"/>
      <c r="J85" s="99"/>
      <c r="K85" s="312">
        <v>0.05</v>
      </c>
      <c r="L85" s="849">
        <f>N78*K85</f>
        <v>166.09993478409569</v>
      </c>
      <c r="M85" s="850"/>
      <c r="N85" s="56"/>
    </row>
    <row r="86" spans="1:14" ht="15.75" thickBot="1">
      <c r="B86" s="812" t="s">
        <v>1037</v>
      </c>
      <c r="C86" s="813"/>
      <c r="D86" s="813"/>
      <c r="E86" s="813"/>
      <c r="F86" s="813"/>
      <c r="G86" s="813"/>
      <c r="H86" s="813"/>
      <c r="I86" s="813"/>
      <c r="J86" s="813"/>
      <c r="K86" s="813"/>
      <c r="L86" s="813"/>
      <c r="M86" s="814"/>
      <c r="N86" s="57">
        <f>L83+L84+L85</f>
        <v>996.59960870457417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4318.5983043864871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1122</v>
      </c>
      <c r="C31" s="86" t="s">
        <v>1624</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884</v>
      </c>
      <c r="B48" s="48" t="str">
        <f>VLOOKUP(A48,MATERIALES!A4:D373,3,FALSE)</f>
        <v xml:space="preserve">Cemento asfaltico modificado con polímeros tipo I
</v>
      </c>
      <c r="C48" s="288"/>
      <c r="D48" s="288"/>
      <c r="E48" s="288"/>
      <c r="F48" s="288"/>
      <c r="G48" s="288"/>
      <c r="H48" s="288"/>
      <c r="I48" s="275"/>
      <c r="J48" s="231" t="str">
        <f>VLOOKUP(A48,MATERIALES!A4:D373,2,FALSE)</f>
        <v>kg</v>
      </c>
      <c r="K48" s="289">
        <v>1</v>
      </c>
      <c r="L48" s="274"/>
      <c r="M48" s="409">
        <f>VLOOKUP(A48,MATERIALES!A4:D395,4,FALSE)</f>
        <v>3821.8336195793404</v>
      </c>
      <c r="N48" s="279">
        <f>K48*M48</f>
        <v>3821.8336195793404</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3821.8336195793404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3821.8336195793404</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764.36672391586808</v>
      </c>
      <c r="M83" s="848"/>
      <c r="N83" s="56"/>
    </row>
    <row r="84" spans="1:14">
      <c r="B84" s="94" t="s">
        <v>1057</v>
      </c>
      <c r="C84" s="95"/>
      <c r="D84" s="95"/>
      <c r="E84" s="95"/>
      <c r="F84" s="95"/>
      <c r="G84" s="95"/>
      <c r="H84" s="95"/>
      <c r="I84" s="92"/>
      <c r="J84" s="93"/>
      <c r="K84" s="311">
        <v>0.05</v>
      </c>
      <c r="L84" s="847">
        <f>N78*K84</f>
        <v>191.09168097896702</v>
      </c>
      <c r="M84" s="848"/>
      <c r="N84" s="56"/>
    </row>
    <row r="85" spans="1:14" ht="15.75" thickBot="1">
      <c r="B85" s="96" t="s">
        <v>1058</v>
      </c>
      <c r="C85" s="97"/>
      <c r="D85" s="97"/>
      <c r="E85" s="97"/>
      <c r="F85" s="97"/>
      <c r="G85" s="97"/>
      <c r="H85" s="97"/>
      <c r="I85" s="98"/>
      <c r="J85" s="99"/>
      <c r="K85" s="312">
        <v>0.05</v>
      </c>
      <c r="L85" s="849">
        <f>N78*K85</f>
        <v>191.09168097896702</v>
      </c>
      <c r="M85" s="850"/>
      <c r="N85" s="56"/>
    </row>
    <row r="86" spans="1:14" ht="15.75" thickBot="1">
      <c r="B86" s="812" t="s">
        <v>1037</v>
      </c>
      <c r="C86" s="813"/>
      <c r="D86" s="813"/>
      <c r="E86" s="813"/>
      <c r="F86" s="813"/>
      <c r="G86" s="813"/>
      <c r="H86" s="813"/>
      <c r="I86" s="813"/>
      <c r="J86" s="813"/>
      <c r="K86" s="813"/>
      <c r="L86" s="813"/>
      <c r="M86" s="814"/>
      <c r="N86" s="57">
        <f>L83+L84+L85</f>
        <v>1146.5500858738021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4968.3837054531423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1123</v>
      </c>
      <c r="C31" s="86" t="s">
        <v>1625</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885</v>
      </c>
      <c r="B48" s="48" t="str">
        <f>VLOOKUP(A48,MATERIALES!A4:D373,3,FALSE)</f>
        <v xml:space="preserve">Cemento asfaltico modificado con polímeros tipo II
</v>
      </c>
      <c r="C48" s="288"/>
      <c r="D48" s="288"/>
      <c r="E48" s="288"/>
      <c r="F48" s="288"/>
      <c r="G48" s="288"/>
      <c r="H48" s="288"/>
      <c r="I48" s="275"/>
      <c r="J48" s="231" t="str">
        <f>VLOOKUP(A48,MATERIALES!A4:D373,2,FALSE)</f>
        <v>kg</v>
      </c>
      <c r="K48" s="289">
        <v>1</v>
      </c>
      <c r="L48" s="274"/>
      <c r="M48" s="409">
        <f>VLOOKUP(A48,MATERIALES!A4:D395,4,FALSE)</f>
        <v>3544.2840058181155</v>
      </c>
      <c r="N48" s="279">
        <f>K48*M48</f>
        <v>3544.2840058181155</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3544.2840058181155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3544.2840058181155</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708.85680116362312</v>
      </c>
      <c r="M83" s="848"/>
      <c r="N83" s="56"/>
    </row>
    <row r="84" spans="1:14">
      <c r="B84" s="94" t="s">
        <v>1057</v>
      </c>
      <c r="C84" s="95"/>
      <c r="D84" s="95"/>
      <c r="E84" s="95"/>
      <c r="F84" s="95"/>
      <c r="G84" s="95"/>
      <c r="H84" s="95"/>
      <c r="I84" s="92"/>
      <c r="J84" s="93"/>
      <c r="K84" s="311">
        <v>0.05</v>
      </c>
      <c r="L84" s="847">
        <f>N78*K84</f>
        <v>177.21420029090578</v>
      </c>
      <c r="M84" s="848"/>
      <c r="N84" s="56"/>
    </row>
    <row r="85" spans="1:14" ht="15.75" thickBot="1">
      <c r="B85" s="96" t="s">
        <v>1058</v>
      </c>
      <c r="C85" s="97"/>
      <c r="D85" s="97"/>
      <c r="E85" s="97"/>
      <c r="F85" s="97"/>
      <c r="G85" s="97"/>
      <c r="H85" s="97"/>
      <c r="I85" s="98"/>
      <c r="J85" s="99"/>
      <c r="K85" s="312">
        <v>0.05</v>
      </c>
      <c r="L85" s="849">
        <f>N78*K85</f>
        <v>177.21420029090578</v>
      </c>
      <c r="M85" s="850"/>
      <c r="N85" s="56"/>
    </row>
    <row r="86" spans="1:14" ht="15.75" thickBot="1">
      <c r="B86" s="812" t="s">
        <v>1037</v>
      </c>
      <c r="C86" s="813"/>
      <c r="D86" s="813"/>
      <c r="E86" s="813"/>
      <c r="F86" s="813"/>
      <c r="G86" s="813"/>
      <c r="H86" s="813"/>
      <c r="I86" s="813"/>
      <c r="J86" s="813"/>
      <c r="K86" s="813"/>
      <c r="L86" s="813"/>
      <c r="M86" s="814"/>
      <c r="N86" s="57">
        <f>L83+L84+L85</f>
        <v>1063.2852017454347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4607.5692075635507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1124</v>
      </c>
      <c r="C31" s="86" t="s">
        <v>1626</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885</v>
      </c>
      <c r="B48" s="48" t="str">
        <f>VLOOKUP(A48,MATERIALES!A4:D373,3,FALSE)</f>
        <v xml:space="preserve">Cemento asfaltico modificado con polímeros tipo II
</v>
      </c>
      <c r="C48" s="288"/>
      <c r="D48" s="288"/>
      <c r="E48" s="288"/>
      <c r="F48" s="288"/>
      <c r="G48" s="288"/>
      <c r="H48" s="288"/>
      <c r="I48" s="275"/>
      <c r="J48" s="231" t="str">
        <f>VLOOKUP(A48,MATERIALES!A4:D373,2,FALSE)</f>
        <v>kg</v>
      </c>
      <c r="K48" s="289">
        <v>1</v>
      </c>
      <c r="L48" s="274"/>
      <c r="M48" s="409">
        <f>VLOOKUP(A48,MATERIALES!A4:D395,4,FALSE)</f>
        <v>3544.2840058181155</v>
      </c>
      <c r="N48" s="279">
        <f>K48*M48</f>
        <v>3544.2840058181155</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3544.2840058181155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3544.2840058181155</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708.85680116362312</v>
      </c>
      <c r="M83" s="848"/>
      <c r="N83" s="56"/>
    </row>
    <row r="84" spans="1:14">
      <c r="B84" s="94" t="s">
        <v>1057</v>
      </c>
      <c r="C84" s="95"/>
      <c r="D84" s="95"/>
      <c r="E84" s="95"/>
      <c r="F84" s="95"/>
      <c r="G84" s="95"/>
      <c r="H84" s="95"/>
      <c r="I84" s="92"/>
      <c r="J84" s="93"/>
      <c r="K84" s="311">
        <v>0.05</v>
      </c>
      <c r="L84" s="847">
        <f>N78*K84</f>
        <v>177.21420029090578</v>
      </c>
      <c r="M84" s="848"/>
      <c r="N84" s="56"/>
    </row>
    <row r="85" spans="1:14" ht="15.75" thickBot="1">
      <c r="B85" s="96" t="s">
        <v>1058</v>
      </c>
      <c r="C85" s="97"/>
      <c r="D85" s="97"/>
      <c r="E85" s="97"/>
      <c r="F85" s="97"/>
      <c r="G85" s="97"/>
      <c r="H85" s="97"/>
      <c r="I85" s="98"/>
      <c r="J85" s="99"/>
      <c r="K85" s="312">
        <v>0.05</v>
      </c>
      <c r="L85" s="849">
        <f>N78*K85</f>
        <v>177.21420029090578</v>
      </c>
      <c r="M85" s="850"/>
      <c r="N85" s="56"/>
    </row>
    <row r="86" spans="1:14" ht="15.75" thickBot="1">
      <c r="B86" s="812" t="s">
        <v>1037</v>
      </c>
      <c r="C86" s="813"/>
      <c r="D86" s="813"/>
      <c r="E86" s="813"/>
      <c r="F86" s="813"/>
      <c r="G86" s="813"/>
      <c r="H86" s="813"/>
      <c r="I86" s="813"/>
      <c r="J86" s="813"/>
      <c r="K86" s="813"/>
      <c r="L86" s="813"/>
      <c r="M86" s="814"/>
      <c r="N86" s="57">
        <f>L83+L84+L85</f>
        <v>1063.2852017454347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4607.5692075635507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1125</v>
      </c>
      <c r="C31" s="86" t="s">
        <v>1627</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886</v>
      </c>
      <c r="B48" s="48" t="str">
        <f>VLOOKUP(A48,MATERIALES!A4:D373,3,FALSE)</f>
        <v xml:space="preserve">Cemento asfaltico modificado con polímeros tipo III
</v>
      </c>
      <c r="C48" s="288"/>
      <c r="D48" s="288"/>
      <c r="E48" s="288"/>
      <c r="F48" s="288"/>
      <c r="G48" s="288"/>
      <c r="H48" s="288"/>
      <c r="I48" s="275"/>
      <c r="J48" s="231" t="str">
        <f>VLOOKUP(A48,MATERIALES!A4:D373,2,FALSE)</f>
        <v>kg</v>
      </c>
      <c r="K48" s="289">
        <v>1</v>
      </c>
      <c r="L48" s="274"/>
      <c r="M48" s="409">
        <f>VLOOKUP(A48,MATERIALES!A4:D395,4,FALSE)</f>
        <v>4725.7120077574873</v>
      </c>
      <c r="N48" s="279">
        <f>K48*M48</f>
        <v>4725.7120077574873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4725.7120077574873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4725.7120077574873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945.14240155149753</v>
      </c>
      <c r="M83" s="848"/>
      <c r="N83" s="56"/>
    </row>
    <row r="84" spans="1:14">
      <c r="B84" s="94" t="s">
        <v>1057</v>
      </c>
      <c r="C84" s="95"/>
      <c r="D84" s="95"/>
      <c r="E84" s="95"/>
      <c r="F84" s="95"/>
      <c r="G84" s="95"/>
      <c r="H84" s="95"/>
      <c r="I84" s="92"/>
      <c r="J84" s="93"/>
      <c r="K84" s="311">
        <v>0.05</v>
      </c>
      <c r="L84" s="847">
        <f>N78*K84</f>
        <v>236.28560038787438</v>
      </c>
      <c r="M84" s="848"/>
      <c r="N84" s="56"/>
    </row>
    <row r="85" spans="1:14" ht="15.75" thickBot="1">
      <c r="B85" s="96" t="s">
        <v>1058</v>
      </c>
      <c r="C85" s="97"/>
      <c r="D85" s="97"/>
      <c r="E85" s="97"/>
      <c r="F85" s="97"/>
      <c r="G85" s="97"/>
      <c r="H85" s="97"/>
      <c r="I85" s="98"/>
      <c r="J85" s="99"/>
      <c r="K85" s="312">
        <v>0.05</v>
      </c>
      <c r="L85" s="849">
        <f>N78*K85</f>
        <v>236.28560038787438</v>
      </c>
      <c r="M85" s="850"/>
      <c r="N85" s="56"/>
    </row>
    <row r="86" spans="1:14" ht="15.75" thickBot="1">
      <c r="B86" s="812" t="s">
        <v>1037</v>
      </c>
      <c r="C86" s="813"/>
      <c r="D86" s="813"/>
      <c r="E86" s="813"/>
      <c r="F86" s="813"/>
      <c r="G86" s="813"/>
      <c r="H86" s="813"/>
      <c r="I86" s="813"/>
      <c r="J86" s="813"/>
      <c r="K86" s="813"/>
      <c r="L86" s="813"/>
      <c r="M86" s="814"/>
      <c r="N86" s="57">
        <f>L83+L84+L85</f>
        <v>1417.7136023272462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6143.4256100847333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1126</v>
      </c>
      <c r="C31" s="86" t="s">
        <v>1628</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887</v>
      </c>
      <c r="B48" s="48" t="str">
        <f>VLOOKUP(A48,MATERIALES!A4:D373,3,FALSE)</f>
        <v xml:space="preserve">Cemento asfaltico modificado con polímeros tipo IV
</v>
      </c>
      <c r="C48" s="288"/>
      <c r="D48" s="288"/>
      <c r="E48" s="288"/>
      <c r="F48" s="288"/>
      <c r="G48" s="288"/>
      <c r="H48" s="288"/>
      <c r="I48" s="275"/>
      <c r="J48" s="231" t="str">
        <f>VLOOKUP(A48,MATERIALES!A4:D373,2,FALSE)</f>
        <v>kg</v>
      </c>
      <c r="K48" s="289">
        <v>1</v>
      </c>
      <c r="L48" s="274"/>
      <c r="M48" s="409">
        <f>VLOOKUP(A48,MATERIALES!A4:D395,4,FALSE)</f>
        <v>4725.7120077574873</v>
      </c>
      <c r="N48" s="279">
        <f>K48*M48</f>
        <v>4725.7120077574873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4725.7120077574873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4725.7120077574873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945.14240155149753</v>
      </c>
      <c r="M83" s="848"/>
      <c r="N83" s="56"/>
    </row>
    <row r="84" spans="1:14">
      <c r="B84" s="94" t="s">
        <v>1057</v>
      </c>
      <c r="C84" s="95"/>
      <c r="D84" s="95"/>
      <c r="E84" s="95"/>
      <c r="F84" s="95"/>
      <c r="G84" s="95"/>
      <c r="H84" s="95"/>
      <c r="I84" s="92"/>
      <c r="J84" s="93"/>
      <c r="K84" s="311">
        <v>0.05</v>
      </c>
      <c r="L84" s="847">
        <f>N78*K84</f>
        <v>236.28560038787438</v>
      </c>
      <c r="M84" s="848"/>
      <c r="N84" s="56"/>
    </row>
    <row r="85" spans="1:14" ht="15.75" thickBot="1">
      <c r="B85" s="96" t="s">
        <v>1058</v>
      </c>
      <c r="C85" s="97"/>
      <c r="D85" s="97"/>
      <c r="E85" s="97"/>
      <c r="F85" s="97"/>
      <c r="G85" s="97"/>
      <c r="H85" s="97"/>
      <c r="I85" s="98"/>
      <c r="J85" s="99"/>
      <c r="K85" s="312">
        <v>0.05</v>
      </c>
      <c r="L85" s="849">
        <f>N78*K85</f>
        <v>236.28560038787438</v>
      </c>
      <c r="M85" s="850"/>
      <c r="N85" s="56"/>
    </row>
    <row r="86" spans="1:14" ht="15.75" thickBot="1">
      <c r="B86" s="812" t="s">
        <v>1037</v>
      </c>
      <c r="C86" s="813"/>
      <c r="D86" s="813"/>
      <c r="E86" s="813"/>
      <c r="F86" s="813"/>
      <c r="G86" s="813"/>
      <c r="H86" s="813"/>
      <c r="I86" s="813"/>
      <c r="J86" s="813"/>
      <c r="K86" s="813"/>
      <c r="L86" s="813"/>
      <c r="M86" s="814"/>
      <c r="N86" s="57">
        <f>L83+L84+L85</f>
        <v>1417.7136023272462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6143.4256100847333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1629</v>
      </c>
      <c r="C31" s="86" t="s">
        <v>1630</v>
      </c>
      <c r="D31" s="87"/>
      <c r="E31" s="87"/>
      <c r="F31" s="87"/>
      <c r="G31" s="87"/>
      <c r="H31" s="87"/>
      <c r="I31" s="87"/>
      <c r="J31" s="88"/>
      <c r="K31" s="31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888</v>
      </c>
      <c r="B48" s="48" t="str">
        <f>VLOOKUP(A48,MATERIALES!A4:D373,3,FALSE)</f>
        <v xml:space="preserve">Cemento asfaltico modificado con polímeros tipo V
</v>
      </c>
      <c r="C48" s="288"/>
      <c r="D48" s="288"/>
      <c r="E48" s="288"/>
      <c r="F48" s="288"/>
      <c r="G48" s="288"/>
      <c r="H48" s="288"/>
      <c r="I48" s="275"/>
      <c r="J48" s="231" t="str">
        <f>VLOOKUP(A48,MATERIALES!A4:D373,2,FALSE)</f>
        <v>kg</v>
      </c>
      <c r="K48" s="289">
        <v>1</v>
      </c>
      <c r="L48" s="274"/>
      <c r="M48" s="409">
        <f>VLOOKUP(A48,MATERIALES!A4:D395,4,FALSE)</f>
        <v>4725.7120077574873</v>
      </c>
      <c r="N48" s="279">
        <f>K48*M48</f>
        <v>4725.7120077574873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4725.7120077574873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4725.7120077574873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945.14240155149753</v>
      </c>
      <c r="M83" s="848"/>
      <c r="N83" s="56"/>
    </row>
    <row r="84" spans="1:14">
      <c r="B84" s="94" t="s">
        <v>1057</v>
      </c>
      <c r="C84" s="95"/>
      <c r="D84" s="95"/>
      <c r="E84" s="95"/>
      <c r="F84" s="95"/>
      <c r="G84" s="95"/>
      <c r="H84" s="95"/>
      <c r="I84" s="92"/>
      <c r="J84" s="93"/>
      <c r="K84" s="311">
        <v>0.05</v>
      </c>
      <c r="L84" s="847">
        <f>N78*K84</f>
        <v>236.28560038787438</v>
      </c>
      <c r="M84" s="848"/>
      <c r="N84" s="56"/>
    </row>
    <row r="85" spans="1:14" ht="15.75" thickBot="1">
      <c r="B85" s="96" t="s">
        <v>1058</v>
      </c>
      <c r="C85" s="97"/>
      <c r="D85" s="97"/>
      <c r="E85" s="97"/>
      <c r="F85" s="97"/>
      <c r="G85" s="97"/>
      <c r="H85" s="97"/>
      <c r="I85" s="98"/>
      <c r="J85" s="99"/>
      <c r="K85" s="312">
        <v>0.05</v>
      </c>
      <c r="L85" s="849">
        <f>N78*K85</f>
        <v>236.28560038787438</v>
      </c>
      <c r="M85" s="850"/>
      <c r="N85" s="56"/>
    </row>
    <row r="86" spans="1:14" ht="15.75" thickBot="1">
      <c r="B86" s="812" t="s">
        <v>1037</v>
      </c>
      <c r="C86" s="813"/>
      <c r="D86" s="813"/>
      <c r="E86" s="813"/>
      <c r="F86" s="813"/>
      <c r="G86" s="813"/>
      <c r="H86" s="813"/>
      <c r="I86" s="813"/>
      <c r="J86" s="813"/>
      <c r="K86" s="813"/>
      <c r="L86" s="813"/>
      <c r="M86" s="814"/>
      <c r="N86" s="57">
        <f>L83+L84+L85</f>
        <v>1417.7136023272462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6143.4256100847333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1127</v>
      </c>
      <c r="C31" s="86" t="s">
        <v>1631</v>
      </c>
      <c r="D31" s="87"/>
      <c r="E31" s="87"/>
      <c r="F31" s="87"/>
      <c r="G31" s="87"/>
      <c r="H31" s="87"/>
      <c r="I31" s="87"/>
      <c r="J31" s="88"/>
      <c r="K31" s="315"/>
      <c r="L31" s="313" t="s">
        <v>1547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940</v>
      </c>
      <c r="B48" s="48" t="str">
        <f>VLOOKUP(A48,MATERIALES!A4:D373,3,FALSE)</f>
        <v>Emulsión Asfáltica de Rotura Media Modificada Con Polímeros CRM-m</v>
      </c>
      <c r="C48" s="288"/>
      <c r="D48" s="288"/>
      <c r="E48" s="288"/>
      <c r="F48" s="288"/>
      <c r="G48" s="288"/>
      <c r="H48" s="288"/>
      <c r="I48" s="275"/>
      <c r="J48" s="231" t="str">
        <f>VLOOKUP(A48,MATERIALES!A4:D373,2,FALSE)</f>
        <v>lt</v>
      </c>
      <c r="K48" s="289">
        <v>1</v>
      </c>
      <c r="L48" s="274"/>
      <c r="M48" s="409">
        <f>VLOOKUP(A48,MATERIALES!A4:D395,4,FALSE)</f>
        <v>2780.4085201566918</v>
      </c>
      <c r="N48" s="279">
        <f>K48*M48</f>
        <v>2780.4085201566918</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2780.4085201566918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2780.4085201566918</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556.0817040313384</v>
      </c>
      <c r="M83" s="848"/>
      <c r="N83" s="56"/>
    </row>
    <row r="84" spans="1:14">
      <c r="B84" s="94" t="s">
        <v>1057</v>
      </c>
      <c r="C84" s="95"/>
      <c r="D84" s="95"/>
      <c r="E84" s="95"/>
      <c r="F84" s="95"/>
      <c r="G84" s="95"/>
      <c r="H84" s="95"/>
      <c r="I84" s="92"/>
      <c r="J84" s="93"/>
      <c r="K84" s="311">
        <v>0.05</v>
      </c>
      <c r="L84" s="847">
        <f>N78*K84</f>
        <v>139.0204260078346</v>
      </c>
      <c r="M84" s="848"/>
      <c r="N84" s="56"/>
    </row>
    <row r="85" spans="1:14" ht="15.75" thickBot="1">
      <c r="B85" s="96" t="s">
        <v>1058</v>
      </c>
      <c r="C85" s="97"/>
      <c r="D85" s="97"/>
      <c r="E85" s="97"/>
      <c r="F85" s="97"/>
      <c r="G85" s="97"/>
      <c r="H85" s="97"/>
      <c r="I85" s="98"/>
      <c r="J85" s="99"/>
      <c r="K85" s="312">
        <v>0.05</v>
      </c>
      <c r="L85" s="849">
        <f>N78*K85</f>
        <v>139.0204260078346</v>
      </c>
      <c r="M85" s="850"/>
      <c r="N85" s="56"/>
    </row>
    <row r="86" spans="1:14" ht="15.75" thickBot="1">
      <c r="B86" s="812" t="s">
        <v>1037</v>
      </c>
      <c r="C86" s="813"/>
      <c r="D86" s="813"/>
      <c r="E86" s="813"/>
      <c r="F86" s="813"/>
      <c r="G86" s="813"/>
      <c r="H86" s="813"/>
      <c r="I86" s="813"/>
      <c r="J86" s="813"/>
      <c r="K86" s="813"/>
      <c r="L86" s="813"/>
      <c r="M86" s="814"/>
      <c r="N86" s="57">
        <f>L83+L84+L85</f>
        <v>834.12255604700772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3614.5310762036997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1128</v>
      </c>
      <c r="C31" s="86" t="s">
        <v>1632</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500</v>
      </c>
      <c r="N36" s="279">
        <f>K36/M36</f>
        <v>209.37076656449557</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500</v>
      </c>
      <c r="N37" s="279">
        <f>K37/M37</f>
        <v>178.06295733333332</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N75*M41</f>
        <v>0.51067205206099997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387.94439594988989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920</v>
      </c>
      <c r="B48" s="48" t="str">
        <f>VLOOKUP(A48,MATERIALES!A4:D373,3,FALSE)</f>
        <v>Emulsión CRL-0</v>
      </c>
      <c r="C48" s="288"/>
      <c r="D48" s="288"/>
      <c r="E48" s="288"/>
      <c r="F48" s="288"/>
      <c r="G48" s="288"/>
      <c r="H48" s="288"/>
      <c r="I48" s="275"/>
      <c r="J48" s="231" t="str">
        <f>VLOOKUP(A48,MATERIALES!A4:D373,2,FALSE)</f>
        <v>lt</v>
      </c>
      <c r="K48" s="289">
        <v>1</v>
      </c>
      <c r="L48" s="274"/>
      <c r="M48" s="409">
        <f>VLOOKUP(A48,MATERIALES!A4:D395,4,FALSE)</f>
        <v>3268.5</v>
      </c>
      <c r="N48" s="279">
        <f>K48*M48</f>
        <v>3268.5</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3268.5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317"/>
      <c r="H64" s="53"/>
      <c r="I64" s="131"/>
      <c r="J64" s="131"/>
      <c r="K64" s="131"/>
      <c r="L64" s="890"/>
      <c r="M64" s="891"/>
      <c r="N64" s="132"/>
    </row>
    <row r="65" spans="1:14" ht="15.75" thickBot="1">
      <c r="B65" s="901" t="s">
        <v>1037</v>
      </c>
      <c r="C65" s="855"/>
      <c r="D65" s="855"/>
      <c r="E65" s="855"/>
      <c r="F65" s="855"/>
      <c r="G65" s="855"/>
      <c r="H65" s="855"/>
      <c r="I65" s="855"/>
      <c r="J65" s="855"/>
      <c r="K65" s="855"/>
      <c r="L65" s="855"/>
      <c r="M65" s="856"/>
      <c r="N65" s="109"/>
    </row>
    <row r="66" spans="1:14">
      <c r="B66" s="38"/>
      <c r="C66" s="39"/>
      <c r="D66" s="39"/>
      <c r="E66" s="39"/>
      <c r="F66" s="39"/>
      <c r="G66" s="39"/>
      <c r="H66" s="39"/>
      <c r="I66" s="39"/>
      <c r="J66" s="39"/>
      <c r="K66" s="39"/>
      <c r="L66" s="39"/>
      <c r="M66" s="39"/>
      <c r="N66" s="40"/>
    </row>
    <row r="67" spans="1:14">
      <c r="B67" s="69" t="s">
        <v>1046</v>
      </c>
      <c r="C67" s="70"/>
      <c r="D67" s="70"/>
      <c r="E67" s="70"/>
      <c r="F67" s="70"/>
      <c r="G67" s="70"/>
      <c r="H67" s="70"/>
      <c r="I67" s="70"/>
      <c r="J67" s="70"/>
      <c r="K67" s="70"/>
      <c r="L67" s="70"/>
      <c r="M67" s="70"/>
      <c r="N67" s="71"/>
    </row>
    <row r="68" spans="1:14" ht="15.75" thickBot="1">
      <c r="B68" s="73"/>
      <c r="C68" s="66"/>
      <c r="D68" s="66"/>
      <c r="E68" s="66"/>
      <c r="F68" s="66"/>
      <c r="G68" s="66"/>
      <c r="H68" s="66"/>
      <c r="I68" s="66"/>
      <c r="J68" s="66"/>
      <c r="K68" s="66"/>
      <c r="L68" s="66"/>
      <c r="M68" s="66"/>
      <c r="N68" s="68"/>
    </row>
    <row r="69" spans="1:14" ht="25.5">
      <c r="B69" s="851" t="s">
        <v>1047</v>
      </c>
      <c r="C69" s="852"/>
      <c r="D69" s="852"/>
      <c r="E69" s="852"/>
      <c r="F69" s="852"/>
      <c r="G69" s="852"/>
      <c r="H69" s="852"/>
      <c r="I69" s="78" t="s">
        <v>1048</v>
      </c>
      <c r="J69" s="80" t="s">
        <v>1493</v>
      </c>
      <c r="K69" s="79" t="s">
        <v>1050</v>
      </c>
      <c r="L69" s="853" t="s">
        <v>1034</v>
      </c>
      <c r="M69" s="854"/>
      <c r="N69" s="103" t="s">
        <v>1035</v>
      </c>
    </row>
    <row r="70" spans="1:14">
      <c r="A70" t="s">
        <v>11</v>
      </c>
      <c r="B70" s="54" t="str">
        <f>VLOOKUP(A70,'MANO DE OBRA'!A8:D69,3,FALSE)</f>
        <v>Obrero (4)</v>
      </c>
      <c r="C70" s="52"/>
      <c r="D70" s="52"/>
      <c r="E70" s="52"/>
      <c r="F70" s="52"/>
      <c r="G70" s="52"/>
      <c r="H70" s="52"/>
      <c r="I70" s="299">
        <f>K70/J70*100</f>
        <v>110415.578824</v>
      </c>
      <c r="J70" s="300">
        <v>185</v>
      </c>
      <c r="K70" s="301">
        <f>VLOOKUP(A70,'MANO DE OBRA'!A8:D100,4,FALSE)</f>
        <v>204268.8208244</v>
      </c>
      <c r="L70" s="55"/>
      <c r="M70" s="306">
        <v>4000</v>
      </c>
      <c r="N70" s="402">
        <f>K70/M70</f>
        <v>51.067205206099999</v>
      </c>
    </row>
    <row r="71" spans="1:14">
      <c r="B71" s="54"/>
      <c r="C71" s="52"/>
      <c r="D71" s="52"/>
      <c r="E71" s="52"/>
      <c r="F71" s="52"/>
      <c r="G71" s="52"/>
      <c r="H71" s="52"/>
      <c r="I71" s="286"/>
      <c r="J71" s="304"/>
      <c r="K71" s="305"/>
      <c r="L71" s="55"/>
      <c r="M71" s="307"/>
      <c r="N71" s="303"/>
    </row>
    <row r="72" spans="1:14">
      <c r="B72" s="54"/>
      <c r="C72" s="52"/>
      <c r="D72" s="52"/>
      <c r="E72" s="52"/>
      <c r="F72" s="52"/>
      <c r="G72" s="52"/>
      <c r="H72" s="52"/>
      <c r="I72" s="286"/>
      <c r="J72" s="304"/>
      <c r="K72" s="305"/>
      <c r="L72" s="325"/>
      <c r="M72" s="307"/>
      <c r="N72" s="303"/>
    </row>
    <row r="73" spans="1:14">
      <c r="B73" s="54"/>
      <c r="C73" s="52"/>
      <c r="D73" s="52"/>
      <c r="E73" s="52"/>
      <c r="F73" s="52"/>
      <c r="G73" s="52"/>
      <c r="H73" s="52"/>
      <c r="I73" s="286"/>
      <c r="J73" s="304"/>
      <c r="K73" s="305"/>
      <c r="L73" s="325"/>
      <c r="M73" s="307"/>
      <c r="N73" s="303"/>
    </row>
    <row r="74" spans="1:14" ht="15.75" thickBot="1">
      <c r="B74" s="888"/>
      <c r="C74" s="889"/>
      <c r="D74" s="889"/>
      <c r="E74" s="889"/>
      <c r="F74" s="889"/>
      <c r="G74" s="889"/>
      <c r="H74" s="889"/>
      <c r="I74" s="131"/>
      <c r="J74" s="131"/>
      <c r="K74" s="131"/>
      <c r="L74" s="902"/>
      <c r="M74" s="902"/>
      <c r="N74" s="50"/>
    </row>
    <row r="75" spans="1:14" ht="15.75" thickBot="1">
      <c r="B75" s="901" t="s">
        <v>1037</v>
      </c>
      <c r="C75" s="855"/>
      <c r="D75" s="855"/>
      <c r="E75" s="855"/>
      <c r="F75" s="855"/>
      <c r="G75" s="855"/>
      <c r="H75" s="855"/>
      <c r="I75" s="855"/>
      <c r="J75" s="855"/>
      <c r="K75" s="855"/>
      <c r="L75" s="855"/>
      <c r="M75" s="856"/>
      <c r="N75" s="308">
        <f>SUM(N70:N74)</f>
        <v>51.067205206099999</v>
      </c>
    </row>
    <row r="76" spans="1:14" ht="15.75" thickBot="1">
      <c r="B76" s="38"/>
      <c r="C76" s="39"/>
      <c r="D76" s="39"/>
      <c r="E76" s="39"/>
      <c r="F76" s="39"/>
      <c r="G76" s="39"/>
      <c r="H76" s="39"/>
      <c r="I76" s="39"/>
      <c r="J76" s="39"/>
      <c r="K76" s="39"/>
      <c r="L76" s="39"/>
      <c r="M76" s="39"/>
      <c r="N76" s="40"/>
    </row>
    <row r="77" spans="1:14" ht="15.75" thickBot="1">
      <c r="B77" s="812" t="s">
        <v>1051</v>
      </c>
      <c r="C77" s="813"/>
      <c r="D77" s="813"/>
      <c r="E77" s="813"/>
      <c r="F77" s="813"/>
      <c r="G77" s="813"/>
      <c r="H77" s="813"/>
      <c r="I77" s="813"/>
      <c r="J77" s="813"/>
      <c r="K77" s="813"/>
      <c r="L77" s="813"/>
      <c r="M77" s="814"/>
      <c r="N77" s="104">
        <f>N43+N54+N65+N75</f>
        <v>3707.5116011559899</v>
      </c>
    </row>
    <row r="78" spans="1:14">
      <c r="B78" s="38"/>
      <c r="C78" s="39"/>
      <c r="D78" s="39"/>
      <c r="E78" s="39"/>
      <c r="F78" s="39"/>
      <c r="G78" s="39"/>
      <c r="H78" s="39"/>
      <c r="I78" s="39"/>
      <c r="J78" s="39"/>
      <c r="K78" s="39"/>
      <c r="L78" s="39"/>
      <c r="M78" s="39"/>
      <c r="N78" s="40"/>
    </row>
    <row r="79" spans="1:14">
      <c r="B79" s="69" t="s">
        <v>1052</v>
      </c>
      <c r="C79" s="70"/>
      <c r="D79" s="70"/>
      <c r="E79" s="70"/>
      <c r="F79" s="70"/>
      <c r="G79" s="70"/>
      <c r="H79" s="70"/>
      <c r="I79" s="70"/>
      <c r="J79" s="70"/>
      <c r="K79" s="70"/>
      <c r="L79" s="70"/>
      <c r="M79" s="70"/>
      <c r="N79" s="71"/>
    </row>
    <row r="80" spans="1:14"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741.50232023119804</v>
      </c>
      <c r="M82" s="848"/>
      <c r="N82" s="56"/>
    </row>
    <row r="83" spans="1:14">
      <c r="B83" s="94" t="s">
        <v>1057</v>
      </c>
      <c r="C83" s="95"/>
      <c r="D83" s="95"/>
      <c r="E83" s="95"/>
      <c r="F83" s="95"/>
      <c r="G83" s="95"/>
      <c r="H83" s="95"/>
      <c r="I83" s="92"/>
      <c r="J83" s="93"/>
      <c r="K83" s="311">
        <v>0.05</v>
      </c>
      <c r="L83" s="847">
        <f>N77*K83</f>
        <v>185.37558005779951</v>
      </c>
      <c r="M83" s="848"/>
      <c r="N83" s="56"/>
    </row>
    <row r="84" spans="1:14" ht="15.75" thickBot="1">
      <c r="B84" s="96" t="s">
        <v>1058</v>
      </c>
      <c r="C84" s="97"/>
      <c r="D84" s="97"/>
      <c r="E84" s="97"/>
      <c r="F84" s="97"/>
      <c r="G84" s="97"/>
      <c r="H84" s="97"/>
      <c r="I84" s="98"/>
      <c r="J84" s="99"/>
      <c r="K84" s="312">
        <v>0.05</v>
      </c>
      <c r="L84" s="849">
        <f>N77*K84</f>
        <v>185.37558005779951</v>
      </c>
      <c r="M84" s="850"/>
      <c r="N84" s="56"/>
    </row>
    <row r="85" spans="1:14" ht="15.75" thickBot="1">
      <c r="B85" s="812" t="s">
        <v>1037</v>
      </c>
      <c r="C85" s="813"/>
      <c r="D85" s="813"/>
      <c r="E85" s="813"/>
      <c r="F85" s="813"/>
      <c r="G85" s="813"/>
      <c r="H85" s="813"/>
      <c r="I85" s="813"/>
      <c r="J85" s="813"/>
      <c r="K85" s="813"/>
      <c r="L85" s="813"/>
      <c r="M85" s="814"/>
      <c r="N85" s="57">
        <f>L82+L83+L84</f>
        <v>1112.253480346797</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4819.7650815027864</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75" thickBot="1">
      <c r="B96" s="21"/>
      <c r="C96" s="17"/>
      <c r="D96" s="17"/>
      <c r="E96" s="17"/>
      <c r="F96" s="17" t="s">
        <v>1064</v>
      </c>
      <c r="G96" s="17"/>
      <c r="H96" s="17"/>
      <c r="I96" s="17"/>
      <c r="J96" s="17"/>
      <c r="K96" s="17"/>
      <c r="L96" s="17"/>
      <c r="M96" s="17"/>
      <c r="N96" s="22"/>
    </row>
    <row r="97" spans="2:14">
      <c r="B97" s="234" t="s">
        <v>2321</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2322</v>
      </c>
      <c r="C103" s="36"/>
      <c r="D103" s="36"/>
      <c r="E103" s="36"/>
      <c r="F103" s="36"/>
      <c r="G103" s="36"/>
      <c r="H103" s="36"/>
      <c r="I103" s="36"/>
      <c r="J103" s="36"/>
      <c r="K103" s="36"/>
      <c r="L103" s="36"/>
      <c r="M103" s="36"/>
      <c r="N103" s="37"/>
    </row>
    <row r="104" spans="2:14" ht="15" customHeight="1">
      <c r="B104" s="815" t="s">
        <v>2323</v>
      </c>
      <c r="C104" s="816"/>
      <c r="D104" s="816"/>
      <c r="E104" s="816"/>
      <c r="F104" s="816"/>
      <c r="G104" s="816"/>
      <c r="H104" s="816"/>
      <c r="I104" s="816"/>
      <c r="J104" s="816"/>
      <c r="K104" s="816"/>
      <c r="L104" s="816"/>
      <c r="M104" s="816"/>
      <c r="N104" s="817"/>
    </row>
    <row r="105" spans="2:14" ht="15" customHeight="1">
      <c r="B105" s="815"/>
      <c r="C105" s="816"/>
      <c r="D105" s="816"/>
      <c r="E105" s="816"/>
      <c r="F105" s="816"/>
      <c r="G105" s="816"/>
      <c r="H105" s="816"/>
      <c r="I105" s="816"/>
      <c r="J105" s="816"/>
      <c r="K105" s="816"/>
      <c r="L105" s="816"/>
      <c r="M105" s="816"/>
      <c r="N105" s="817"/>
    </row>
    <row r="106" spans="2:14" ht="30" customHeight="1">
      <c r="B106" s="818" t="s">
        <v>2324</v>
      </c>
      <c r="C106" s="819"/>
      <c r="D106" s="819"/>
      <c r="E106" s="819"/>
      <c r="F106" s="819"/>
      <c r="G106" s="819"/>
      <c r="H106" s="819"/>
      <c r="I106" s="819"/>
      <c r="J106" s="819"/>
      <c r="K106" s="819"/>
      <c r="L106" s="819"/>
      <c r="M106" s="819"/>
      <c r="N106" s="820"/>
    </row>
    <row r="107" spans="2:14">
      <c r="B107" s="818"/>
      <c r="C107" s="819"/>
      <c r="D107" s="819"/>
      <c r="E107" s="819"/>
      <c r="F107" s="819"/>
      <c r="G107" s="819"/>
      <c r="H107" s="819"/>
      <c r="I107" s="819"/>
      <c r="J107" s="819"/>
      <c r="K107" s="819"/>
      <c r="L107" s="819"/>
      <c r="M107" s="819"/>
      <c r="N107" s="82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78"/>
      <c r="K117" s="878"/>
      <c r="L117" s="878"/>
      <c r="M117" s="878"/>
      <c r="N117" s="879"/>
    </row>
    <row r="118" spans="2:14" ht="15.75" thickBot="1">
      <c r="B118" s="268" t="s">
        <v>2326</v>
      </c>
      <c r="C118" s="400"/>
      <c r="D118" s="400"/>
      <c r="E118" s="62"/>
      <c r="F118" s="62"/>
      <c r="G118" s="62"/>
      <c r="H118" s="62"/>
      <c r="I118" s="62"/>
      <c r="J118" s="880"/>
      <c r="K118" s="880"/>
      <c r="L118" s="880"/>
      <c r="M118" s="880"/>
      <c r="N118" s="88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1129</v>
      </c>
      <c r="C31" s="86" t="s">
        <v>1633</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500</v>
      </c>
      <c r="N36" s="279">
        <f>K36/M36</f>
        <v>209.37076656449557</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500</v>
      </c>
      <c r="N37" s="279">
        <f>K37/M37</f>
        <v>178.06295733333332</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0.51067205206099997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387.94439594988989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922</v>
      </c>
      <c r="B48" s="48" t="str">
        <f>VLOOKUP(A48,MATERIALES!A4:D373,3,FALSE)</f>
        <v>Emulsión CRL-1</v>
      </c>
      <c r="C48" s="288"/>
      <c r="D48" s="288"/>
      <c r="E48" s="288"/>
      <c r="F48" s="288"/>
      <c r="G48" s="288"/>
      <c r="H48" s="288"/>
      <c r="I48" s="275"/>
      <c r="J48" s="231" t="str">
        <f>VLOOKUP(A48,MATERIALES!A4:D373,2,FALSE)</f>
        <v>lt</v>
      </c>
      <c r="K48" s="289">
        <v>1</v>
      </c>
      <c r="L48" s="274"/>
      <c r="M48" s="409">
        <f>VLOOKUP(A48,MATERIALES!A4:D395,4,FALSE)</f>
        <v>2422.0827097444703</v>
      </c>
      <c r="N48" s="279">
        <f>K48*M48</f>
        <v>2422.0827097444703</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2422.0827097444703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4000</v>
      </c>
      <c r="N70" s="402">
        <f>K70/M70</f>
        <v>51.067205206099999</v>
      </c>
      <c r="O70" s="111"/>
    </row>
    <row r="71" spans="1:15">
      <c r="B71" s="54"/>
      <c r="C71" s="52"/>
      <c r="D71" s="52"/>
      <c r="E71" s="52"/>
      <c r="F71" s="52"/>
      <c r="G71" s="52"/>
      <c r="H71" s="52"/>
      <c r="I71" s="299"/>
      <c r="J71" s="300"/>
      <c r="K71" s="301"/>
      <c r="L71" s="55"/>
      <c r="M71" s="306"/>
      <c r="N71" s="402"/>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51.067205206099999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2861.0943109004602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572.21886218009206</v>
      </c>
      <c r="M83" s="848"/>
      <c r="N83" s="56"/>
    </row>
    <row r="84" spans="1:14">
      <c r="B84" s="94" t="s">
        <v>1057</v>
      </c>
      <c r="C84" s="95"/>
      <c r="D84" s="95"/>
      <c r="E84" s="95"/>
      <c r="F84" s="95"/>
      <c r="G84" s="95"/>
      <c r="H84" s="95"/>
      <c r="I84" s="92"/>
      <c r="J84" s="93"/>
      <c r="K84" s="311">
        <v>0.05</v>
      </c>
      <c r="L84" s="847">
        <f>N78*K84</f>
        <v>143.05471554502302</v>
      </c>
      <c r="M84" s="848"/>
      <c r="N84" s="56"/>
    </row>
    <row r="85" spans="1:14" ht="15.75" thickBot="1">
      <c r="B85" s="96" t="s">
        <v>1058</v>
      </c>
      <c r="C85" s="97"/>
      <c r="D85" s="97"/>
      <c r="E85" s="97"/>
      <c r="F85" s="97"/>
      <c r="G85" s="97"/>
      <c r="H85" s="97"/>
      <c r="I85" s="98"/>
      <c r="J85" s="99"/>
      <c r="K85" s="312">
        <v>0.05</v>
      </c>
      <c r="L85" s="849">
        <f>N78*K85</f>
        <v>143.05471554502302</v>
      </c>
      <c r="M85" s="850"/>
      <c r="N85" s="56"/>
    </row>
    <row r="86" spans="1:14" ht="15.75" thickBot="1">
      <c r="B86" s="812" t="s">
        <v>1037</v>
      </c>
      <c r="C86" s="813"/>
      <c r="D86" s="813"/>
      <c r="E86" s="813"/>
      <c r="F86" s="813"/>
      <c r="G86" s="813"/>
      <c r="H86" s="813"/>
      <c r="I86" s="813"/>
      <c r="J86" s="813"/>
      <c r="K86" s="813"/>
      <c r="L86" s="813"/>
      <c r="M86" s="814"/>
      <c r="N86" s="57">
        <f>L83+L84+L85</f>
        <v>858.32829327013803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3719.4226041705983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1634</v>
      </c>
      <c r="C31" s="86" t="s">
        <v>1635</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500</v>
      </c>
      <c r="N36" s="279">
        <f>K36/M36</f>
        <v>209.37076656449557</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500</v>
      </c>
      <c r="N37" s="279">
        <f>K37/M37</f>
        <v>178.06295733333332</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0.51067205206099997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387.94439594988989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863</v>
      </c>
      <c r="B48" s="48" t="str">
        <f>VLOOKUP(A48,MATERIALES!A4:D373,3,FALSE)</f>
        <v>Asfalto liquido RC 250</v>
      </c>
      <c r="C48" s="288"/>
      <c r="D48" s="288"/>
      <c r="E48" s="288"/>
      <c r="F48" s="288"/>
      <c r="G48" s="288"/>
      <c r="H48" s="288"/>
      <c r="I48" s="275"/>
      <c r="J48" s="231" t="str">
        <f>VLOOKUP(A48,MATERIALES!A4:D373,2,FALSE)</f>
        <v>gal</v>
      </c>
      <c r="K48" s="289">
        <v>0.3</v>
      </c>
      <c r="L48" s="274"/>
      <c r="M48" s="409">
        <f>VLOOKUP(A48,MATERIALES!A4:D395,4,FALSE)</f>
        <v>4725.7120077574873</v>
      </c>
      <c r="N48" s="279">
        <f>K48*M48</f>
        <v>1417.7136023272462</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1417.7136023272462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4000</v>
      </c>
      <c r="N70" s="402">
        <f>K70/M70</f>
        <v>51.067205206099999</v>
      </c>
      <c r="O70" s="111"/>
    </row>
    <row r="71" spans="1:15">
      <c r="B71" s="54"/>
      <c r="C71" s="52"/>
      <c r="D71" s="52"/>
      <c r="E71" s="52"/>
      <c r="F71" s="52"/>
      <c r="G71" s="52"/>
      <c r="H71" s="52"/>
      <c r="I71" s="299"/>
      <c r="J71" s="300"/>
      <c r="K71" s="301"/>
      <c r="L71" s="55"/>
      <c r="M71" s="306"/>
      <c r="N71" s="402"/>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51.067205206099999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1856.7252034832361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371.34504069664723</v>
      </c>
      <c r="M83" s="848"/>
      <c r="N83" s="56"/>
    </row>
    <row r="84" spans="1:14">
      <c r="B84" s="94" t="s">
        <v>1057</v>
      </c>
      <c r="C84" s="95"/>
      <c r="D84" s="95"/>
      <c r="E84" s="95"/>
      <c r="F84" s="95"/>
      <c r="G84" s="95"/>
      <c r="H84" s="95"/>
      <c r="I84" s="92"/>
      <c r="J84" s="93"/>
      <c r="K84" s="311">
        <v>0.05</v>
      </c>
      <c r="L84" s="847">
        <f>N78*K84</f>
        <v>92.836260174161808</v>
      </c>
      <c r="M84" s="848"/>
      <c r="N84" s="56"/>
    </row>
    <row r="85" spans="1:14" ht="15.75" thickBot="1">
      <c r="B85" s="96" t="s">
        <v>1058</v>
      </c>
      <c r="C85" s="97"/>
      <c r="D85" s="97"/>
      <c r="E85" s="97"/>
      <c r="F85" s="97"/>
      <c r="G85" s="97"/>
      <c r="H85" s="97"/>
      <c r="I85" s="98"/>
      <c r="J85" s="99"/>
      <c r="K85" s="312">
        <v>0.05</v>
      </c>
      <c r="L85" s="849">
        <f>N78*K85</f>
        <v>92.836260174161808</v>
      </c>
      <c r="M85" s="850"/>
      <c r="N85" s="56"/>
    </row>
    <row r="86" spans="1:14" ht="15.75" thickBot="1">
      <c r="B86" s="812" t="s">
        <v>1037</v>
      </c>
      <c r="C86" s="813"/>
      <c r="D86" s="813"/>
      <c r="E86" s="813"/>
      <c r="F86" s="813"/>
      <c r="G86" s="813"/>
      <c r="H86" s="813"/>
      <c r="I86" s="813"/>
      <c r="J86" s="813"/>
      <c r="K86" s="813"/>
      <c r="L86" s="813"/>
      <c r="M86" s="814"/>
      <c r="N86" s="57">
        <f>L83+L84+L85</f>
        <v>557.01756104497088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2413.7427645282069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1130</v>
      </c>
      <c r="C31" s="86" t="s">
        <v>1292</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944" t="str">
        <f>VLOOKUP(A36,EQUIPOS!A6:D154,3,FALSE)</f>
        <v>Carrotanque Irrigador de asfalto, 1000 GALONES DE CAPACIDAD</v>
      </c>
      <c r="C36" s="945"/>
      <c r="D36" s="945"/>
      <c r="E36" s="945"/>
      <c r="F36" s="945"/>
      <c r="G36" s="945"/>
      <c r="H36" s="946"/>
      <c r="I36" s="274"/>
      <c r="J36" s="275"/>
      <c r="K36" s="276">
        <f>VLOOKUP(A36,EQUIPOS!A6:D163,4,FALSE)</f>
        <v>104685.38328224779</v>
      </c>
      <c r="L36" s="277"/>
      <c r="M36" s="278">
        <v>500</v>
      </c>
      <c r="N36" s="279">
        <f>K36/M36</f>
        <v>209.37076656449557</v>
      </c>
    </row>
    <row r="37" spans="1:14">
      <c r="A37" s="118" t="s">
        <v>176</v>
      </c>
      <c r="B37" s="944" t="str">
        <f>VLOOKUP(A37,EQUIPOS!A7:D154,3,FALSE)</f>
        <v xml:space="preserve">Compresor (barrido y soplado)
</v>
      </c>
      <c r="C37" s="945"/>
      <c r="D37" s="945"/>
      <c r="E37" s="945"/>
      <c r="F37" s="945"/>
      <c r="G37" s="945"/>
      <c r="H37" s="946"/>
      <c r="I37" s="274"/>
      <c r="J37" s="275"/>
      <c r="K37" s="276">
        <f>VLOOKUP(A37,EQUIPOS!A7:D164,4,FALSE)</f>
        <v>89031.478666666662</v>
      </c>
      <c r="L37" s="277"/>
      <c r="M37" s="278">
        <v>500</v>
      </c>
      <c r="N37" s="279">
        <f>K37/M37</f>
        <v>178.06295733333332</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0.51067205206099997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387.94439594988989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932</v>
      </c>
      <c r="B48" s="48" t="str">
        <f>VLOOKUP(A48,MATERIALES!A4:D373,3,FALSE)</f>
        <v>Emulsión CRR-1</v>
      </c>
      <c r="C48" s="288"/>
      <c r="D48" s="288"/>
      <c r="E48" s="288"/>
      <c r="F48" s="288"/>
      <c r="G48" s="288"/>
      <c r="H48" s="288"/>
      <c r="I48" s="275"/>
      <c r="J48" s="231" t="str">
        <f>VLOOKUP(A48,MATERIALES!A4:D373,2,FALSE)</f>
        <v>lt</v>
      </c>
      <c r="K48" s="289">
        <v>0.45</v>
      </c>
      <c r="L48" s="274"/>
      <c r="M48" s="409">
        <f>VLOOKUP(A48,MATERIALES!A4:D395,4,FALSE)</f>
        <v>2192.1507104592297</v>
      </c>
      <c r="N48" s="279">
        <f>K48*M48</f>
        <v>986.46781970665336</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986.46781970665336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4000</v>
      </c>
      <c r="N70" s="402">
        <f>K70/M70</f>
        <v>51.067205206099999</v>
      </c>
      <c r="O70" s="111"/>
    </row>
    <row r="71" spans="1:15">
      <c r="B71" s="54"/>
      <c r="C71" s="52"/>
      <c r="D71" s="52"/>
      <c r="E71" s="52"/>
      <c r="F71" s="52"/>
      <c r="G71" s="52"/>
      <c r="H71" s="52"/>
      <c r="I71" s="299"/>
      <c r="J71" s="300"/>
      <c r="K71" s="301"/>
      <c r="L71" s="55"/>
      <c r="M71" s="306"/>
      <c r="N71" s="402"/>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51.067205206099999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1425.4794208626431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285.09588417252866</v>
      </c>
      <c r="M83" s="848"/>
      <c r="N83" s="56"/>
    </row>
    <row r="84" spans="1:14">
      <c r="B84" s="94" t="s">
        <v>1057</v>
      </c>
      <c r="C84" s="95"/>
      <c r="D84" s="95"/>
      <c r="E84" s="95"/>
      <c r="F84" s="95"/>
      <c r="G84" s="95"/>
      <c r="H84" s="95"/>
      <c r="I84" s="92"/>
      <c r="J84" s="93"/>
      <c r="K84" s="311">
        <v>0.05</v>
      </c>
      <c r="L84" s="847">
        <f>N78*K84</f>
        <v>71.273971043132164</v>
      </c>
      <c r="M84" s="848"/>
      <c r="N84" s="56"/>
    </row>
    <row r="85" spans="1:14" ht="15.75" thickBot="1">
      <c r="B85" s="96" t="s">
        <v>1058</v>
      </c>
      <c r="C85" s="97"/>
      <c r="D85" s="97"/>
      <c r="E85" s="97"/>
      <c r="F85" s="97"/>
      <c r="G85" s="97"/>
      <c r="H85" s="97"/>
      <c r="I85" s="98"/>
      <c r="J85" s="99"/>
      <c r="K85" s="312">
        <v>0.05</v>
      </c>
      <c r="L85" s="849">
        <f>N78*K85</f>
        <v>71.273971043132164</v>
      </c>
      <c r="M85" s="850"/>
      <c r="N85" s="56"/>
    </row>
    <row r="86" spans="1:14" ht="15.75" thickBot="1">
      <c r="B86" s="812" t="s">
        <v>1037</v>
      </c>
      <c r="C86" s="813"/>
      <c r="D86" s="813"/>
      <c r="E86" s="813"/>
      <c r="F86" s="813"/>
      <c r="G86" s="813"/>
      <c r="H86" s="813"/>
      <c r="I86" s="813"/>
      <c r="J86" s="813"/>
      <c r="K86" s="813"/>
      <c r="L86" s="813"/>
      <c r="M86" s="814"/>
      <c r="N86" s="57">
        <f>L83+L84+L85</f>
        <v>427.64382625879301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1853.1232471214362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1131</v>
      </c>
      <c r="C31" s="86" t="s">
        <v>1636</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213"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500</v>
      </c>
      <c r="N36" s="279">
        <f>K36/M36</f>
        <v>209.37076656449557</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500</v>
      </c>
      <c r="N37" s="279">
        <f>K37/M37</f>
        <v>178.06295733333332</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0.51067205206099997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387.94439594988989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934</v>
      </c>
      <c r="B48" s="48" t="str">
        <f>VLOOKUP(A48,MATERIALES!A4:D373,3,FALSE)</f>
        <v>Emulsión CRR-2</v>
      </c>
      <c r="C48" s="288"/>
      <c r="D48" s="288"/>
      <c r="E48" s="288"/>
      <c r="F48" s="288"/>
      <c r="G48" s="288"/>
      <c r="H48" s="288"/>
      <c r="I48" s="275"/>
      <c r="J48" s="231" t="str">
        <f>VLOOKUP(A48,MATERIALES!A4:D373,2,FALSE)</f>
        <v>lt</v>
      </c>
      <c r="K48" s="289">
        <v>0.45</v>
      </c>
      <c r="L48" s="274"/>
      <c r="M48" s="409">
        <f>VLOOKUP(A48,MATERIALES!A4:D395,4,FALSE)</f>
        <v>3169.7148368040735</v>
      </c>
      <c r="N48" s="279">
        <f>K48*M48</f>
        <v>1426.3716765618331</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1426.3716765618331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4000</v>
      </c>
      <c r="N70" s="402">
        <f>K70/M70</f>
        <v>51.067205206099999</v>
      </c>
      <c r="O70" s="111"/>
    </row>
    <row r="71" spans="1:15">
      <c r="B71" s="54"/>
      <c r="C71" s="52"/>
      <c r="D71" s="52"/>
      <c r="E71" s="52"/>
      <c r="F71" s="52"/>
      <c r="G71" s="52"/>
      <c r="H71" s="52"/>
      <c r="I71" s="299"/>
      <c r="J71" s="300"/>
      <c r="K71" s="301"/>
      <c r="L71" s="55"/>
      <c r="M71" s="306"/>
      <c r="N71" s="402"/>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51.067205206099999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1865.3832777178229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373.07665554356458</v>
      </c>
      <c r="M83" s="848"/>
      <c r="N83" s="56"/>
    </row>
    <row r="84" spans="1:14">
      <c r="B84" s="94" t="s">
        <v>1057</v>
      </c>
      <c r="C84" s="95"/>
      <c r="D84" s="95"/>
      <c r="E84" s="95"/>
      <c r="F84" s="95"/>
      <c r="G84" s="95"/>
      <c r="H84" s="95"/>
      <c r="I84" s="92"/>
      <c r="J84" s="93"/>
      <c r="K84" s="311">
        <v>0.05</v>
      </c>
      <c r="L84" s="847">
        <f>N78*K84</f>
        <v>93.269163885891146</v>
      </c>
      <c r="M84" s="848"/>
      <c r="N84" s="56"/>
    </row>
    <row r="85" spans="1:14" ht="15.75" thickBot="1">
      <c r="B85" s="96" t="s">
        <v>1058</v>
      </c>
      <c r="C85" s="97"/>
      <c r="D85" s="97"/>
      <c r="E85" s="97"/>
      <c r="F85" s="97"/>
      <c r="G85" s="97"/>
      <c r="H85" s="97"/>
      <c r="I85" s="98"/>
      <c r="J85" s="99"/>
      <c r="K85" s="312">
        <v>0.05</v>
      </c>
      <c r="L85" s="849">
        <f>N78*K85</f>
        <v>93.269163885891146</v>
      </c>
      <c r="M85" s="850"/>
      <c r="N85" s="56"/>
    </row>
    <row r="86" spans="1:14" ht="15.75" thickBot="1">
      <c r="B86" s="812" t="s">
        <v>1037</v>
      </c>
      <c r="C86" s="813"/>
      <c r="D86" s="813"/>
      <c r="E86" s="813"/>
      <c r="F86" s="813"/>
      <c r="G86" s="813"/>
      <c r="H86" s="813"/>
      <c r="I86" s="813"/>
      <c r="J86" s="813"/>
      <c r="K86" s="813"/>
      <c r="L86" s="813"/>
      <c r="M86" s="814"/>
      <c r="N86" s="57">
        <f>L83+L84+L85</f>
        <v>559.61498331534688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2424.9982610331699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1132</v>
      </c>
      <c r="C31" s="86" t="s">
        <v>1637</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500</v>
      </c>
      <c r="N36" s="279">
        <f>K36/M36</f>
        <v>209.37076656449557</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500</v>
      </c>
      <c r="N37" s="279">
        <f>K37/M37</f>
        <v>178.06295733333332</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0.51067205206099997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387.94439594988989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930</v>
      </c>
      <c r="B48" s="48" t="str">
        <f>VLOOKUP(A48,MATERIALES!A4:D373,3,FALSE)</f>
        <v>Emulsión CRR-1m</v>
      </c>
      <c r="C48" s="288"/>
      <c r="D48" s="288"/>
      <c r="E48" s="288"/>
      <c r="F48" s="288"/>
      <c r="G48" s="288"/>
      <c r="H48" s="288"/>
      <c r="I48" s="275"/>
      <c r="J48" s="231" t="str">
        <f>VLOOKUP(A48,MATERIALES!A4:D373,2,FALSE)</f>
        <v>lt</v>
      </c>
      <c r="K48" s="289">
        <v>0.45</v>
      </c>
      <c r="L48" s="274"/>
      <c r="M48" s="409">
        <f>VLOOKUP(A48,MATERIALES!A4:D395,4,FALSE)</f>
        <v>2598.6503660121734</v>
      </c>
      <c r="N48" s="279">
        <f>K48*M48</f>
        <v>1169.3926647054782</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1169.3926647054782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4000</v>
      </c>
      <c r="N70" s="402">
        <f>K70/M70</f>
        <v>51.067205206099999</v>
      </c>
      <c r="O70" s="111"/>
    </row>
    <row r="71" spans="1:15">
      <c r="B71" s="54"/>
      <c r="C71" s="52"/>
      <c r="D71" s="52"/>
      <c r="E71" s="52"/>
      <c r="F71" s="52"/>
      <c r="G71" s="52"/>
      <c r="H71" s="52"/>
      <c r="I71" s="299"/>
      <c r="J71" s="300"/>
      <c r="K71" s="301"/>
      <c r="L71" s="55"/>
      <c r="M71" s="306"/>
      <c r="N71" s="402"/>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51.067205206099999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1608.404265861468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321.68085317229361</v>
      </c>
      <c r="M83" s="848"/>
      <c r="N83" s="56"/>
    </row>
    <row r="84" spans="1:14">
      <c r="B84" s="94" t="s">
        <v>1057</v>
      </c>
      <c r="C84" s="95"/>
      <c r="D84" s="95"/>
      <c r="E84" s="95"/>
      <c r="F84" s="95"/>
      <c r="G84" s="95"/>
      <c r="H84" s="95"/>
      <c r="I84" s="92"/>
      <c r="J84" s="93"/>
      <c r="K84" s="311">
        <v>0.05</v>
      </c>
      <c r="L84" s="847">
        <f>N78*K84</f>
        <v>80.420213293073402</v>
      </c>
      <c r="M84" s="848"/>
      <c r="N84" s="56"/>
    </row>
    <row r="85" spans="1:14" ht="15.75" thickBot="1">
      <c r="B85" s="96" t="s">
        <v>1058</v>
      </c>
      <c r="C85" s="97"/>
      <c r="D85" s="97"/>
      <c r="E85" s="97"/>
      <c r="F85" s="97"/>
      <c r="G85" s="97"/>
      <c r="H85" s="97"/>
      <c r="I85" s="98"/>
      <c r="J85" s="99"/>
      <c r="K85" s="312">
        <v>0.05</v>
      </c>
      <c r="L85" s="849">
        <f>N78*K85</f>
        <v>80.420213293073402</v>
      </c>
      <c r="M85" s="850"/>
      <c r="N85" s="56"/>
    </row>
    <row r="86" spans="1:14" ht="15.75" thickBot="1">
      <c r="B86" s="812" t="s">
        <v>1037</v>
      </c>
      <c r="C86" s="813"/>
      <c r="D86" s="813"/>
      <c r="E86" s="813"/>
      <c r="F86" s="813"/>
      <c r="G86" s="813"/>
      <c r="H86" s="813"/>
      <c r="I86" s="813"/>
      <c r="J86" s="813"/>
      <c r="K86" s="813"/>
      <c r="L86" s="813"/>
      <c r="M86" s="814"/>
      <c r="N86" s="57">
        <f>L83+L84+L85</f>
        <v>482.52127975844041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2090.9255456199085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1133</v>
      </c>
      <c r="C31" s="86" t="s">
        <v>1638</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500</v>
      </c>
      <c r="N36" s="279">
        <f>K36/M36</f>
        <v>209.37076656449557</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500</v>
      </c>
      <c r="N37" s="279">
        <f>K37/M37</f>
        <v>178.06295733333332</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0.51067205206099997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387.94439594988989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936</v>
      </c>
      <c r="B48" s="48" t="str">
        <f>VLOOKUP(A48,MATERIALES!A4:D373,3,FALSE)</f>
        <v>Emulsión CRR-2m</v>
      </c>
      <c r="C48" s="288"/>
      <c r="D48" s="288"/>
      <c r="E48" s="288"/>
      <c r="F48" s="288"/>
      <c r="G48" s="288"/>
      <c r="H48" s="288"/>
      <c r="I48" s="275"/>
      <c r="J48" s="231" t="str">
        <f>VLOOKUP(A48,MATERIALES!A4:D373,2,FALSE)</f>
        <v>lt</v>
      </c>
      <c r="K48" s="289">
        <v>0.45</v>
      </c>
      <c r="L48" s="274"/>
      <c r="M48" s="409">
        <f>VLOOKUP(A48,MATERIALES!A4:D395,4,FALSE)</f>
        <v>2558.1232100204902</v>
      </c>
      <c r="N48" s="279">
        <f>K48*M48</f>
        <v>1151.1554445092206</v>
      </c>
    </row>
    <row r="49" spans="1:14">
      <c r="B49" s="48"/>
      <c r="C49" s="288"/>
      <c r="D49" s="288"/>
      <c r="E49" s="288"/>
      <c r="F49" s="288"/>
      <c r="G49" s="288"/>
      <c r="H49" s="288"/>
      <c r="I49" s="275"/>
      <c r="J49" s="231"/>
      <c r="K49" s="289"/>
      <c r="L49" s="274"/>
      <c r="M49" s="409"/>
      <c r="N49" s="279"/>
    </row>
    <row r="50" spans="1:14">
      <c r="A50" s="113"/>
      <c r="B50" s="48"/>
      <c r="C50" s="288"/>
      <c r="D50" s="288"/>
      <c r="E50" s="288"/>
      <c r="F50" s="288"/>
      <c r="G50" s="288"/>
      <c r="H50" s="288"/>
      <c r="I50" s="275"/>
      <c r="J50" s="231"/>
      <c r="K50" s="289"/>
      <c r="L50" s="274"/>
      <c r="M50" s="290"/>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1151.1554445092206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316"/>
      <c r="C64" s="317"/>
      <c r="D64" s="317"/>
      <c r="E64" s="317"/>
      <c r="F64" s="317"/>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4000</v>
      </c>
      <c r="N70" s="402">
        <f>K70/M70</f>
        <v>51.067205206099999</v>
      </c>
      <c r="O70" s="111"/>
    </row>
    <row r="71" spans="1:15">
      <c r="B71" s="54"/>
      <c r="C71" s="52"/>
      <c r="D71" s="52"/>
      <c r="E71" s="52"/>
      <c r="F71" s="52"/>
      <c r="G71" s="52"/>
      <c r="H71" s="52"/>
      <c r="I71" s="299"/>
      <c r="J71" s="300"/>
      <c r="K71" s="301"/>
      <c r="L71" s="55"/>
      <c r="M71" s="306"/>
      <c r="N71" s="402"/>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51.067205206099999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1590.1670456652105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318.03340913304214</v>
      </c>
      <c r="M83" s="848"/>
      <c r="N83" s="56"/>
    </row>
    <row r="84" spans="1:14">
      <c r="B84" s="94" t="s">
        <v>1057</v>
      </c>
      <c r="C84" s="95"/>
      <c r="D84" s="95"/>
      <c r="E84" s="95"/>
      <c r="F84" s="95"/>
      <c r="G84" s="95"/>
      <c r="H84" s="95"/>
      <c r="I84" s="92"/>
      <c r="J84" s="93"/>
      <c r="K84" s="311">
        <v>0.05</v>
      </c>
      <c r="L84" s="847">
        <f>N78*K84</f>
        <v>79.508352283260535</v>
      </c>
      <c r="M84" s="848"/>
      <c r="N84" s="56"/>
    </row>
    <row r="85" spans="1:14" ht="15.75" thickBot="1">
      <c r="B85" s="96" t="s">
        <v>1058</v>
      </c>
      <c r="C85" s="97"/>
      <c r="D85" s="97"/>
      <c r="E85" s="97"/>
      <c r="F85" s="97"/>
      <c r="G85" s="97"/>
      <c r="H85" s="97"/>
      <c r="I85" s="98"/>
      <c r="J85" s="99"/>
      <c r="K85" s="312">
        <v>0.05</v>
      </c>
      <c r="L85" s="849">
        <f>N78*K85</f>
        <v>79.508352283260535</v>
      </c>
      <c r="M85" s="850"/>
      <c r="N85" s="56"/>
    </row>
    <row r="86" spans="1:14" ht="15.75" thickBot="1">
      <c r="B86" s="812" t="s">
        <v>1037</v>
      </c>
      <c r="C86" s="813"/>
      <c r="D86" s="813"/>
      <c r="E86" s="813"/>
      <c r="F86" s="813"/>
      <c r="G86" s="813"/>
      <c r="H86" s="813"/>
      <c r="I86" s="813"/>
      <c r="J86" s="813"/>
      <c r="K86" s="813"/>
      <c r="L86" s="813"/>
      <c r="M86" s="814"/>
      <c r="N86" s="57">
        <f>L83+L84+L85</f>
        <v>477.05011369956321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2067.2171593647736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1639</v>
      </c>
      <c r="C31" s="86" t="s">
        <v>1640</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400</v>
      </c>
      <c r="N36" s="279">
        <f>K36/M36</f>
        <v>261.71345820561947</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400</v>
      </c>
      <c r="N37" s="279">
        <f>K37/M37</f>
        <v>238.66024695615158</v>
      </c>
    </row>
    <row r="38" spans="1:14">
      <c r="A38" t="s">
        <v>176</v>
      </c>
      <c r="B38" s="861" t="str">
        <f>VLOOKUP(A38,EQUIPOS!A8:D154,3,FALSE)</f>
        <v xml:space="preserve">Compresor (barrido y soplado)
</v>
      </c>
      <c r="C38" s="862"/>
      <c r="D38" s="862"/>
      <c r="E38" s="862"/>
      <c r="F38" s="862"/>
      <c r="G38" s="862"/>
      <c r="H38" s="863"/>
      <c r="I38" s="274"/>
      <c r="J38" s="275"/>
      <c r="K38" s="276">
        <f>VLOOKUP(A38,EQUIPOS!A8:D165,4,FALSE)</f>
        <v>89031.478666666662</v>
      </c>
      <c r="L38" s="277"/>
      <c r="M38" s="278">
        <v>400</v>
      </c>
      <c r="N38" s="279">
        <f>K38/M38</f>
        <v>222.57869666666664</v>
      </c>
    </row>
    <row r="39" spans="1:14">
      <c r="A39" t="s">
        <v>225</v>
      </c>
      <c r="B39" s="861" t="str">
        <f>VLOOKUP(A39,EQUIPOS!A9:D154,3,FALSE)</f>
        <v>Esparcidor de gravilla, Ancho de esparcimiento 3100mm, Velocidad de trabajo 10—20km2/h</v>
      </c>
      <c r="C39" s="862"/>
      <c r="D39" s="862"/>
      <c r="E39" s="862"/>
      <c r="F39" s="862"/>
      <c r="G39" s="862"/>
      <c r="H39" s="863"/>
      <c r="I39" s="864"/>
      <c r="J39" s="865"/>
      <c r="K39" s="276">
        <f>VLOOKUP(A39,EQUIPOS!A9:D166,4,FALSE)</f>
        <v>17007.809574286934</v>
      </c>
      <c r="L39" s="866">
        <v>400</v>
      </c>
      <c r="M39" s="867"/>
      <c r="N39" s="279">
        <f>K39/L39</f>
        <v>42.519523935717331</v>
      </c>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N75*M41</f>
        <v>0.957510097614375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766.42943586176943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934</v>
      </c>
      <c r="B48" s="48"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3169.7148368040735</v>
      </c>
      <c r="N48" s="279">
        <f>K48*M48</f>
        <v>5800.5781513514548</v>
      </c>
    </row>
    <row r="49" spans="1:14">
      <c r="A49" s="113" t="s">
        <v>831</v>
      </c>
      <c r="B49" s="48"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65326.091171685031</v>
      </c>
      <c r="N49" s="279">
        <f>K49*M49</f>
        <v>1241.1957322620156</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7041.7738836134704</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1401</v>
      </c>
      <c r="B58" s="51" t="str">
        <f>VLOOKUP(A58,TRANSPORTE!A5:D117,3,FALSE)</f>
        <v>Transporte de agregados pétreos</v>
      </c>
      <c r="C58" s="324"/>
      <c r="D58" s="324"/>
      <c r="E58" s="324"/>
      <c r="F58" s="324"/>
      <c r="G58" s="324"/>
      <c r="H58" s="318" t="s">
        <v>1551</v>
      </c>
      <c r="I58" s="286">
        <v>1.9E-2</v>
      </c>
      <c r="J58" s="293">
        <v>1</v>
      </c>
      <c r="K58" s="286">
        <f>I58*J58</f>
        <v>1.9E-2</v>
      </c>
      <c r="L58" s="899">
        <f>VLOOKUP(A58,TRANSPORTE!A5:D117,4,FALSE)</f>
        <v>1725.5</v>
      </c>
      <c r="M58" s="900"/>
      <c r="N58" s="294">
        <f>K58*L58</f>
        <v>32.784500000000001</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32.784500000000001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299">
        <f>K69/J69*100</f>
        <v>55207.789411999998</v>
      </c>
      <c r="J69" s="300">
        <v>185</v>
      </c>
      <c r="K69" s="301">
        <f>VLOOKUP(A69,'MANO DE OBRA'!A8:D99,4,FALSE)</f>
        <v>102134.4104122</v>
      </c>
      <c r="L69" s="55"/>
      <c r="M69" s="302">
        <v>3200</v>
      </c>
      <c r="N69" s="402">
        <f>K69/M69</f>
        <v>31.917003253812499</v>
      </c>
      <c r="O69" s="111"/>
    </row>
    <row r="70" spans="1:15">
      <c r="A70" t="s">
        <v>11</v>
      </c>
      <c r="B70" s="54" t="str">
        <f>VLOOKUP(A70,'MANO DE OBRA'!A8:D69,3,FALSE)</f>
        <v>Obrero (4)</v>
      </c>
      <c r="C70" s="52"/>
      <c r="D70" s="52"/>
      <c r="E70" s="52"/>
      <c r="F70" s="52"/>
      <c r="G70" s="52"/>
      <c r="H70" s="52"/>
      <c r="I70" s="299">
        <f>K70/J70*100</f>
        <v>110415.578824</v>
      </c>
      <c r="J70" s="300">
        <v>185</v>
      </c>
      <c r="K70" s="301">
        <f>VLOOKUP(A70,'MANO DE OBRA'!A8:D100,4,FALSE)</f>
        <v>204268.8208244</v>
      </c>
      <c r="L70" s="55"/>
      <c r="M70" s="306">
        <v>3200</v>
      </c>
      <c r="N70" s="402">
        <f>K70/M70</f>
        <v>63.834006507624999</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95.751009761437501</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7936.7388292366777</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1587.3477658473357</v>
      </c>
      <c r="M82" s="848"/>
      <c r="N82" s="56"/>
    </row>
    <row r="83" spans="1:14">
      <c r="B83" s="94" t="s">
        <v>1057</v>
      </c>
      <c r="C83" s="95"/>
      <c r="D83" s="95"/>
      <c r="E83" s="95"/>
      <c r="F83" s="95"/>
      <c r="G83" s="95"/>
      <c r="H83" s="95"/>
      <c r="I83" s="92"/>
      <c r="J83" s="93"/>
      <c r="K83" s="311">
        <v>0.05</v>
      </c>
      <c r="L83" s="847">
        <f>N77*K83</f>
        <v>396.83694146183393</v>
      </c>
      <c r="M83" s="848"/>
      <c r="N83" s="56"/>
    </row>
    <row r="84" spans="1:14" ht="15.75" thickBot="1">
      <c r="B84" s="96" t="s">
        <v>1058</v>
      </c>
      <c r="C84" s="97"/>
      <c r="D84" s="97"/>
      <c r="E84" s="97"/>
      <c r="F84" s="97"/>
      <c r="G84" s="97"/>
      <c r="H84" s="97"/>
      <c r="I84" s="98"/>
      <c r="J84" s="99"/>
      <c r="K84" s="312">
        <v>0.05</v>
      </c>
      <c r="L84" s="849">
        <f>N77*K84</f>
        <v>396.83694146183393</v>
      </c>
      <c r="M84" s="850"/>
      <c r="N84" s="56"/>
    </row>
    <row r="85" spans="1:14" ht="15.75" thickBot="1">
      <c r="B85" s="812" t="s">
        <v>1037</v>
      </c>
      <c r="C85" s="813"/>
      <c r="D85" s="813"/>
      <c r="E85" s="813"/>
      <c r="F85" s="813"/>
      <c r="G85" s="813"/>
      <c r="H85" s="813"/>
      <c r="I85" s="813"/>
      <c r="J85" s="813"/>
      <c r="K85" s="813"/>
      <c r="L85" s="813"/>
      <c r="M85" s="814"/>
      <c r="N85" s="57">
        <f>L82+L83+L84</f>
        <v>2381.0216487710036</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10317.760478007682</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75" thickBot="1">
      <c r="B96" s="21"/>
      <c r="C96" s="17"/>
      <c r="D96" s="17"/>
      <c r="E96" s="17"/>
      <c r="F96" s="17" t="s">
        <v>1064</v>
      </c>
      <c r="G96" s="17"/>
      <c r="H96" s="17"/>
      <c r="I96" s="17"/>
      <c r="J96" s="17"/>
      <c r="K96" s="17"/>
      <c r="L96" s="17"/>
      <c r="M96" s="17"/>
      <c r="N96" s="22"/>
    </row>
    <row r="97" spans="2:14">
      <c r="B97" s="234" t="s">
        <v>2321</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2322</v>
      </c>
      <c r="C103" s="36"/>
      <c r="D103" s="36"/>
      <c r="E103" s="36"/>
      <c r="F103" s="36"/>
      <c r="G103" s="36"/>
      <c r="H103" s="36"/>
      <c r="I103" s="36"/>
      <c r="J103" s="36"/>
      <c r="K103" s="36"/>
      <c r="L103" s="36"/>
      <c r="M103" s="36"/>
      <c r="N103" s="37"/>
    </row>
    <row r="104" spans="2:14" ht="15" customHeight="1">
      <c r="B104" s="815" t="s">
        <v>2323</v>
      </c>
      <c r="C104" s="816"/>
      <c r="D104" s="816"/>
      <c r="E104" s="816"/>
      <c r="F104" s="816"/>
      <c r="G104" s="816"/>
      <c r="H104" s="816"/>
      <c r="I104" s="816"/>
      <c r="J104" s="816"/>
      <c r="K104" s="816"/>
      <c r="L104" s="816"/>
      <c r="M104" s="816"/>
      <c r="N104" s="817"/>
    </row>
    <row r="105" spans="2:14" ht="15" customHeight="1">
      <c r="B105" s="815"/>
      <c r="C105" s="816"/>
      <c r="D105" s="816"/>
      <c r="E105" s="816"/>
      <c r="F105" s="816"/>
      <c r="G105" s="816"/>
      <c r="H105" s="816"/>
      <c r="I105" s="816"/>
      <c r="J105" s="816"/>
      <c r="K105" s="816"/>
      <c r="L105" s="816"/>
      <c r="M105" s="816"/>
      <c r="N105" s="817"/>
    </row>
    <row r="106" spans="2:14" ht="30" customHeight="1">
      <c r="B106" s="818" t="s">
        <v>2324</v>
      </c>
      <c r="C106" s="819"/>
      <c r="D106" s="819"/>
      <c r="E106" s="819"/>
      <c r="F106" s="819"/>
      <c r="G106" s="819"/>
      <c r="H106" s="819"/>
      <c r="I106" s="819"/>
      <c r="J106" s="819"/>
      <c r="K106" s="819"/>
      <c r="L106" s="819"/>
      <c r="M106" s="819"/>
      <c r="N106" s="820"/>
    </row>
    <row r="107" spans="2:14">
      <c r="B107" s="818"/>
      <c r="C107" s="819"/>
      <c r="D107" s="819"/>
      <c r="E107" s="819"/>
      <c r="F107" s="819"/>
      <c r="G107" s="819"/>
      <c r="H107" s="819"/>
      <c r="I107" s="819"/>
      <c r="J107" s="819"/>
      <c r="K107" s="819"/>
      <c r="L107" s="819"/>
      <c r="M107" s="819"/>
      <c r="N107" s="82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78"/>
      <c r="K117" s="878"/>
      <c r="L117" s="878"/>
      <c r="M117" s="878"/>
      <c r="N117" s="879"/>
    </row>
    <row r="118" spans="2:14" ht="15.75" thickBot="1">
      <c r="B118" s="268" t="s">
        <v>2326</v>
      </c>
      <c r="C118" s="400"/>
      <c r="D118" s="400"/>
      <c r="E118" s="62"/>
      <c r="F118" s="62"/>
      <c r="G118" s="62"/>
      <c r="H118" s="62"/>
      <c r="I118" s="62"/>
      <c r="J118" s="880"/>
      <c r="K118" s="880"/>
      <c r="L118" s="880"/>
      <c r="M118" s="880"/>
      <c r="N118" s="88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1641</v>
      </c>
      <c r="C31" s="86" t="s">
        <v>1642</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400</v>
      </c>
      <c r="N36" s="279">
        <f>K36/M36</f>
        <v>261.71345820561947</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400</v>
      </c>
      <c r="N37" s="279">
        <f>K37/M37</f>
        <v>238.66024695615158</v>
      </c>
    </row>
    <row r="38" spans="1:14">
      <c r="A38" t="s">
        <v>176</v>
      </c>
      <c r="B38" s="861" t="str">
        <f>VLOOKUP(A38,EQUIPOS!A8:D154,3,FALSE)</f>
        <v xml:space="preserve">Compresor (barrido y soplado)
</v>
      </c>
      <c r="C38" s="862"/>
      <c r="D38" s="862"/>
      <c r="E38" s="862"/>
      <c r="F38" s="862"/>
      <c r="G38" s="862"/>
      <c r="H38" s="863"/>
      <c r="I38" s="274"/>
      <c r="J38" s="275"/>
      <c r="K38" s="276">
        <f>VLOOKUP(A38,EQUIPOS!A8:D165,4,FALSE)</f>
        <v>89031.478666666662</v>
      </c>
      <c r="L38" s="277"/>
      <c r="M38" s="278">
        <v>400</v>
      </c>
      <c r="N38" s="279">
        <f>K38/M38</f>
        <v>222.57869666666664</v>
      </c>
    </row>
    <row r="39" spans="1:14">
      <c r="A39" t="s">
        <v>225</v>
      </c>
      <c r="B39" s="861" t="str">
        <f>VLOOKUP(A39,EQUIPOS!A9:D154,3,FALSE)</f>
        <v>Esparcidor de gravilla, Ancho de esparcimiento 3100mm, Velocidad de trabajo 10—20km2/h</v>
      </c>
      <c r="C39" s="862"/>
      <c r="D39" s="862"/>
      <c r="E39" s="862"/>
      <c r="F39" s="862"/>
      <c r="G39" s="862"/>
      <c r="H39" s="863"/>
      <c r="I39" s="864"/>
      <c r="J39" s="865"/>
      <c r="K39" s="276">
        <f>VLOOKUP(A39,EQUIPOS!A9:D166,4,FALSE)</f>
        <v>17007.809574286934</v>
      </c>
      <c r="L39" s="866">
        <v>400</v>
      </c>
      <c r="M39" s="867"/>
      <c r="N39" s="279">
        <f>K39/L39</f>
        <v>42.519523935717331</v>
      </c>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0.957510097614375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766.42943586176943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934</v>
      </c>
      <c r="B48" s="48" t="str">
        <f>VLOOKUP(A48,MATERIALES!A5:D373,3,FALSE)</f>
        <v>Emulsión CRR-2</v>
      </c>
      <c r="C48" s="288"/>
      <c r="D48" s="288"/>
      <c r="E48" s="288"/>
      <c r="F48" s="288"/>
      <c r="G48" s="288"/>
      <c r="H48" s="288"/>
      <c r="I48" s="275"/>
      <c r="J48" s="231" t="str">
        <f>VLOOKUP(A48,MATERIALES!A4:D373,2,FALSE)</f>
        <v>lt</v>
      </c>
      <c r="K48" s="289">
        <v>1.5</v>
      </c>
      <c r="L48" s="274"/>
      <c r="M48" s="409">
        <f>VLOOKUP(A48,MATERIALES!A5:D396,4,FALSE)</f>
        <v>3169.7148368040735</v>
      </c>
      <c r="N48" s="279">
        <f>K48*M48</f>
        <v>4754.5722552061106</v>
      </c>
    </row>
    <row r="49" spans="1:14">
      <c r="A49" s="113" t="s">
        <v>831</v>
      </c>
      <c r="B49" s="48" t="str">
        <f>VLOOKUP(A49,MATERIALES!A6:D373,3,FALSE)</f>
        <v>Agregado para tratamiento superf. Simple</v>
      </c>
      <c r="C49" s="288"/>
      <c r="D49" s="288"/>
      <c r="E49" s="288"/>
      <c r="F49" s="288"/>
      <c r="G49" s="288"/>
      <c r="H49" s="288"/>
      <c r="I49" s="275"/>
      <c r="J49" s="231" t="str">
        <f>VLOOKUP(A49,MATERIALES!A5:D373,2,FALSE)</f>
        <v>m3</v>
      </c>
      <c r="K49" s="289">
        <v>1.2999999999999999E-2</v>
      </c>
      <c r="L49" s="274"/>
      <c r="M49" s="409">
        <f>VLOOKUP(A49,MATERIALES!A6:D397,4,FALSE)</f>
        <v>65326.091171685031</v>
      </c>
      <c r="N49" s="279">
        <f>K49*M49</f>
        <v>849.23918523190537</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5603.8114404380158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1401</v>
      </c>
      <c r="B58" s="51" t="str">
        <f>VLOOKUP(A58,TRANSPORTE!A5:D117,3,FALSE)</f>
        <v>Transporte de agregados pétreos</v>
      </c>
      <c r="C58" s="324"/>
      <c r="D58" s="324"/>
      <c r="E58" s="324"/>
      <c r="F58" s="324"/>
      <c r="G58" s="324"/>
      <c r="H58" s="318" t="s">
        <v>1551</v>
      </c>
      <c r="I58" s="286">
        <v>1.2999999999999999E-2</v>
      </c>
      <c r="J58" s="293">
        <v>1</v>
      </c>
      <c r="K58" s="286">
        <f>I58*J58</f>
        <v>1.2999999999999999E-2</v>
      </c>
      <c r="L58" s="899">
        <f>VLOOKUP(A58,TRANSPORTE!A5:D117,4,FALSE)</f>
        <v>1725.5</v>
      </c>
      <c r="M58" s="900"/>
      <c r="N58" s="294">
        <f>K58*L58</f>
        <v>22.4315</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316"/>
      <c r="C63" s="317"/>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22.4315</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299">
        <f>K69/J69*100</f>
        <v>55207.789411999998</v>
      </c>
      <c r="J69" s="300">
        <v>185</v>
      </c>
      <c r="K69" s="301">
        <f>VLOOKUP(A69,'MANO DE OBRA'!A8:D99,4,FALSE)</f>
        <v>102134.4104122</v>
      </c>
      <c r="L69" s="55"/>
      <c r="M69" s="302">
        <v>3200</v>
      </c>
      <c r="N69" s="402">
        <f>K69/M69</f>
        <v>31.917003253812499</v>
      </c>
      <c r="O69" s="111"/>
    </row>
    <row r="70" spans="1:15">
      <c r="A70" t="s">
        <v>11</v>
      </c>
      <c r="B70" s="54" t="str">
        <f>VLOOKUP(A70,'MANO DE OBRA'!A8:D69,3,FALSE)</f>
        <v>Obrero (4)</v>
      </c>
      <c r="C70" s="52"/>
      <c r="D70" s="52"/>
      <c r="E70" s="52"/>
      <c r="F70" s="52"/>
      <c r="G70" s="52"/>
      <c r="H70" s="52"/>
      <c r="I70" s="299">
        <f>K70/J70*100</f>
        <v>110415.578824</v>
      </c>
      <c r="J70" s="300">
        <v>185</v>
      </c>
      <c r="K70" s="301">
        <f>VLOOKUP(A70,'MANO DE OBRA'!A8:D100,4,FALSE)</f>
        <v>204268.8208244</v>
      </c>
      <c r="L70" s="55"/>
      <c r="M70" s="306">
        <v>3200</v>
      </c>
      <c r="N70" s="402">
        <f>K70/M70</f>
        <v>63.834006507624999</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95.751009761437501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6488.423386061223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1297.6846772122447</v>
      </c>
      <c r="M83" s="848"/>
      <c r="N83" s="56"/>
    </row>
    <row r="84" spans="1:14">
      <c r="B84" s="94" t="s">
        <v>1057</v>
      </c>
      <c r="C84" s="95"/>
      <c r="D84" s="95"/>
      <c r="E84" s="95"/>
      <c r="F84" s="95"/>
      <c r="G84" s="95"/>
      <c r="H84" s="95"/>
      <c r="I84" s="92"/>
      <c r="J84" s="93"/>
      <c r="K84" s="311">
        <v>0.05</v>
      </c>
      <c r="L84" s="847">
        <f>N78*K84</f>
        <v>324.42116930306116</v>
      </c>
      <c r="M84" s="848"/>
      <c r="N84" s="56"/>
    </row>
    <row r="85" spans="1:14" ht="15.75" thickBot="1">
      <c r="B85" s="96" t="s">
        <v>1058</v>
      </c>
      <c r="C85" s="97"/>
      <c r="D85" s="97"/>
      <c r="E85" s="97"/>
      <c r="F85" s="97"/>
      <c r="G85" s="97"/>
      <c r="H85" s="97"/>
      <c r="I85" s="98"/>
      <c r="J85" s="99"/>
      <c r="K85" s="312">
        <v>0.05</v>
      </c>
      <c r="L85" s="849">
        <f>N78*K85</f>
        <v>324.42116930306116</v>
      </c>
      <c r="M85" s="850"/>
      <c r="N85" s="56"/>
    </row>
    <row r="86" spans="1:14" ht="15.75" thickBot="1">
      <c r="B86" s="812" t="s">
        <v>1037</v>
      </c>
      <c r="C86" s="813"/>
      <c r="D86" s="813"/>
      <c r="E86" s="813"/>
      <c r="F86" s="813"/>
      <c r="G86" s="813"/>
      <c r="H86" s="813"/>
      <c r="I86" s="813"/>
      <c r="J86" s="813"/>
      <c r="K86" s="813"/>
      <c r="L86" s="813"/>
      <c r="M86" s="814"/>
      <c r="N86" s="57">
        <f>L83+L84+L85</f>
        <v>1946.5270158183669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8434.9504018795906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1643</v>
      </c>
      <c r="C31" s="86" t="s">
        <v>1644</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400</v>
      </c>
      <c r="N36" s="279">
        <f>K36/M36</f>
        <v>261.71345820561947</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400</v>
      </c>
      <c r="N37" s="279">
        <f>K37/M37</f>
        <v>238.66024695615158</v>
      </c>
    </row>
    <row r="38" spans="1:14">
      <c r="A38" t="s">
        <v>176</v>
      </c>
      <c r="B38" s="861" t="str">
        <f>VLOOKUP(A38,EQUIPOS!A8:D154,3,FALSE)</f>
        <v xml:space="preserve">Compresor (barrido y soplado)
</v>
      </c>
      <c r="C38" s="862"/>
      <c r="D38" s="862"/>
      <c r="E38" s="862"/>
      <c r="F38" s="862"/>
      <c r="G38" s="862"/>
      <c r="H38" s="863"/>
      <c r="I38" s="274"/>
      <c r="J38" s="275"/>
      <c r="K38" s="276">
        <f>VLOOKUP(A38,EQUIPOS!A8:D165,4,FALSE)</f>
        <v>89031.478666666662</v>
      </c>
      <c r="L38" s="277"/>
      <c r="M38" s="278">
        <v>400</v>
      </c>
      <c r="N38" s="279">
        <f>K38/M38</f>
        <v>222.57869666666664</v>
      </c>
    </row>
    <row r="39" spans="1:14">
      <c r="A39" t="s">
        <v>225</v>
      </c>
      <c r="B39" s="861" t="str">
        <f>VLOOKUP(A39,EQUIPOS!A9:D154,3,FALSE)</f>
        <v>Esparcidor de gravilla, Ancho de esparcimiento 3100mm, Velocidad de trabajo 10—20km2/h</v>
      </c>
      <c r="C39" s="862"/>
      <c r="D39" s="862"/>
      <c r="E39" s="862"/>
      <c r="F39" s="862"/>
      <c r="G39" s="862"/>
      <c r="H39" s="863"/>
      <c r="I39" s="864"/>
      <c r="J39" s="865"/>
      <c r="K39" s="276">
        <f>VLOOKUP(A39,EQUIPOS!A9:D166,4,FALSE)</f>
        <v>17007.809574286934</v>
      </c>
      <c r="L39" s="866">
        <v>400</v>
      </c>
      <c r="M39" s="867"/>
      <c r="N39" s="279">
        <f>K39/L39</f>
        <v>42.519523935717331</v>
      </c>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0.957510097614375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766.42943586176943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934</v>
      </c>
      <c r="B48" s="48"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3169.7148368040735</v>
      </c>
      <c r="N48" s="279">
        <f>K48*M48</f>
        <v>5800.5781513514548</v>
      </c>
    </row>
    <row r="49" spans="1:14">
      <c r="A49" s="113" t="s">
        <v>831</v>
      </c>
      <c r="B49" s="48"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65326.091171685031</v>
      </c>
      <c r="N49" s="279">
        <f>K49*M49</f>
        <v>1241.1957322620156</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7041.7738836134704</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1401</v>
      </c>
      <c r="B58" s="51" t="str">
        <f>VLOOKUP(A58,TRANSPORTE!A5:D117,3,FALSE)</f>
        <v>Transporte de agregados pétreos</v>
      </c>
      <c r="C58" s="324"/>
      <c r="D58" s="324"/>
      <c r="E58" s="324"/>
      <c r="F58" s="324"/>
      <c r="G58" s="324"/>
      <c r="H58" s="318" t="s">
        <v>1551</v>
      </c>
      <c r="I58" s="286">
        <v>1.9E-2</v>
      </c>
      <c r="J58" s="293">
        <v>1</v>
      </c>
      <c r="K58" s="286">
        <f>I58*J58</f>
        <v>1.9E-2</v>
      </c>
      <c r="L58" s="899">
        <f>VLOOKUP(A58,TRANSPORTE!A5:D117,4,FALSE)</f>
        <v>1725.5</v>
      </c>
      <c r="M58" s="900"/>
      <c r="N58" s="294">
        <f>K58*L58</f>
        <v>32.784500000000001</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32.784500000000001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299">
        <f>K69/J69*100</f>
        <v>55207.789411999998</v>
      </c>
      <c r="J69" s="300">
        <v>185</v>
      </c>
      <c r="K69" s="301">
        <f>VLOOKUP(A69,'MANO DE OBRA'!A8:D99,4,FALSE)</f>
        <v>102134.4104122</v>
      </c>
      <c r="L69" s="55"/>
      <c r="M69" s="473">
        <v>3200</v>
      </c>
      <c r="N69" s="402">
        <f>K69/M69</f>
        <v>31.917003253812499</v>
      </c>
      <c r="O69" s="111"/>
    </row>
    <row r="70" spans="1:15">
      <c r="A70" t="s">
        <v>11</v>
      </c>
      <c r="B70" s="54" t="str">
        <f>VLOOKUP(A70,'MANO DE OBRA'!A8:D69,3,FALSE)</f>
        <v>Obrero (4)</v>
      </c>
      <c r="C70" s="52"/>
      <c r="D70" s="52"/>
      <c r="E70" s="52"/>
      <c r="F70" s="52"/>
      <c r="G70" s="52"/>
      <c r="H70" s="52"/>
      <c r="I70" s="299">
        <f>K70/J70*100</f>
        <v>110415.578824</v>
      </c>
      <c r="J70" s="300">
        <v>185</v>
      </c>
      <c r="K70" s="301">
        <f>VLOOKUP(A70,'MANO DE OBRA'!A8:D100,4,FALSE)</f>
        <v>204268.8208244</v>
      </c>
      <c r="L70" s="55"/>
      <c r="M70" s="474">
        <v>3200</v>
      </c>
      <c r="N70" s="402">
        <f>K70/M70</f>
        <v>63.834006507624999</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SUM(N69:N75)</f>
        <v>95.751009761437501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7936.7388292366777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1587.3477658473357</v>
      </c>
      <c r="M83" s="848"/>
      <c r="N83" s="56"/>
    </row>
    <row r="84" spans="1:14">
      <c r="B84" s="94" t="s">
        <v>1057</v>
      </c>
      <c r="C84" s="95"/>
      <c r="D84" s="95"/>
      <c r="E84" s="95"/>
      <c r="F84" s="95"/>
      <c r="G84" s="95"/>
      <c r="H84" s="95"/>
      <c r="I84" s="92"/>
      <c r="J84" s="93"/>
      <c r="K84" s="311">
        <v>0.05</v>
      </c>
      <c r="L84" s="847">
        <f>N78*K84</f>
        <v>396.83694146183393</v>
      </c>
      <c r="M84" s="848"/>
      <c r="N84" s="56"/>
    </row>
    <row r="85" spans="1:14" ht="15.75" thickBot="1">
      <c r="B85" s="96" t="s">
        <v>1058</v>
      </c>
      <c r="C85" s="97"/>
      <c r="D85" s="97"/>
      <c r="E85" s="97"/>
      <c r="F85" s="97"/>
      <c r="G85" s="97"/>
      <c r="H85" s="97"/>
      <c r="I85" s="98"/>
      <c r="J85" s="99"/>
      <c r="K85" s="312">
        <v>0.05</v>
      </c>
      <c r="L85" s="849">
        <f>N78*K85</f>
        <v>396.83694146183393</v>
      </c>
      <c r="M85" s="850"/>
      <c r="N85" s="56"/>
    </row>
    <row r="86" spans="1:14" ht="15.75" thickBot="1">
      <c r="B86" s="812" t="s">
        <v>1037</v>
      </c>
      <c r="C86" s="813"/>
      <c r="D86" s="813"/>
      <c r="E86" s="813"/>
      <c r="F86" s="813"/>
      <c r="G86" s="813"/>
      <c r="H86" s="813"/>
      <c r="I86" s="813"/>
      <c r="J86" s="813"/>
      <c r="K86" s="813"/>
      <c r="L86" s="813"/>
      <c r="M86" s="814"/>
      <c r="N86" s="57">
        <f>L83+L84+L85</f>
        <v>2381.0216487710036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10317.760478007682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1645</v>
      </c>
      <c r="C31" s="86" t="s">
        <v>2164</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400</v>
      </c>
      <c r="N36" s="279">
        <f>K36/M36</f>
        <v>261.71345820561947</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400</v>
      </c>
      <c r="N37" s="279">
        <f>K37/M37</f>
        <v>238.66024695615158</v>
      </c>
    </row>
    <row r="38" spans="1:14">
      <c r="A38" t="s">
        <v>176</v>
      </c>
      <c r="B38" s="861" t="str">
        <f>VLOOKUP(A38,EQUIPOS!A8:D154,3,FALSE)</f>
        <v xml:space="preserve">Compresor (barrido y soplado)
</v>
      </c>
      <c r="C38" s="862"/>
      <c r="D38" s="862"/>
      <c r="E38" s="862"/>
      <c r="F38" s="862"/>
      <c r="G38" s="862"/>
      <c r="H38" s="863"/>
      <c r="I38" s="274"/>
      <c r="J38" s="275"/>
      <c r="K38" s="276">
        <f>VLOOKUP(A38,EQUIPOS!A8:D165,4,FALSE)</f>
        <v>89031.478666666662</v>
      </c>
      <c r="L38" s="277"/>
      <c r="M38" s="278">
        <v>400</v>
      </c>
      <c r="N38" s="279">
        <f>K38/M38</f>
        <v>222.57869666666664</v>
      </c>
    </row>
    <row r="39" spans="1:14">
      <c r="A39" t="s">
        <v>225</v>
      </c>
      <c r="B39" s="861" t="str">
        <f>VLOOKUP(A39,EQUIPOS!A9:D154,3,FALSE)</f>
        <v>Esparcidor de gravilla, Ancho de esparcimiento 3100mm, Velocidad de trabajo 10—20km2/h</v>
      </c>
      <c r="C39" s="862"/>
      <c r="D39" s="862"/>
      <c r="E39" s="862"/>
      <c r="F39" s="862"/>
      <c r="G39" s="862"/>
      <c r="H39" s="863"/>
      <c r="I39" s="864"/>
      <c r="J39" s="865"/>
      <c r="K39" s="276">
        <f>VLOOKUP(A39,EQUIPOS!A9:D166,4,FALSE)</f>
        <v>17007.809574286934</v>
      </c>
      <c r="L39" s="866">
        <v>400</v>
      </c>
      <c r="M39" s="867"/>
      <c r="N39" s="279">
        <f>K39/L39</f>
        <v>42.519523935717331</v>
      </c>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0.957510097614375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766.42943586176943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831</v>
      </c>
      <c r="B48" s="48" t="str">
        <f>VLOOKUP(A48,MATERIALES!A5:D373,3,FALSE)</f>
        <v>Agregado para tratamiento superf. Simple</v>
      </c>
      <c r="C48" s="288"/>
      <c r="D48" s="288"/>
      <c r="E48" s="288"/>
      <c r="F48" s="288"/>
      <c r="G48" s="288"/>
      <c r="H48" s="288"/>
      <c r="I48" s="275"/>
      <c r="J48" s="231" t="str">
        <f>VLOOKUP(A48,MATERIALES!A4:D373,2,FALSE)</f>
        <v>m3</v>
      </c>
      <c r="K48" s="289">
        <v>1.2999999999999999E-2</v>
      </c>
      <c r="L48" s="274"/>
      <c r="M48" s="409">
        <f>VLOOKUP(A48,MATERIALES!A5:D396,4,FALSE)</f>
        <v>65326.091171685031</v>
      </c>
      <c r="N48" s="279">
        <f>K48*M48</f>
        <v>849.23918523190537</v>
      </c>
    </row>
    <row r="49" spans="1:14">
      <c r="A49" s="113" t="s">
        <v>934</v>
      </c>
      <c r="B49" s="48" t="str">
        <f>VLOOKUP(A49,MATERIALES!A6:D373,3,FALSE)</f>
        <v>Emulsión CRR-2</v>
      </c>
      <c r="C49" s="288"/>
      <c r="D49" s="288"/>
      <c r="E49" s="288"/>
      <c r="F49" s="288"/>
      <c r="G49" s="288"/>
      <c r="H49" s="288"/>
      <c r="I49" s="275"/>
      <c r="J49" s="231" t="str">
        <f>VLOOKUP(A49,MATERIALES!A5:D373,2,FALSE)</f>
        <v>lt</v>
      </c>
      <c r="K49" s="289">
        <v>1.5</v>
      </c>
      <c r="L49" s="274"/>
      <c r="M49" s="409">
        <f>VLOOKUP(A49,MATERIALES!A6:D397,4,FALSE)</f>
        <v>3169.7148368040735</v>
      </c>
      <c r="N49" s="279">
        <f>K49*M49</f>
        <v>4754.5722552061106</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5603.8114404380158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1401</v>
      </c>
      <c r="B58" s="51" t="str">
        <f>VLOOKUP(A58,TRANSPORTE!A5:D117,3,FALSE)</f>
        <v>Transporte de agregados pétreos</v>
      </c>
      <c r="C58" s="324"/>
      <c r="D58" s="324"/>
      <c r="E58" s="324"/>
      <c r="F58" s="324"/>
      <c r="G58" s="324"/>
      <c r="H58" s="318" t="s">
        <v>1551</v>
      </c>
      <c r="I58" s="286">
        <v>1.2999999999999999E-2</v>
      </c>
      <c r="J58" s="293">
        <v>1</v>
      </c>
      <c r="K58" s="286">
        <f>I58*J58</f>
        <v>1.2999999999999999E-2</v>
      </c>
      <c r="L58" s="899">
        <f>VLOOKUP(A58,TRANSPORTE!A5:D117,4,FALSE)</f>
        <v>1725.5</v>
      </c>
      <c r="M58" s="900"/>
      <c r="N58" s="294">
        <f>K58*L58</f>
        <v>22.4315</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22.4315</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299">
        <f>K69/J69*100</f>
        <v>55207.789411999998</v>
      </c>
      <c r="J69" s="300">
        <v>185</v>
      </c>
      <c r="K69" s="301">
        <f>VLOOKUP(A69,'MANO DE OBRA'!A8:D99,4,FALSE)</f>
        <v>102134.4104122</v>
      </c>
      <c r="L69" s="55"/>
      <c r="M69" s="302">
        <v>3200</v>
      </c>
      <c r="N69" s="402">
        <f>K69/M69</f>
        <v>31.917003253812499</v>
      </c>
      <c r="O69" s="111"/>
    </row>
    <row r="70" spans="1:15">
      <c r="A70" t="s">
        <v>11</v>
      </c>
      <c r="B70" s="54" t="str">
        <f>VLOOKUP(A70,'MANO DE OBRA'!A8:D69,3,FALSE)</f>
        <v>Obrero (4)</v>
      </c>
      <c r="C70" s="52"/>
      <c r="D70" s="52"/>
      <c r="E70" s="52"/>
      <c r="F70" s="52"/>
      <c r="G70" s="52"/>
      <c r="H70" s="52"/>
      <c r="I70" s="299">
        <f>K70/J70*100</f>
        <v>110415.578824</v>
      </c>
      <c r="J70" s="300">
        <v>185</v>
      </c>
      <c r="K70" s="301">
        <f>VLOOKUP(A70,'MANO DE OBRA'!A8:D100,4,FALSE)</f>
        <v>204268.8208244</v>
      </c>
      <c r="L70" s="55"/>
      <c r="M70" s="302">
        <v>3200</v>
      </c>
      <c r="N70" s="402">
        <f>K70/M70</f>
        <v>63.834006507624999</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95.751009761437501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6488.423386061223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1297.6846772122447</v>
      </c>
      <c r="M83" s="848"/>
      <c r="N83" s="56"/>
    </row>
    <row r="84" spans="1:14">
      <c r="B84" s="94" t="s">
        <v>1057</v>
      </c>
      <c r="C84" s="95"/>
      <c r="D84" s="95"/>
      <c r="E84" s="95"/>
      <c r="F84" s="95"/>
      <c r="G84" s="95"/>
      <c r="H84" s="95"/>
      <c r="I84" s="92"/>
      <c r="J84" s="93"/>
      <c r="K84" s="311">
        <v>0.05</v>
      </c>
      <c r="L84" s="847">
        <f>N78*K84</f>
        <v>324.42116930306116</v>
      </c>
      <c r="M84" s="848"/>
      <c r="N84" s="56"/>
    </row>
    <row r="85" spans="1:14" ht="15.75" thickBot="1">
      <c r="B85" s="96" t="s">
        <v>1058</v>
      </c>
      <c r="C85" s="97"/>
      <c r="D85" s="97"/>
      <c r="E85" s="97"/>
      <c r="F85" s="97"/>
      <c r="G85" s="97"/>
      <c r="H85" s="97"/>
      <c r="I85" s="98"/>
      <c r="J85" s="99"/>
      <c r="K85" s="312">
        <v>0.05</v>
      </c>
      <c r="L85" s="849">
        <f>N78*K85</f>
        <v>324.42116930306116</v>
      </c>
      <c r="M85" s="850"/>
      <c r="N85" s="56"/>
    </row>
    <row r="86" spans="1:14" ht="15.75" thickBot="1">
      <c r="B86" s="812" t="s">
        <v>1037</v>
      </c>
      <c r="C86" s="813"/>
      <c r="D86" s="813"/>
      <c r="E86" s="813"/>
      <c r="F86" s="813"/>
      <c r="G86" s="813"/>
      <c r="H86" s="813"/>
      <c r="I86" s="813"/>
      <c r="J86" s="813"/>
      <c r="K86" s="813"/>
      <c r="L86" s="813"/>
      <c r="M86" s="814"/>
      <c r="N86" s="57">
        <f>L83+L84+L85</f>
        <v>1946.5270158183669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8434.9504018795906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1646</v>
      </c>
      <c r="C31" s="86" t="s">
        <v>1647</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90">
        <v>275</v>
      </c>
      <c r="N36" s="279">
        <f>K36/M36</f>
        <v>380.67412102635558</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90">
        <f>M36</f>
        <v>275</v>
      </c>
      <c r="N37" s="279">
        <f>K37/M37</f>
        <v>347.14217739076594</v>
      </c>
    </row>
    <row r="38" spans="1:14">
      <c r="A38" t="s">
        <v>176</v>
      </c>
      <c r="B38" s="861" t="str">
        <f>VLOOKUP(A38,EQUIPOS!A8:D154,3,FALSE)</f>
        <v xml:space="preserve">Compresor (barrido y soplado)
</v>
      </c>
      <c r="C38" s="862"/>
      <c r="D38" s="862"/>
      <c r="E38" s="862"/>
      <c r="F38" s="862"/>
      <c r="G38" s="862"/>
      <c r="H38" s="863"/>
      <c r="I38" s="274"/>
      <c r="J38" s="275"/>
      <c r="K38" s="276">
        <f>VLOOKUP(A38,EQUIPOS!A8:D165,4,FALSE)</f>
        <v>89031.478666666662</v>
      </c>
      <c r="L38" s="277"/>
      <c r="M38" s="290">
        <v>275</v>
      </c>
      <c r="N38" s="279">
        <f>K38/M38</f>
        <v>323.7508315151515</v>
      </c>
    </row>
    <row r="39" spans="1:14">
      <c r="A39" t="s">
        <v>225</v>
      </c>
      <c r="B39" s="861" t="str">
        <f>VLOOKUP(A39,EQUIPOS!A9:D154,3,FALSE)</f>
        <v>Esparcidor de gravilla, Ancho de esparcimiento 3100mm, Velocidad de trabajo 10—20km2/h</v>
      </c>
      <c r="C39" s="862"/>
      <c r="D39" s="862"/>
      <c r="E39" s="862"/>
      <c r="F39" s="862"/>
      <c r="G39" s="862"/>
      <c r="H39" s="863"/>
      <c r="I39" s="864"/>
      <c r="J39" s="865"/>
      <c r="K39" s="276">
        <f>VLOOKUP(A39,EQUIPOS!A9:D166,4,FALSE)</f>
        <v>17007.809574286934</v>
      </c>
      <c r="L39" s="942">
        <v>275</v>
      </c>
      <c r="M39" s="943"/>
      <c r="N39" s="279">
        <f>K39/L39</f>
        <v>61.846580270134304</v>
      </c>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1.3927419601663635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1114.8064521625738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827</v>
      </c>
      <c r="B48" s="48" t="str">
        <f>VLOOKUP(A48,MATERIALES!A5:D373,3,FALSE)</f>
        <v xml:space="preserve">Agregado para tratamiento superficial doble (primer riego)
</v>
      </c>
      <c r="C48" s="288"/>
      <c r="D48" s="288"/>
      <c r="E48" s="288"/>
      <c r="F48" s="288"/>
      <c r="G48" s="288"/>
      <c r="H48" s="288"/>
      <c r="I48" s="275"/>
      <c r="J48" s="231" t="str">
        <f>VLOOKUP(A48,MATERIALES!A4:D373,2,FALSE)</f>
        <v>m3</v>
      </c>
      <c r="K48" s="289">
        <v>2.5000000000000001E-2</v>
      </c>
      <c r="L48" s="274"/>
      <c r="M48" s="409">
        <f>VLOOKUP(A48,MATERIALES!A5:D396,4,FALSE)</f>
        <v>44055.474754231895</v>
      </c>
      <c r="N48" s="279">
        <f>K48*M48</f>
        <v>1101.3868688557975</v>
      </c>
    </row>
    <row r="49" spans="1:14">
      <c r="A49" s="113" t="s">
        <v>829</v>
      </c>
      <c r="B49" s="48" t="str">
        <f>VLOOKUP(A49,MATERIALES!A6:D373,3,FALSE)</f>
        <v xml:space="preserve">Agregado para tratamiento superficial doble (segundo riego)
</v>
      </c>
      <c r="C49" s="288"/>
      <c r="D49" s="288"/>
      <c r="E49" s="288"/>
      <c r="F49" s="288"/>
      <c r="G49" s="288"/>
      <c r="H49" s="288"/>
      <c r="I49" s="275"/>
      <c r="J49" s="231" t="str">
        <f>VLOOKUP(A49,MATERIALES!A5:D373,2,FALSE)</f>
        <v>m3</v>
      </c>
      <c r="K49" s="289">
        <v>1.2999999999999999E-2</v>
      </c>
      <c r="L49" s="274"/>
      <c r="M49" s="409">
        <f>VLOOKUP(A49,MATERIALES!A6:D397,4,FALSE)</f>
        <v>44055.474754231895</v>
      </c>
      <c r="N49" s="279">
        <f>K49*M49</f>
        <v>572.72117180501459</v>
      </c>
    </row>
    <row r="50" spans="1:14">
      <c r="A50" t="s">
        <v>934</v>
      </c>
      <c r="B50" s="48" t="str">
        <f>VLOOKUP(A50,MATERIALES!A6:D373,3,FALSE)</f>
        <v>Emulsión CRR-2</v>
      </c>
      <c r="C50" s="288"/>
      <c r="D50" s="288"/>
      <c r="E50" s="288"/>
      <c r="F50" s="288"/>
      <c r="G50" s="288"/>
      <c r="H50" s="288"/>
      <c r="I50" s="275"/>
      <c r="J50" s="231" t="str">
        <f>VLOOKUP(A50,MATERIALES!A6:D373,2,FALSE)</f>
        <v>lt</v>
      </c>
      <c r="K50" s="289">
        <v>4.24</v>
      </c>
      <c r="L50" s="274"/>
      <c r="M50" s="409">
        <f>VLOOKUP(A50,MATERIALES!A6:D398,4,FALSE)</f>
        <v>3169.7148368040735</v>
      </c>
      <c r="N50" s="279">
        <f>K50*M50</f>
        <v>13439.590908049273</v>
      </c>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15113.698948710085</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1401</v>
      </c>
      <c r="B58" s="51" t="str">
        <f>VLOOKUP(A58,TRANSPORTE!A5:D117,3,FALSE)</f>
        <v>Transporte de agregados pétreos</v>
      </c>
      <c r="C58" s="324"/>
      <c r="D58" s="324"/>
      <c r="E58" s="324"/>
      <c r="F58" s="324"/>
      <c r="G58" s="324"/>
      <c r="H58" s="318" t="s">
        <v>1551</v>
      </c>
      <c r="I58" s="286">
        <v>3.7999999999999999E-2</v>
      </c>
      <c r="J58" s="293">
        <v>1</v>
      </c>
      <c r="K58" s="286">
        <f>I58*J58</f>
        <v>3.7999999999999999E-2</v>
      </c>
      <c r="L58" s="899">
        <f>VLOOKUP(A58,TRANSPORTE!A5:D117,4,FALSE)</f>
        <v>1725.5</v>
      </c>
      <c r="M58" s="900"/>
      <c r="N58" s="294">
        <f>K58*L58</f>
        <v>65.569000000000003</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65.569000000000003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299">
        <f>K69/J69*100</f>
        <v>55207.789411999998</v>
      </c>
      <c r="J69" s="300">
        <v>185</v>
      </c>
      <c r="K69" s="301">
        <f>VLOOKUP(A69,'MANO DE OBRA'!A8:D99,4,FALSE)</f>
        <v>102134.4104122</v>
      </c>
      <c r="L69" s="55"/>
      <c r="M69" s="411">
        <v>2200</v>
      </c>
      <c r="N69" s="402">
        <f>K69/M69</f>
        <v>46.424732005545451</v>
      </c>
      <c r="O69" s="111"/>
    </row>
    <row r="70" spans="1:15">
      <c r="A70" t="s">
        <v>11</v>
      </c>
      <c r="B70" s="54" t="str">
        <f>VLOOKUP(A70,'MANO DE OBRA'!A8:D69,3,FALSE)</f>
        <v>Obrero (4)</v>
      </c>
      <c r="C70" s="52"/>
      <c r="D70" s="52"/>
      <c r="E70" s="52"/>
      <c r="F70" s="52"/>
      <c r="G70" s="52"/>
      <c r="H70" s="52"/>
      <c r="I70" s="299">
        <f>K70/J70*100</f>
        <v>110415.578824</v>
      </c>
      <c r="J70" s="300">
        <v>185</v>
      </c>
      <c r="K70" s="301">
        <f>VLOOKUP(A70,'MANO DE OBRA'!A8:D100,4,FALSE)</f>
        <v>204268.8208244</v>
      </c>
      <c r="L70" s="55"/>
      <c r="M70" s="412">
        <v>2200</v>
      </c>
      <c r="N70" s="402">
        <f>K70/M70</f>
        <v>92.849464011090902</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901" t="s">
        <v>1037</v>
      </c>
      <c r="C76" s="855"/>
      <c r="D76" s="855"/>
      <c r="E76" s="855"/>
      <c r="F76" s="855"/>
      <c r="G76" s="855"/>
      <c r="H76" s="855"/>
      <c r="I76" s="855"/>
      <c r="J76" s="855"/>
      <c r="K76" s="855"/>
      <c r="L76" s="855"/>
      <c r="M76" s="856"/>
      <c r="N76" s="467">
        <f>SUM(N69:N75)</f>
        <v>139.27419601663635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16433.348596889293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3286.6697193778587</v>
      </c>
      <c r="M83" s="848"/>
      <c r="N83" s="56"/>
    </row>
    <row r="84" spans="1:14">
      <c r="B84" s="94" t="s">
        <v>1057</v>
      </c>
      <c r="C84" s="95"/>
      <c r="D84" s="95"/>
      <c r="E84" s="95"/>
      <c r="F84" s="95"/>
      <c r="G84" s="95"/>
      <c r="H84" s="95"/>
      <c r="I84" s="92"/>
      <c r="J84" s="93"/>
      <c r="K84" s="311">
        <v>0.05</v>
      </c>
      <c r="L84" s="847">
        <f>N78*K84</f>
        <v>821.66742984446466</v>
      </c>
      <c r="M84" s="848"/>
      <c r="N84" s="56"/>
    </row>
    <row r="85" spans="1:14" ht="15.75" thickBot="1">
      <c r="B85" s="96" t="s">
        <v>1058</v>
      </c>
      <c r="C85" s="97"/>
      <c r="D85" s="97"/>
      <c r="E85" s="97"/>
      <c r="F85" s="97"/>
      <c r="G85" s="97"/>
      <c r="H85" s="97"/>
      <c r="I85" s="98"/>
      <c r="J85" s="99"/>
      <c r="K85" s="312">
        <v>0.05</v>
      </c>
      <c r="L85" s="849">
        <f>N78*K85</f>
        <v>821.66742984446466</v>
      </c>
      <c r="M85" s="850"/>
      <c r="N85" s="56"/>
    </row>
    <row r="86" spans="1:14" ht="15.75" thickBot="1">
      <c r="B86" s="812" t="s">
        <v>1037</v>
      </c>
      <c r="C86" s="813"/>
      <c r="D86" s="813"/>
      <c r="E86" s="813"/>
      <c r="F86" s="813"/>
      <c r="G86" s="813"/>
      <c r="H86" s="813"/>
      <c r="I86" s="813"/>
      <c r="J86" s="813"/>
      <c r="K86" s="813"/>
      <c r="L86" s="813"/>
      <c r="M86" s="814"/>
      <c r="N86" s="57">
        <f>L83+L84+L85</f>
        <v>4930.0045790667882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21363.353175956079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1648</v>
      </c>
      <c r="C31" s="86" t="s">
        <v>1649</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90">
        <v>275</v>
      </c>
      <c r="N36" s="279">
        <f>K36/M36</f>
        <v>380.67412102635558</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90">
        <v>275</v>
      </c>
      <c r="N37" s="279">
        <f>K37/M37</f>
        <v>347.14217739076594</v>
      </c>
    </row>
    <row r="38" spans="1:14">
      <c r="A38" t="s">
        <v>176</v>
      </c>
      <c r="B38" s="861" t="str">
        <f>VLOOKUP(A38,EQUIPOS!A8:D154,3,FALSE)</f>
        <v xml:space="preserve">Compresor (barrido y soplado)
</v>
      </c>
      <c r="C38" s="862"/>
      <c r="D38" s="862"/>
      <c r="E38" s="862"/>
      <c r="F38" s="862"/>
      <c r="G38" s="862"/>
      <c r="H38" s="863"/>
      <c r="I38" s="274"/>
      <c r="J38" s="275"/>
      <c r="K38" s="276">
        <f>VLOOKUP(A38,EQUIPOS!A8:D165,4,FALSE)</f>
        <v>89031.478666666662</v>
      </c>
      <c r="L38" s="277"/>
      <c r="M38" s="290">
        <v>275</v>
      </c>
      <c r="N38" s="279">
        <f>K38/M38</f>
        <v>323.7508315151515</v>
      </c>
    </row>
    <row r="39" spans="1:14">
      <c r="A39" t="s">
        <v>225</v>
      </c>
      <c r="B39" s="861" t="str">
        <f>VLOOKUP(A39,EQUIPOS!A9:D154,3,FALSE)</f>
        <v>Esparcidor de gravilla, Ancho de esparcimiento 3100mm, Velocidad de trabajo 10—20km2/h</v>
      </c>
      <c r="C39" s="862"/>
      <c r="D39" s="862"/>
      <c r="E39" s="862"/>
      <c r="F39" s="862"/>
      <c r="G39" s="862"/>
      <c r="H39" s="863"/>
      <c r="I39" s="864"/>
      <c r="J39" s="865"/>
      <c r="K39" s="276">
        <f>VLOOKUP(A39,EQUIPOS!A9:D166,4,FALSE)</f>
        <v>17007.809574286934</v>
      </c>
      <c r="L39" s="942">
        <v>275</v>
      </c>
      <c r="M39" s="943"/>
      <c r="N39" s="279">
        <f>K39/L39</f>
        <v>61.846580270134304</v>
      </c>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1.3927419601663635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1114.8064521625738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827</v>
      </c>
      <c r="B48" s="48" t="str">
        <f>VLOOKUP(A48,MATERIALES!A5:D373,3,FALSE)</f>
        <v xml:space="preserve">Agregado para tratamiento superficial doble (primer riego)
</v>
      </c>
      <c r="C48" s="288"/>
      <c r="D48" s="288"/>
      <c r="E48" s="288"/>
      <c r="F48" s="288"/>
      <c r="G48" s="288"/>
      <c r="H48" s="288"/>
      <c r="I48" s="275"/>
      <c r="J48" s="231" t="str">
        <f>VLOOKUP(A48,MATERIALES!A4:D373,2,FALSE)</f>
        <v>m3</v>
      </c>
      <c r="K48" s="289">
        <v>1.9E-2</v>
      </c>
      <c r="L48" s="274"/>
      <c r="M48" s="409">
        <f>VLOOKUP(A48,MATERIALES!A5:D396,4,FALSE)</f>
        <v>44055.474754231895</v>
      </c>
      <c r="N48" s="279">
        <f>K48*M48</f>
        <v>837.05402033040593</v>
      </c>
    </row>
    <row r="49" spans="1:14">
      <c r="A49" s="113" t="s">
        <v>829</v>
      </c>
      <c r="B49" s="48" t="str">
        <f>VLOOKUP(A49,MATERIALES!A6:D373,3,FALSE)</f>
        <v xml:space="preserve">Agregado para tratamiento superficial doble (segundo riego)
</v>
      </c>
      <c r="C49" s="288"/>
      <c r="D49" s="288"/>
      <c r="E49" s="288"/>
      <c r="F49" s="288"/>
      <c r="G49" s="288"/>
      <c r="H49" s="288"/>
      <c r="I49" s="275"/>
      <c r="J49" s="231" t="str">
        <f>VLOOKUP(A49,MATERIALES!A5:D373,2,FALSE)</f>
        <v>m3</v>
      </c>
      <c r="K49" s="289">
        <v>0.01</v>
      </c>
      <c r="L49" s="274"/>
      <c r="M49" s="409">
        <f>VLOOKUP(A49,MATERIALES!A6:D397,4,FALSE)</f>
        <v>44055.474754231895</v>
      </c>
      <c r="N49" s="279">
        <f>K49*M49</f>
        <v>440.55474754231898</v>
      </c>
    </row>
    <row r="50" spans="1:14">
      <c r="A50" t="s">
        <v>934</v>
      </c>
      <c r="B50" s="48" t="str">
        <f>VLOOKUP(A50,MATERIALES!A6:D373,3,FALSE)</f>
        <v>Emulsión CRR-2</v>
      </c>
      <c r="C50" s="288"/>
      <c r="D50" s="288"/>
      <c r="E50" s="288"/>
      <c r="F50" s="288"/>
      <c r="G50" s="288"/>
      <c r="H50" s="288"/>
      <c r="I50" s="275"/>
      <c r="J50" s="231" t="str">
        <f>VLOOKUP(A50,MATERIALES!A6:D373,2,FALSE)</f>
        <v>lt</v>
      </c>
      <c r="K50" s="289">
        <v>3.24</v>
      </c>
      <c r="L50" s="274"/>
      <c r="M50" s="409">
        <f>VLOOKUP(A50,MATERIALES!A6:D398,4,FALSE)</f>
        <v>3169.7148368040735</v>
      </c>
      <c r="N50" s="279">
        <f>K50*M50</f>
        <v>10269.876071245199</v>
      </c>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11547.484839117924</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1401</v>
      </c>
      <c r="B58" s="51" t="str">
        <f>VLOOKUP(A58,TRANSPORTE!A5:D117,3,FALSE)</f>
        <v>Transporte de agregados pétreos</v>
      </c>
      <c r="C58" s="324"/>
      <c r="D58" s="324"/>
      <c r="E58" s="324"/>
      <c r="F58" s="324"/>
      <c r="G58" s="324"/>
      <c r="H58" s="318" t="s">
        <v>1551</v>
      </c>
      <c r="I58" s="286">
        <v>2.9000000000000001E-2</v>
      </c>
      <c r="J58" s="293">
        <v>1</v>
      </c>
      <c r="K58" s="286">
        <f>I58*J58</f>
        <v>2.9000000000000001E-2</v>
      </c>
      <c r="L58" s="899">
        <f>VLOOKUP(A58,TRANSPORTE!A5:D117,4,FALSE)</f>
        <v>1725.5</v>
      </c>
      <c r="M58" s="900"/>
      <c r="N58" s="294">
        <f>K58*L58</f>
        <v>50.039500000000004</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50.039500000000004</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2200</v>
      </c>
      <c r="N69" s="402">
        <f>K69/M69</f>
        <v>92.849464011090902</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13">
        <v>2200</v>
      </c>
      <c r="N70" s="402">
        <f>K70/M70</f>
        <v>46.424732005545451</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139.27419601663635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12851.604987297134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2570.320997459427</v>
      </c>
      <c r="M83" s="848"/>
      <c r="N83" s="56"/>
    </row>
    <row r="84" spans="1:14">
      <c r="B84" s="94" t="s">
        <v>1057</v>
      </c>
      <c r="C84" s="95"/>
      <c r="D84" s="95"/>
      <c r="E84" s="95"/>
      <c r="F84" s="95"/>
      <c r="G84" s="95"/>
      <c r="H84" s="95"/>
      <c r="I84" s="92"/>
      <c r="J84" s="93"/>
      <c r="K84" s="311">
        <v>0.05</v>
      </c>
      <c r="L84" s="847">
        <f>N78*K84</f>
        <v>642.58024936485674</v>
      </c>
      <c r="M84" s="848"/>
      <c r="N84" s="56"/>
    </row>
    <row r="85" spans="1:14" ht="15.75" thickBot="1">
      <c r="B85" s="96" t="s">
        <v>1058</v>
      </c>
      <c r="C85" s="97"/>
      <c r="D85" s="97"/>
      <c r="E85" s="97"/>
      <c r="F85" s="97"/>
      <c r="G85" s="97"/>
      <c r="H85" s="97"/>
      <c r="I85" s="98"/>
      <c r="J85" s="99"/>
      <c r="K85" s="312">
        <v>0.05</v>
      </c>
      <c r="L85" s="849">
        <f>N78*K85</f>
        <v>642.58024936485674</v>
      </c>
      <c r="M85" s="850"/>
      <c r="N85" s="56"/>
    </row>
    <row r="86" spans="1:14" ht="15.75" thickBot="1">
      <c r="B86" s="812" t="s">
        <v>1037</v>
      </c>
      <c r="C86" s="813"/>
      <c r="D86" s="813"/>
      <c r="E86" s="813"/>
      <c r="F86" s="813"/>
      <c r="G86" s="813"/>
      <c r="H86" s="813"/>
      <c r="I86" s="813"/>
      <c r="J86" s="813"/>
      <c r="K86" s="813"/>
      <c r="L86" s="813"/>
      <c r="M86" s="814"/>
      <c r="N86" s="57">
        <f>L83+L84+L85</f>
        <v>3855.4814961891402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16707.086483486273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1651</v>
      </c>
      <c r="C31" s="86" t="s">
        <v>1650</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275</v>
      </c>
      <c r="N36" s="279">
        <f>K36/M36</f>
        <v>380.67412102635558</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275</v>
      </c>
      <c r="N37" s="279">
        <f>K37/M37</f>
        <v>347.14217739076594</v>
      </c>
    </row>
    <row r="38" spans="1:14">
      <c r="A38" t="s">
        <v>176</v>
      </c>
      <c r="B38" s="861" t="str">
        <f>VLOOKUP(A38,EQUIPOS!A8:D154,3,FALSE)</f>
        <v xml:space="preserve">Compresor (barrido y soplado)
</v>
      </c>
      <c r="C38" s="862"/>
      <c r="D38" s="862"/>
      <c r="E38" s="862"/>
      <c r="F38" s="862"/>
      <c r="G38" s="862"/>
      <c r="H38" s="863"/>
      <c r="I38" s="274"/>
      <c r="J38" s="275"/>
      <c r="K38" s="276">
        <f>VLOOKUP(A38,EQUIPOS!A8:D165,4,FALSE)</f>
        <v>89031.478666666662</v>
      </c>
      <c r="L38" s="277"/>
      <c r="M38" s="278">
        <v>275</v>
      </c>
      <c r="N38" s="279">
        <f>K38/M38</f>
        <v>323.7508315151515</v>
      </c>
    </row>
    <row r="39" spans="1:14">
      <c r="A39" t="s">
        <v>225</v>
      </c>
      <c r="B39" s="861" t="str">
        <f>VLOOKUP(A39,EQUIPOS!A9:D154,3,FALSE)</f>
        <v>Esparcidor de gravilla, Ancho de esparcimiento 3100mm, Velocidad de trabajo 10—20km2/h</v>
      </c>
      <c r="C39" s="862"/>
      <c r="D39" s="862"/>
      <c r="E39" s="862"/>
      <c r="F39" s="862"/>
      <c r="G39" s="862"/>
      <c r="H39" s="863"/>
      <c r="I39" s="864"/>
      <c r="J39" s="865"/>
      <c r="K39" s="276">
        <f>VLOOKUP(A39,EQUIPOS!A9:D166,4,FALSE)</f>
        <v>17007.809574286934</v>
      </c>
      <c r="L39" s="866">
        <v>275</v>
      </c>
      <c r="M39" s="867"/>
      <c r="N39" s="279">
        <f>K39/L39</f>
        <v>61.846580270134304</v>
      </c>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1.3927419601663635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1114.8064521625738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827</v>
      </c>
      <c r="B48" s="48" t="str">
        <f>VLOOKUP(A48,MATERIALES!A5:D373,3,FALSE)</f>
        <v xml:space="preserve">Agregado para tratamiento superficial doble (primer riego)
</v>
      </c>
      <c r="C48" s="288"/>
      <c r="D48" s="288"/>
      <c r="E48" s="288"/>
      <c r="F48" s="288"/>
      <c r="G48" s="288"/>
      <c r="H48" s="288"/>
      <c r="I48" s="275"/>
      <c r="J48" s="231" t="str">
        <f>VLOOKUP(A48,MATERIALES!A4:D640,2,FALSE)</f>
        <v>m3</v>
      </c>
      <c r="K48" s="289">
        <v>2.5000000000000001E-2</v>
      </c>
      <c r="L48" s="274"/>
      <c r="M48" s="409">
        <f>VLOOKUP(A48,MATERIALES!A5:D396,4,FALSE)</f>
        <v>44055.474754231895</v>
      </c>
      <c r="N48" s="279">
        <f>K48*M48</f>
        <v>1101.3868688557975</v>
      </c>
    </row>
    <row r="49" spans="1:14">
      <c r="A49" s="113" t="s">
        <v>829</v>
      </c>
      <c r="B49" s="48" t="str">
        <f>VLOOKUP(A49,MATERIALES!A6:D373,3,FALSE)</f>
        <v xml:space="preserve">Agregado para tratamiento superficial doble (segundo riego)
</v>
      </c>
      <c r="C49" s="288"/>
      <c r="D49" s="288"/>
      <c r="E49" s="288"/>
      <c r="F49" s="288"/>
      <c r="G49" s="288"/>
      <c r="H49" s="288"/>
      <c r="I49" s="275"/>
      <c r="J49" s="231" t="str">
        <f>VLOOKUP(A49,MATERIALES!A5:D641,2,FALSE)</f>
        <v>m3</v>
      </c>
      <c r="K49" s="289">
        <v>1.2999999999999999E-2</v>
      </c>
      <c r="L49" s="274"/>
      <c r="M49" s="409">
        <f>VLOOKUP(A49,MATERIALES!A6:D397,4,FALSE)</f>
        <v>44055.474754231895</v>
      </c>
      <c r="N49" s="279">
        <f>K49*M49</f>
        <v>572.72117180501459</v>
      </c>
    </row>
    <row r="50" spans="1:14">
      <c r="A50" t="s">
        <v>936</v>
      </c>
      <c r="B50" s="48" t="str">
        <f>VLOOKUP(A50,MATERIALES!A6:D373,3,FALSE)</f>
        <v>Emulsión CRR-2m</v>
      </c>
      <c r="C50" s="288"/>
      <c r="D50" s="288"/>
      <c r="E50" s="288"/>
      <c r="F50" s="288"/>
      <c r="G50" s="288"/>
      <c r="H50" s="288"/>
      <c r="I50" s="275"/>
      <c r="J50" s="231" t="str">
        <f>VLOOKUP(A50,MATERIALES!A6:D642,2,FALSE)</f>
        <v>lt</v>
      </c>
      <c r="K50" s="289">
        <v>4.24</v>
      </c>
      <c r="L50" s="274"/>
      <c r="M50" s="409">
        <f>VLOOKUP(A50,MATERIALES!A6:D398,4,FALSE)</f>
        <v>2558.1232100204902</v>
      </c>
      <c r="N50" s="279">
        <f>K50*M50</f>
        <v>10846.442410486879</v>
      </c>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12520.550451147692</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1401</v>
      </c>
      <c r="B58" s="51" t="str">
        <f>VLOOKUP(A58,TRANSPORTE!A5:D117,3,FALSE)</f>
        <v>Transporte de agregados pétreos</v>
      </c>
      <c r="C58" s="324"/>
      <c r="D58" s="324"/>
      <c r="E58" s="324"/>
      <c r="F58" s="324"/>
      <c r="G58" s="324"/>
      <c r="H58" s="318" t="s">
        <v>1551</v>
      </c>
      <c r="I58" s="286">
        <v>3.7999999999999999E-2</v>
      </c>
      <c r="J58" s="293">
        <v>1</v>
      </c>
      <c r="K58" s="286">
        <f>I58*J58</f>
        <v>3.7999999999999999E-2</v>
      </c>
      <c r="L58" s="899">
        <f>VLOOKUP(A58,TRANSPORTE!A5:D117,4,FALSE)</f>
        <v>1725.5</v>
      </c>
      <c r="M58" s="900"/>
      <c r="N58" s="294">
        <f>K58*L58</f>
        <v>65.569000000000003</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65.569000000000003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2200</v>
      </c>
      <c r="N69" s="402">
        <f>K69/M69</f>
        <v>92.849464011090902</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2200</v>
      </c>
      <c r="N70" s="402">
        <f>K70/M70</f>
        <v>46.424732005545451</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139.27419601663635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13840.200099326901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2768.0400198653806</v>
      </c>
      <c r="M83" s="848"/>
      <c r="N83" s="56"/>
    </row>
    <row r="84" spans="1:14">
      <c r="B84" s="94" t="s">
        <v>1057</v>
      </c>
      <c r="C84" s="95"/>
      <c r="D84" s="95"/>
      <c r="E84" s="95"/>
      <c r="F84" s="95"/>
      <c r="G84" s="95"/>
      <c r="H84" s="95"/>
      <c r="I84" s="92"/>
      <c r="J84" s="93"/>
      <c r="K84" s="311">
        <v>0.05</v>
      </c>
      <c r="L84" s="847">
        <f>N78*K84</f>
        <v>692.01000496634515</v>
      </c>
      <c r="M84" s="848"/>
      <c r="N84" s="56"/>
    </row>
    <row r="85" spans="1:14" ht="15.75" thickBot="1">
      <c r="B85" s="96" t="s">
        <v>1058</v>
      </c>
      <c r="C85" s="97"/>
      <c r="D85" s="97"/>
      <c r="E85" s="97"/>
      <c r="F85" s="97"/>
      <c r="G85" s="97"/>
      <c r="H85" s="97"/>
      <c r="I85" s="98"/>
      <c r="J85" s="99"/>
      <c r="K85" s="312">
        <v>0.05</v>
      </c>
      <c r="L85" s="849">
        <f>N78*K85</f>
        <v>692.01000496634515</v>
      </c>
      <c r="M85" s="850"/>
      <c r="N85" s="56"/>
    </row>
    <row r="86" spans="1:14" ht="15.75" thickBot="1">
      <c r="B86" s="812" t="s">
        <v>1037</v>
      </c>
      <c r="C86" s="813"/>
      <c r="D86" s="813"/>
      <c r="E86" s="813"/>
      <c r="F86" s="813"/>
      <c r="G86" s="813"/>
      <c r="H86" s="813"/>
      <c r="I86" s="813"/>
      <c r="J86" s="813"/>
      <c r="K86" s="813"/>
      <c r="L86" s="813"/>
      <c r="M86" s="814"/>
      <c r="N86" s="57">
        <f>L83+L84+L85</f>
        <v>4152.0600297980709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17992.260129124974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1652</v>
      </c>
      <c r="C31" s="86" t="s">
        <v>1653</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275</v>
      </c>
      <c r="N36" s="279">
        <f>K36/M36</f>
        <v>380.67412102635558</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275</v>
      </c>
      <c r="N37" s="279">
        <f>K37/M37</f>
        <v>347.14217739076594</v>
      </c>
    </row>
    <row r="38" spans="1:14">
      <c r="A38" t="s">
        <v>176</v>
      </c>
      <c r="B38" s="861" t="str">
        <f>VLOOKUP(A38,EQUIPOS!A8:D154,3,FALSE)</f>
        <v xml:space="preserve">Compresor (barrido y soplado)
</v>
      </c>
      <c r="C38" s="862"/>
      <c r="D38" s="862"/>
      <c r="E38" s="862"/>
      <c r="F38" s="862"/>
      <c r="G38" s="862"/>
      <c r="H38" s="863"/>
      <c r="I38" s="274"/>
      <c r="J38" s="275"/>
      <c r="K38" s="276">
        <f>VLOOKUP(A38,EQUIPOS!A8:D165,4,FALSE)</f>
        <v>89031.478666666662</v>
      </c>
      <c r="L38" s="277"/>
      <c r="M38" s="278">
        <v>275</v>
      </c>
      <c r="N38" s="279">
        <f>K38/M38</f>
        <v>323.7508315151515</v>
      </c>
    </row>
    <row r="39" spans="1:14">
      <c r="A39" t="s">
        <v>225</v>
      </c>
      <c r="B39" s="861" t="str">
        <f>VLOOKUP(A39,EQUIPOS!A9:D154,3,FALSE)</f>
        <v>Esparcidor de gravilla, Ancho de esparcimiento 3100mm, Velocidad de trabajo 10—20km2/h</v>
      </c>
      <c r="C39" s="862"/>
      <c r="D39" s="862"/>
      <c r="E39" s="862"/>
      <c r="F39" s="862"/>
      <c r="G39" s="862"/>
      <c r="H39" s="863"/>
      <c r="I39" s="864"/>
      <c r="J39" s="865"/>
      <c r="K39" s="276">
        <f>VLOOKUP(A39,EQUIPOS!A9:D166,4,FALSE)</f>
        <v>17007.809574286934</v>
      </c>
      <c r="L39" s="866">
        <v>275</v>
      </c>
      <c r="M39" s="867"/>
      <c r="N39" s="279">
        <f>K39/L39</f>
        <v>61.846580270134304</v>
      </c>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1.3927419601663635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1114.8064521625738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827</v>
      </c>
      <c r="B48" s="48" t="str">
        <f>VLOOKUP(A48,MATERIALES!A5:D373,3,FALSE)</f>
        <v xml:space="preserve">Agregado para tratamiento superficial doble (primer riego)
</v>
      </c>
      <c r="C48" s="288"/>
      <c r="D48" s="288"/>
      <c r="E48" s="288"/>
      <c r="F48" s="288"/>
      <c r="G48" s="288"/>
      <c r="H48" s="288"/>
      <c r="I48" s="275"/>
      <c r="J48" s="231" t="str">
        <f>VLOOKUP(A48,MATERIALES!A4:D640,2,FALSE)</f>
        <v>m3</v>
      </c>
      <c r="K48" s="289">
        <v>1.9E-2</v>
      </c>
      <c r="L48" s="274"/>
      <c r="M48" s="409">
        <f>VLOOKUP(A48,MATERIALES!A5:D396,4,FALSE)</f>
        <v>44055.474754231895</v>
      </c>
      <c r="N48" s="279">
        <f>K48*M48</f>
        <v>837.05402033040593</v>
      </c>
    </row>
    <row r="49" spans="1:14">
      <c r="A49" s="113" t="s">
        <v>829</v>
      </c>
      <c r="B49" s="48" t="str">
        <f>VLOOKUP(A49,MATERIALES!A6:D373,3,FALSE)</f>
        <v xml:space="preserve">Agregado para tratamiento superficial doble (segundo riego)
</v>
      </c>
      <c r="C49" s="288"/>
      <c r="D49" s="288"/>
      <c r="E49" s="288"/>
      <c r="F49" s="288"/>
      <c r="G49" s="288"/>
      <c r="H49" s="288"/>
      <c r="I49" s="275"/>
      <c r="J49" s="231" t="str">
        <f>VLOOKUP(A49,MATERIALES!A5:D641,2,FALSE)</f>
        <v>m3</v>
      </c>
      <c r="K49" s="289">
        <v>0.01</v>
      </c>
      <c r="L49" s="274"/>
      <c r="M49" s="409">
        <f>VLOOKUP(A49,MATERIALES!A6:D397,4,FALSE)</f>
        <v>44055.474754231895</v>
      </c>
      <c r="N49" s="279">
        <f>K49*M49</f>
        <v>440.55474754231898</v>
      </c>
    </row>
    <row r="50" spans="1:14">
      <c r="A50" t="s">
        <v>936</v>
      </c>
      <c r="B50" s="48" t="str">
        <f>VLOOKUP(A50,MATERIALES!A6:D373,3,FALSE)</f>
        <v>Emulsión CRR-2m</v>
      </c>
      <c r="C50" s="288"/>
      <c r="D50" s="288"/>
      <c r="E50" s="288"/>
      <c r="F50" s="288"/>
      <c r="G50" s="288"/>
      <c r="H50" s="288"/>
      <c r="I50" s="275"/>
      <c r="J50" s="231" t="str">
        <f>VLOOKUP(A50,MATERIALES!A6:D642,2,FALSE)</f>
        <v>lt</v>
      </c>
      <c r="K50" s="289">
        <v>3.24</v>
      </c>
      <c r="L50" s="274"/>
      <c r="M50" s="409">
        <f>VLOOKUP(A50,MATERIALES!A6:D398,4,FALSE)</f>
        <v>2558.1232100204902</v>
      </c>
      <c r="N50" s="279">
        <f>K50*M50</f>
        <v>8288.3192004663888</v>
      </c>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9565.9279683391142</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1401</v>
      </c>
      <c r="B58" s="51" t="str">
        <f>VLOOKUP(A58,TRANSPORTE!A5:D117,3,FALSE)</f>
        <v>Transporte de agregados pétreos</v>
      </c>
      <c r="C58" s="324"/>
      <c r="D58" s="324"/>
      <c r="E58" s="324"/>
      <c r="F58" s="324"/>
      <c r="G58" s="324"/>
      <c r="H58" s="318" t="s">
        <v>1551</v>
      </c>
      <c r="I58" s="286">
        <v>2.9000000000000001E-2</v>
      </c>
      <c r="J58" s="293">
        <v>1</v>
      </c>
      <c r="K58" s="286">
        <f>I58*J58</f>
        <v>2.9000000000000001E-2</v>
      </c>
      <c r="L58" s="899">
        <f>VLOOKUP(A58,TRANSPORTE!A5:D117,4,FALSE)</f>
        <v>1725.5</v>
      </c>
      <c r="M58" s="900"/>
      <c r="N58" s="294">
        <f>K58*L58</f>
        <v>50.039500000000004</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50.039500000000004</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2200</v>
      </c>
      <c r="N69" s="402">
        <f>K69/M69</f>
        <v>92.849464011090902</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2200</v>
      </c>
      <c r="N70" s="402">
        <f>K70/M70</f>
        <v>46.424732005545451</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139.27419601663635</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10870.048116518326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2174.0096233036652</v>
      </c>
      <c r="M83" s="848"/>
      <c r="N83" s="56"/>
    </row>
    <row r="84" spans="1:14">
      <c r="B84" s="94" t="s">
        <v>1057</v>
      </c>
      <c r="C84" s="95"/>
      <c r="D84" s="95"/>
      <c r="E84" s="95"/>
      <c r="F84" s="95"/>
      <c r="G84" s="95"/>
      <c r="H84" s="95"/>
      <c r="I84" s="92"/>
      <c r="J84" s="93"/>
      <c r="K84" s="311">
        <v>0.05</v>
      </c>
      <c r="L84" s="847">
        <f>N78*K84</f>
        <v>543.5024058259163</v>
      </c>
      <c r="M84" s="848"/>
      <c r="N84" s="56"/>
    </row>
    <row r="85" spans="1:14" ht="15.75" thickBot="1">
      <c r="B85" s="96" t="s">
        <v>1058</v>
      </c>
      <c r="C85" s="97"/>
      <c r="D85" s="97"/>
      <c r="E85" s="97"/>
      <c r="F85" s="97"/>
      <c r="G85" s="97"/>
      <c r="H85" s="97"/>
      <c r="I85" s="98"/>
      <c r="J85" s="99"/>
      <c r="K85" s="312">
        <v>0.05</v>
      </c>
      <c r="L85" s="849">
        <f>N78*K85</f>
        <v>543.5024058259163</v>
      </c>
      <c r="M85" s="850"/>
      <c r="N85" s="56"/>
    </row>
    <row r="86" spans="1:14" ht="15.75" thickBot="1">
      <c r="B86" s="812" t="s">
        <v>1037</v>
      </c>
      <c r="C86" s="813"/>
      <c r="D86" s="813"/>
      <c r="E86" s="813"/>
      <c r="F86" s="813"/>
      <c r="G86" s="813"/>
      <c r="H86" s="813"/>
      <c r="I86" s="813"/>
      <c r="J86" s="813"/>
      <c r="K86" s="813"/>
      <c r="L86" s="813"/>
      <c r="M86" s="814"/>
      <c r="N86" s="57">
        <f>L83+L84+L85</f>
        <v>3261.014434955498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14131.062551473824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1134</v>
      </c>
      <c r="C31" s="86" t="s">
        <v>1654</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418</v>
      </c>
      <c r="N36" s="279">
        <f>K36/M36</f>
        <v>250.44350067523393</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418</v>
      </c>
      <c r="N37" s="279">
        <f>K37/M37</f>
        <v>228.38301144129338</v>
      </c>
    </row>
    <row r="38" spans="1:14">
      <c r="A38" t="s">
        <v>225</v>
      </c>
      <c r="B38" s="861" t="str">
        <f>VLOOKUP(A38,EQUIPOS!A8:D154,3,FALSE)</f>
        <v>Esparcidor de gravilla, Ancho de esparcimiento 3100mm, Velocidad de trabajo 10—20km2/h</v>
      </c>
      <c r="C38" s="862"/>
      <c r="D38" s="862"/>
      <c r="E38" s="862"/>
      <c r="F38" s="862"/>
      <c r="G38" s="862"/>
      <c r="H38" s="863"/>
      <c r="I38" s="274"/>
      <c r="J38" s="275"/>
      <c r="K38" s="276">
        <f>VLOOKUP(A38,EQUIPOS!A8:D165,4,FALSE)</f>
        <v>17007.809574286934</v>
      </c>
      <c r="L38" s="277"/>
      <c r="M38" s="278">
        <v>418</v>
      </c>
      <c r="N38" s="279">
        <f>K38/M38</f>
        <v>40.688539651404149</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0.91627760537260772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520.43132937330404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867</v>
      </c>
      <c r="B48" s="48"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52121.606892212978</v>
      </c>
      <c r="N48" s="279">
        <f>K48*M48</f>
        <v>521.21606892212981</v>
      </c>
    </row>
    <row r="49" spans="1:14">
      <c r="A49" s="113" t="s">
        <v>934</v>
      </c>
      <c r="B49" s="48" t="str">
        <f>VLOOKUP(A49,MATERIALES!A6:D373,3,FALSE)</f>
        <v>Emulsión CRR-2</v>
      </c>
      <c r="C49" s="288"/>
      <c r="D49" s="288"/>
      <c r="E49" s="288"/>
      <c r="F49" s="288"/>
      <c r="G49" s="288"/>
      <c r="H49" s="288"/>
      <c r="I49" s="275"/>
      <c r="J49" s="231" t="str">
        <f>VLOOKUP(A49,MATERIALES!A5:D641,2,FALSE)</f>
        <v>lt</v>
      </c>
      <c r="K49" s="289">
        <v>1.25</v>
      </c>
      <c r="L49" s="274"/>
      <c r="M49" s="409">
        <f>VLOOKUP(A49,MATERIALES!A6:D397,4,FALSE)</f>
        <v>3169.7148368040735</v>
      </c>
      <c r="N49" s="279">
        <f>K49*M49</f>
        <v>3962.1435460050916</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4483.3596149272216</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1311</v>
      </c>
      <c r="B58" s="51" t="str">
        <f>VLOOKUP(A58,TRANSPORTE!A5:D117,3,FALSE)</f>
        <v>Transporte de Arena</v>
      </c>
      <c r="C58" s="324"/>
      <c r="D58" s="324"/>
      <c r="E58" s="324"/>
      <c r="F58" s="324"/>
      <c r="G58" s="324"/>
      <c r="H58" s="318" t="s">
        <v>1551</v>
      </c>
      <c r="I58" s="286">
        <v>0.01</v>
      </c>
      <c r="J58" s="293">
        <v>1</v>
      </c>
      <c r="K58" s="286">
        <f>I58*J58</f>
        <v>0.01</v>
      </c>
      <c r="L58" s="899">
        <f>VLOOKUP(A58,TRANSPORTE!A5:D117,4,FALSE)</f>
        <v>1576</v>
      </c>
      <c r="M58" s="900"/>
      <c r="N58" s="294">
        <f>K58*L58</f>
        <v>15.76</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15.76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3344</v>
      </c>
      <c r="N69" s="402">
        <f>K69/M69</f>
        <v>61.08517369150718</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3344</v>
      </c>
      <c r="N70" s="402">
        <f>K70/M70</f>
        <v>30.54258684575359</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91.62776053726077</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5111.1787048377864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1022.2357409675574</v>
      </c>
      <c r="M83" s="848"/>
      <c r="N83" s="56"/>
    </row>
    <row r="84" spans="1:14">
      <c r="B84" s="94" t="s">
        <v>1057</v>
      </c>
      <c r="C84" s="95"/>
      <c r="D84" s="95"/>
      <c r="E84" s="95"/>
      <c r="F84" s="95"/>
      <c r="G84" s="95"/>
      <c r="H84" s="95"/>
      <c r="I84" s="92"/>
      <c r="J84" s="93"/>
      <c r="K84" s="311">
        <v>0.05</v>
      </c>
      <c r="L84" s="847">
        <f>N78*K84</f>
        <v>255.55893524188934</v>
      </c>
      <c r="M84" s="848"/>
      <c r="N84" s="56"/>
    </row>
    <row r="85" spans="1:14" ht="15.75" thickBot="1">
      <c r="B85" s="96" t="s">
        <v>1058</v>
      </c>
      <c r="C85" s="97"/>
      <c r="D85" s="97"/>
      <c r="E85" s="97"/>
      <c r="F85" s="97"/>
      <c r="G85" s="97"/>
      <c r="H85" s="97"/>
      <c r="I85" s="98"/>
      <c r="J85" s="99"/>
      <c r="K85" s="312">
        <v>0.05</v>
      </c>
      <c r="L85" s="849">
        <f>N78*K85</f>
        <v>255.55893524188934</v>
      </c>
      <c r="M85" s="850"/>
      <c r="N85" s="56"/>
    </row>
    <row r="86" spans="1:14" ht="15.75" thickBot="1">
      <c r="B86" s="812" t="s">
        <v>1037</v>
      </c>
      <c r="C86" s="813"/>
      <c r="D86" s="813"/>
      <c r="E86" s="813"/>
      <c r="F86" s="813"/>
      <c r="G86" s="813"/>
      <c r="H86" s="813"/>
      <c r="I86" s="813"/>
      <c r="J86" s="813"/>
      <c r="K86" s="813"/>
      <c r="L86" s="813"/>
      <c r="M86" s="814"/>
      <c r="N86" s="57">
        <f>L83+L84+L85</f>
        <v>1533.3536114513358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6644.5323162891218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1135</v>
      </c>
      <c r="C31" s="86" t="s">
        <v>1655</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154</v>
      </c>
      <c r="B36" s="861" t="str">
        <f>VLOOKUP(A36,EQUIPOS!A6:D154,3,FALSE)</f>
        <v>Carrotanque Irrigador de asfalto, 1000 GALONES DE CAPACIDAD</v>
      </c>
      <c r="C36" s="862"/>
      <c r="D36" s="862"/>
      <c r="E36" s="862"/>
      <c r="F36" s="862"/>
      <c r="G36" s="862"/>
      <c r="H36" s="863"/>
      <c r="I36" s="274"/>
      <c r="J36" s="275"/>
      <c r="K36" s="276">
        <f>VLOOKUP(A36,EQUIPOS!A6:D163,4,FALSE)</f>
        <v>104685.38328224779</v>
      </c>
      <c r="L36" s="277"/>
      <c r="M36" s="278">
        <v>418</v>
      </c>
      <c r="N36" s="279">
        <f>K36/M36</f>
        <v>250.44350067523393</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418</v>
      </c>
      <c r="N37" s="279">
        <f>K37/M37</f>
        <v>228.38301144129338</v>
      </c>
    </row>
    <row r="38" spans="1:14">
      <c r="A38" t="s">
        <v>225</v>
      </c>
      <c r="B38" s="861" t="str">
        <f>VLOOKUP(A38,EQUIPOS!A8:D154,3,FALSE)</f>
        <v>Esparcidor de gravilla, Ancho de esparcimiento 3100mm, Velocidad de trabajo 10—20km2/h</v>
      </c>
      <c r="C38" s="862"/>
      <c r="D38" s="862"/>
      <c r="E38" s="862"/>
      <c r="F38" s="862"/>
      <c r="G38" s="862"/>
      <c r="H38" s="863"/>
      <c r="I38" s="274"/>
      <c r="J38" s="275"/>
      <c r="K38" s="276">
        <f>VLOOKUP(A38,EQUIPOS!A8:D165,4,FALSE)</f>
        <v>17007.809574286934</v>
      </c>
      <c r="L38" s="277"/>
      <c r="M38" s="278">
        <v>418</v>
      </c>
      <c r="N38" s="279">
        <f>K38/M38</f>
        <v>40.688539651404149</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0.91627760537260772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520.43132937330404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867</v>
      </c>
      <c r="B48" s="48"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52121.606892212978</v>
      </c>
      <c r="N48" s="279">
        <f>K48*M48</f>
        <v>521.21606892212981</v>
      </c>
    </row>
    <row r="49" spans="1:72">
      <c r="A49" s="113" t="s">
        <v>932</v>
      </c>
      <c r="B49" s="48" t="str">
        <f>VLOOKUP(A49,MATERIALES!A6:D373,3,FALSE)</f>
        <v>Emulsión CRR-1</v>
      </c>
      <c r="C49" s="288"/>
      <c r="D49" s="288"/>
      <c r="E49" s="288"/>
      <c r="F49" s="288"/>
      <c r="G49" s="288"/>
      <c r="H49" s="288"/>
      <c r="I49" s="275"/>
      <c r="J49" s="275" t="s">
        <v>1064</v>
      </c>
      <c r="K49" s="289">
        <v>1.25</v>
      </c>
      <c r="L49" s="274"/>
      <c r="M49" s="409">
        <f>VLOOKUP(A49,MATERIALES!A6:D397,4,FALSE)</f>
        <v>2192.1507104592297</v>
      </c>
      <c r="N49" s="279">
        <f>K49*M49</f>
        <v>2740.188388074037</v>
      </c>
      <c r="BT49">
        <v>1111</v>
      </c>
    </row>
    <row r="50" spans="1:72">
      <c r="B50" s="48"/>
      <c r="C50" s="288"/>
      <c r="D50" s="288"/>
      <c r="E50" s="288"/>
      <c r="F50" s="288"/>
      <c r="G50" s="288"/>
      <c r="H50" s="288"/>
      <c r="I50" s="275"/>
      <c r="J50" s="231"/>
      <c r="K50" s="289"/>
      <c r="L50" s="274"/>
      <c r="M50" s="290"/>
      <c r="N50" s="291"/>
    </row>
    <row r="51" spans="1:72">
      <c r="B51" s="48"/>
      <c r="C51" s="288"/>
      <c r="D51" s="288"/>
      <c r="E51" s="288"/>
      <c r="F51" s="288"/>
      <c r="G51" s="288"/>
      <c r="H51" s="288"/>
      <c r="I51" s="275"/>
      <c r="J51" s="231"/>
      <c r="K51" s="289"/>
      <c r="L51" s="274"/>
      <c r="M51" s="290"/>
      <c r="N51" s="291"/>
    </row>
    <row r="52" spans="1:72" ht="15.75" thickBot="1">
      <c r="B52" s="894"/>
      <c r="C52" s="895"/>
      <c r="D52" s="895"/>
      <c r="E52" s="895"/>
      <c r="F52" s="895"/>
      <c r="G52" s="895"/>
      <c r="H52" s="895"/>
      <c r="I52" s="865"/>
      <c r="J52" s="47"/>
      <c r="K52" s="49"/>
      <c r="L52" s="896"/>
      <c r="M52" s="897"/>
      <c r="N52" s="50"/>
    </row>
    <row r="53" spans="1:72" ht="15.75" thickBot="1">
      <c r="B53" s="812" t="s">
        <v>1037</v>
      </c>
      <c r="C53" s="813"/>
      <c r="D53" s="813"/>
      <c r="E53" s="813"/>
      <c r="F53" s="813"/>
      <c r="G53" s="813"/>
      <c r="H53" s="813"/>
      <c r="I53" s="813"/>
      <c r="J53" s="813"/>
      <c r="K53" s="813"/>
      <c r="L53" s="813"/>
      <c r="M53" s="814"/>
      <c r="N53" s="401">
        <f>SUM(N48:N52)</f>
        <v>3261.404456996167</v>
      </c>
    </row>
    <row r="54" spans="1:72">
      <c r="B54" s="38"/>
      <c r="C54" s="39"/>
      <c r="D54" s="39"/>
      <c r="E54" s="39"/>
      <c r="F54" s="39"/>
      <c r="G54" s="39"/>
      <c r="H54" s="39"/>
      <c r="I54" s="39"/>
      <c r="J54" s="39"/>
      <c r="K54" s="39"/>
      <c r="L54" s="39"/>
      <c r="M54" s="39"/>
      <c r="N54" s="40"/>
    </row>
    <row r="55" spans="1:72">
      <c r="B55" s="69" t="s">
        <v>1040</v>
      </c>
      <c r="C55" s="70"/>
      <c r="D55" s="70"/>
      <c r="E55" s="70"/>
      <c r="F55" s="70"/>
      <c r="G55" s="70"/>
      <c r="H55" s="70"/>
      <c r="I55" s="70"/>
      <c r="J55" s="70"/>
      <c r="K55" s="70"/>
      <c r="L55" s="70"/>
      <c r="M55" s="70"/>
      <c r="N55" s="71"/>
    </row>
    <row r="56" spans="1:72" ht="15.75" thickBot="1">
      <c r="B56" s="73"/>
      <c r="C56" s="66"/>
      <c r="D56" s="66"/>
      <c r="E56" s="66"/>
      <c r="F56" s="66"/>
      <c r="G56" s="66"/>
      <c r="H56" s="66"/>
      <c r="I56" s="66"/>
      <c r="J56" s="66"/>
      <c r="K56" s="66"/>
      <c r="L56" s="66"/>
      <c r="M56" s="66"/>
      <c r="N56" s="68"/>
    </row>
    <row r="57" spans="1:72" ht="25.5">
      <c r="B57" s="320" t="s">
        <v>1041</v>
      </c>
      <c r="C57" s="321"/>
      <c r="D57" s="321"/>
      <c r="E57" s="321"/>
      <c r="F57" s="321"/>
      <c r="G57" s="321"/>
      <c r="H57" s="78" t="s">
        <v>1029</v>
      </c>
      <c r="I57" s="79" t="s">
        <v>1042</v>
      </c>
      <c r="J57" s="80" t="s">
        <v>1043</v>
      </c>
      <c r="K57" s="78" t="s">
        <v>1044</v>
      </c>
      <c r="L57" s="898" t="s">
        <v>1045</v>
      </c>
      <c r="M57" s="877"/>
      <c r="N57" s="81" t="s">
        <v>1035</v>
      </c>
    </row>
    <row r="58" spans="1:72">
      <c r="A58" t="s">
        <v>1311</v>
      </c>
      <c r="B58" s="51" t="str">
        <f>VLOOKUP(A58,TRANSPORTE!A5:D117,3,FALSE)</f>
        <v>Transporte de Arena</v>
      </c>
      <c r="C58" s="324"/>
      <c r="D58" s="324"/>
      <c r="E58" s="324"/>
      <c r="F58" s="324"/>
      <c r="G58" s="324"/>
      <c r="H58" s="318" t="s">
        <v>1551</v>
      </c>
      <c r="I58" s="286">
        <v>0.01</v>
      </c>
      <c r="J58" s="293">
        <v>1</v>
      </c>
      <c r="K58" s="286">
        <f>I58*J58</f>
        <v>0.01</v>
      </c>
      <c r="L58" s="899">
        <f>VLOOKUP(A58,TRANSPORTE!A5:D117,4,FALSE)</f>
        <v>1576</v>
      </c>
      <c r="M58" s="900"/>
      <c r="N58" s="294">
        <f>K58*L58</f>
        <v>15.76</v>
      </c>
    </row>
    <row r="59" spans="1:72">
      <c r="B59" s="51"/>
      <c r="C59" s="52"/>
      <c r="D59" s="52"/>
      <c r="E59" s="52"/>
      <c r="F59" s="52"/>
      <c r="G59" s="52"/>
      <c r="H59" s="295"/>
      <c r="I59" s="286"/>
      <c r="J59" s="286"/>
      <c r="K59" s="286"/>
      <c r="L59" s="296"/>
      <c r="M59" s="297"/>
      <c r="N59" s="298"/>
    </row>
    <row r="60" spans="1:72">
      <c r="B60" s="51"/>
      <c r="C60" s="52"/>
      <c r="D60" s="52"/>
      <c r="E60" s="52"/>
      <c r="F60" s="52"/>
      <c r="G60" s="52"/>
      <c r="H60" s="295"/>
      <c r="I60" s="286"/>
      <c r="J60" s="286"/>
      <c r="K60" s="286"/>
      <c r="L60" s="296"/>
      <c r="M60" s="297"/>
      <c r="N60" s="298"/>
    </row>
    <row r="61" spans="1:72">
      <c r="B61" s="51"/>
      <c r="C61" s="52"/>
      <c r="D61" s="52"/>
      <c r="E61" s="52"/>
      <c r="F61" s="52"/>
      <c r="G61" s="52"/>
      <c r="H61" s="295"/>
      <c r="I61" s="286"/>
      <c r="J61" s="286"/>
      <c r="K61" s="286"/>
      <c r="L61" s="296"/>
      <c r="M61" s="297"/>
      <c r="N61" s="298"/>
    </row>
    <row r="62" spans="1:72">
      <c r="B62" s="51"/>
      <c r="C62" s="52"/>
      <c r="D62" s="52"/>
      <c r="E62" s="52"/>
      <c r="F62" s="52"/>
      <c r="G62" s="52"/>
      <c r="H62" s="295"/>
      <c r="I62" s="286"/>
      <c r="J62" s="286"/>
      <c r="K62" s="286"/>
      <c r="L62" s="296"/>
      <c r="M62" s="297"/>
      <c r="N62" s="298"/>
    </row>
    <row r="63" spans="1:72" ht="15.75" thickBot="1">
      <c r="B63" s="454"/>
      <c r="C63" s="455"/>
      <c r="D63" s="455"/>
      <c r="E63" s="455"/>
      <c r="F63" s="455"/>
      <c r="G63" s="455"/>
      <c r="H63" s="53"/>
      <c r="I63" s="131"/>
      <c r="J63" s="131"/>
      <c r="K63" s="131"/>
      <c r="L63" s="890"/>
      <c r="M63" s="891"/>
      <c r="N63" s="132"/>
    </row>
    <row r="64" spans="1:72" ht="15.75" thickBot="1">
      <c r="B64" s="901" t="s">
        <v>1037</v>
      </c>
      <c r="C64" s="855"/>
      <c r="D64" s="855"/>
      <c r="E64" s="855"/>
      <c r="F64" s="855"/>
      <c r="G64" s="855"/>
      <c r="H64" s="855"/>
      <c r="I64" s="855"/>
      <c r="J64" s="855"/>
      <c r="K64" s="855"/>
      <c r="L64" s="855"/>
      <c r="M64" s="856"/>
      <c r="N64" s="109">
        <f>N58+N59+N60+N61+N62</f>
        <v>15.76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3344</v>
      </c>
      <c r="N69" s="402">
        <f>K69/M69</f>
        <v>61.08517369150718</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3344</v>
      </c>
      <c r="N70" s="402">
        <f>K70/M70</f>
        <v>30.54258684575359</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91.62776053726077</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3889.2235469067318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777.84470938134643</v>
      </c>
      <c r="M83" s="848"/>
      <c r="N83" s="56"/>
    </row>
    <row r="84" spans="1:14">
      <c r="B84" s="94" t="s">
        <v>1057</v>
      </c>
      <c r="C84" s="95"/>
      <c r="D84" s="95"/>
      <c r="E84" s="95"/>
      <c r="F84" s="95"/>
      <c r="G84" s="95"/>
      <c r="H84" s="95"/>
      <c r="I84" s="92"/>
      <c r="J84" s="93"/>
      <c r="K84" s="311">
        <v>0.05</v>
      </c>
      <c r="L84" s="847">
        <f>N78*K84</f>
        <v>194.46117734533661</v>
      </c>
      <c r="M84" s="848"/>
      <c r="N84" s="56"/>
    </row>
    <row r="85" spans="1:14" ht="15.75" thickBot="1">
      <c r="B85" s="96" t="s">
        <v>1058</v>
      </c>
      <c r="C85" s="97"/>
      <c r="D85" s="97"/>
      <c r="E85" s="97"/>
      <c r="F85" s="97"/>
      <c r="G85" s="97"/>
      <c r="H85" s="97"/>
      <c r="I85" s="98"/>
      <c r="J85" s="99"/>
      <c r="K85" s="312">
        <v>0.05</v>
      </c>
      <c r="L85" s="849">
        <f>N78*K85</f>
        <v>194.46117734533661</v>
      </c>
      <c r="M85" s="850"/>
      <c r="N85" s="56"/>
    </row>
    <row r="86" spans="1:14" ht="15.75" thickBot="1">
      <c r="B86" s="812" t="s">
        <v>1037</v>
      </c>
      <c r="C86" s="813"/>
      <c r="D86" s="813"/>
      <c r="E86" s="813"/>
      <c r="F86" s="813"/>
      <c r="G86" s="813"/>
      <c r="H86" s="813"/>
      <c r="I86" s="813"/>
      <c r="J86" s="813"/>
      <c r="K86" s="813"/>
      <c r="L86" s="813"/>
      <c r="M86" s="814"/>
      <c r="N86" s="57">
        <f>L83+L84+L85</f>
        <v>1166.7670640720196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5055.9906109787516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1136</v>
      </c>
      <c r="C31" s="86" t="s">
        <v>1612</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136</v>
      </c>
      <c r="B36" s="861" t="str">
        <f>VLOOKUP(A36,EQUIPOS!A6:D154,3,FALSE)</f>
        <v>Camión de Slurry</v>
      </c>
      <c r="C36" s="862"/>
      <c r="D36" s="862"/>
      <c r="E36" s="862"/>
      <c r="F36" s="862"/>
      <c r="G36" s="862"/>
      <c r="H36" s="863"/>
      <c r="I36" s="274"/>
      <c r="J36" s="275"/>
      <c r="K36" s="276">
        <f>VLOOKUP(A36,EQUIPOS!A6:D163,4,FALSE)</f>
        <v>128090.50642401024</v>
      </c>
      <c r="L36" s="277"/>
      <c r="M36" s="278">
        <v>600</v>
      </c>
      <c r="N36" s="279">
        <f>K36/M36</f>
        <v>213.48417737335041</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600</v>
      </c>
      <c r="N37" s="279">
        <f>K37/M37</f>
        <v>148.38579777777778</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0.63834006507624996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362.50831521620444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837</v>
      </c>
      <c r="B48" s="48"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69495.475856283956</v>
      </c>
      <c r="N48" s="279">
        <f>K48*M48</f>
        <v>868.69344820354945</v>
      </c>
    </row>
    <row r="49" spans="1:14">
      <c r="A49" s="113" t="s">
        <v>924</v>
      </c>
      <c r="B49" s="48" t="str">
        <f>VLOOKUP(A49,MATERIALES!A6:D373,3,FALSE)</f>
        <v>Emulsión CRL-1h</v>
      </c>
      <c r="C49" s="288"/>
      <c r="D49" s="288"/>
      <c r="E49" s="288"/>
      <c r="F49" s="288"/>
      <c r="G49" s="288"/>
      <c r="H49" s="288"/>
      <c r="I49" s="275"/>
      <c r="J49" s="231" t="str">
        <f>VLOOKUP(A49,MATERIALES!A5:D641,2,FALSE)</f>
        <v>lt</v>
      </c>
      <c r="K49" s="414">
        <v>1.4625000000000001</v>
      </c>
      <c r="L49" s="274"/>
      <c r="M49" s="409">
        <f>VLOOKUP(A49,MATERIALES!A6:D397,4,FALSE)</f>
        <v>2224.0811969981314</v>
      </c>
      <c r="N49" s="279">
        <f>K49*M49</f>
        <v>3252.7187506097675</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4121.4121988133174</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1413</v>
      </c>
      <c r="B58" s="51" t="str">
        <f>VLOOKUP(A58,TRANSPORTE!A5:D117,3,FALSE)</f>
        <v>Transporte de agregado tipo LA-1</v>
      </c>
      <c r="C58" s="324"/>
      <c r="D58" s="324"/>
      <c r="E58" s="324"/>
      <c r="F58" s="324"/>
      <c r="G58" s="324"/>
      <c r="H58" s="318" t="s">
        <v>1551</v>
      </c>
      <c r="I58" s="415">
        <v>1.2500000000000001E-2</v>
      </c>
      <c r="J58" s="293">
        <v>1</v>
      </c>
      <c r="K58" s="415">
        <f>I58*J58</f>
        <v>1.2500000000000001E-2</v>
      </c>
      <c r="L58" s="899">
        <f>VLOOKUP(A58,TRANSPORTE!A5:D117,4,FALSE)</f>
        <v>1576</v>
      </c>
      <c r="M58" s="900"/>
      <c r="N58" s="294">
        <f>K58*L58</f>
        <v>19.700000000000003</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19.700000000000003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4800</v>
      </c>
      <c r="N69" s="402">
        <f>K69/M69</f>
        <v>42.556004338416663</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4800</v>
      </c>
      <c r="N70" s="402">
        <f>K70/M70</f>
        <v>21.278002169208332</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63.834006507624991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4567.4545205371469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913.4909041074294</v>
      </c>
      <c r="M83" s="848"/>
      <c r="N83" s="56"/>
    </row>
    <row r="84" spans="1:14">
      <c r="B84" s="94" t="s">
        <v>1057</v>
      </c>
      <c r="C84" s="95"/>
      <c r="D84" s="95"/>
      <c r="E84" s="95"/>
      <c r="F84" s="95"/>
      <c r="G84" s="95"/>
      <c r="H84" s="95"/>
      <c r="I84" s="92"/>
      <c r="J84" s="93"/>
      <c r="K84" s="311">
        <v>0.05</v>
      </c>
      <c r="L84" s="847">
        <f>N78*K84</f>
        <v>228.37272602685735</v>
      </c>
      <c r="M84" s="848"/>
      <c r="N84" s="56"/>
    </row>
    <row r="85" spans="1:14" ht="15.75" thickBot="1">
      <c r="B85" s="96" t="s">
        <v>1058</v>
      </c>
      <c r="C85" s="97"/>
      <c r="D85" s="97"/>
      <c r="E85" s="97"/>
      <c r="F85" s="97"/>
      <c r="G85" s="97"/>
      <c r="H85" s="97"/>
      <c r="I85" s="98"/>
      <c r="J85" s="99"/>
      <c r="K85" s="312">
        <v>0.05</v>
      </c>
      <c r="L85" s="849">
        <f>N78*K85</f>
        <v>228.37272602685735</v>
      </c>
      <c r="M85" s="850"/>
      <c r="N85" s="56"/>
    </row>
    <row r="86" spans="1:14" ht="15.75" thickBot="1">
      <c r="B86" s="812" t="s">
        <v>1037</v>
      </c>
      <c r="C86" s="813"/>
      <c r="D86" s="813"/>
      <c r="E86" s="813"/>
      <c r="F86" s="813"/>
      <c r="G86" s="813"/>
      <c r="H86" s="813"/>
      <c r="I86" s="813"/>
      <c r="J86" s="813"/>
      <c r="K86" s="813"/>
      <c r="L86" s="813"/>
      <c r="M86" s="814"/>
      <c r="N86" s="57">
        <f>L83+L84+L85</f>
        <v>1370.2363561611442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5937.6908766982906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1137</v>
      </c>
      <c r="C31" s="86" t="s">
        <v>2165</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136</v>
      </c>
      <c r="B36" s="861" t="str">
        <f>VLOOKUP(A36,EQUIPOS!A6:D154,3,FALSE)</f>
        <v>Camión de Slurry</v>
      </c>
      <c r="C36" s="862"/>
      <c r="D36" s="862"/>
      <c r="E36" s="862"/>
      <c r="F36" s="862"/>
      <c r="G36" s="862"/>
      <c r="H36" s="863"/>
      <c r="I36" s="274"/>
      <c r="J36" s="275"/>
      <c r="K36" s="276">
        <f>VLOOKUP(A36,EQUIPOS!A6:D163,4,FALSE)</f>
        <v>128090.50642401024</v>
      </c>
      <c r="L36" s="277"/>
      <c r="M36" s="278">
        <v>600</v>
      </c>
      <c r="N36" s="279">
        <f>K36/M36</f>
        <v>213.48417737335041</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600</v>
      </c>
      <c r="N37" s="279">
        <f>K37/M37</f>
        <v>148.38579777777778</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0.63834006507624996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362.50831521620444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838</v>
      </c>
      <c r="B48" s="48"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69495.475856283956</v>
      </c>
      <c r="N48" s="279">
        <f>K48*M48</f>
        <v>660.20702063469753</v>
      </c>
    </row>
    <row r="49" spans="1:14">
      <c r="A49" s="113" t="s">
        <v>924</v>
      </c>
      <c r="B49" s="48" t="str">
        <f>VLOOKUP(A49,MATERIALES!A6:D373,3,FALSE)</f>
        <v>Emulsión CRL-1h</v>
      </c>
      <c r="C49" s="288"/>
      <c r="D49" s="288"/>
      <c r="E49" s="288"/>
      <c r="F49" s="288"/>
      <c r="G49" s="288"/>
      <c r="H49" s="288"/>
      <c r="I49" s="275"/>
      <c r="J49" s="231" t="str">
        <f>VLOOKUP(A49,MATERIALES!A5:D641,2,FALSE)</f>
        <v>lt</v>
      </c>
      <c r="K49" s="416">
        <v>1.4107499999999999</v>
      </c>
      <c r="L49" s="274"/>
      <c r="M49" s="409">
        <f>VLOOKUP(A49,MATERIALES!A6:D397,4,FALSE)</f>
        <v>2224.0811969981314</v>
      </c>
      <c r="N49" s="279">
        <f>K49*M49</f>
        <v>3137.6225486651138</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3797.8295692998113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1415</v>
      </c>
      <c r="B58" s="51" t="str">
        <f>VLOOKUP(A58,TRANSPORTE!A5:D117,3,FALSE)</f>
        <v>Transporte de agregado tipo LA-2</v>
      </c>
      <c r="C58" s="324"/>
      <c r="D58" s="324"/>
      <c r="E58" s="324"/>
      <c r="F58" s="324"/>
      <c r="G58" s="324"/>
      <c r="H58" s="318" t="s">
        <v>1551</v>
      </c>
      <c r="I58" s="415">
        <v>9.4999999999999998E-3</v>
      </c>
      <c r="J58" s="293">
        <v>1</v>
      </c>
      <c r="K58" s="415">
        <f>I58*J58</f>
        <v>9.4999999999999998E-3</v>
      </c>
      <c r="L58" s="899">
        <f>VLOOKUP(A58,TRANSPORTE!A5:D117,4,FALSE)</f>
        <v>1576</v>
      </c>
      <c r="M58" s="900"/>
      <c r="N58" s="294">
        <f>K58*L58</f>
        <v>14.972</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14.972</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4800</v>
      </c>
      <c r="N69" s="402">
        <f>K69/M69</f>
        <v>42.556004338416663</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4800</v>
      </c>
      <c r="N70" s="402">
        <f>K70/M70</f>
        <v>21.278002169208332</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63.834006507624991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4239.1438910236411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847.82877820472822</v>
      </c>
      <c r="M83" s="848"/>
      <c r="N83" s="56"/>
    </row>
    <row r="84" spans="1:14">
      <c r="B84" s="94" t="s">
        <v>1057</v>
      </c>
      <c r="C84" s="95"/>
      <c r="D84" s="95"/>
      <c r="E84" s="95"/>
      <c r="F84" s="95"/>
      <c r="G84" s="95"/>
      <c r="H84" s="95"/>
      <c r="I84" s="92"/>
      <c r="J84" s="93"/>
      <c r="K84" s="311">
        <v>0.05</v>
      </c>
      <c r="L84" s="847">
        <f>N78*K84</f>
        <v>211.95719455118206</v>
      </c>
      <c r="M84" s="848"/>
      <c r="N84" s="56"/>
    </row>
    <row r="85" spans="1:14" ht="15.75" thickBot="1">
      <c r="B85" s="96" t="s">
        <v>1058</v>
      </c>
      <c r="C85" s="97"/>
      <c r="D85" s="97"/>
      <c r="E85" s="97"/>
      <c r="F85" s="97"/>
      <c r="G85" s="97"/>
      <c r="H85" s="97"/>
      <c r="I85" s="98"/>
      <c r="J85" s="99"/>
      <c r="K85" s="312">
        <v>0.05</v>
      </c>
      <c r="L85" s="849">
        <f>N78*K85</f>
        <v>211.95719455118206</v>
      </c>
      <c r="M85" s="850"/>
      <c r="N85" s="56"/>
    </row>
    <row r="86" spans="1:14" ht="15.75" thickBot="1">
      <c r="B86" s="812" t="s">
        <v>1037</v>
      </c>
      <c r="C86" s="813"/>
      <c r="D86" s="813"/>
      <c r="E86" s="813"/>
      <c r="F86" s="813"/>
      <c r="G86" s="813"/>
      <c r="H86" s="813"/>
      <c r="I86" s="813"/>
      <c r="J86" s="813"/>
      <c r="K86" s="813"/>
      <c r="L86" s="813"/>
      <c r="M86" s="814"/>
      <c r="N86" s="57">
        <f>L83+L84+L85</f>
        <v>1271.7431673070923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5510.8870583307335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1138</v>
      </c>
      <c r="C31" s="86" t="s">
        <v>2166</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136</v>
      </c>
      <c r="B36" s="861" t="str">
        <f>VLOOKUP(A36,EQUIPOS!A6:D154,3,FALSE)</f>
        <v>Camión de Slurry</v>
      </c>
      <c r="C36" s="862"/>
      <c r="D36" s="862"/>
      <c r="E36" s="862"/>
      <c r="F36" s="862"/>
      <c r="G36" s="862"/>
      <c r="H36" s="863"/>
      <c r="I36" s="274"/>
      <c r="J36" s="275"/>
      <c r="K36" s="276">
        <f>VLOOKUP(A36,EQUIPOS!A6:D163,4,FALSE)</f>
        <v>128090.50642401024</v>
      </c>
      <c r="L36" s="277"/>
      <c r="M36" s="278">
        <v>600</v>
      </c>
      <c r="N36" s="279">
        <f>K36/M36</f>
        <v>213.48417737335041</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600</v>
      </c>
      <c r="N37" s="279">
        <f>K37/M37</f>
        <v>148.38579777777778</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0.63834006507624996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362.50831521620444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839</v>
      </c>
      <c r="B48" s="48"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69495.475856283956</v>
      </c>
      <c r="N48" s="279">
        <f>K48*M48</f>
        <v>660.20702063469753</v>
      </c>
    </row>
    <row r="49" spans="1:14">
      <c r="A49" s="113" t="s">
        <v>924</v>
      </c>
      <c r="B49" s="48" t="str">
        <f>VLOOKUP(A49,MATERIALES!A6:D373,3,FALSE)</f>
        <v>Emulsión CRL-1h</v>
      </c>
      <c r="C49" s="288"/>
      <c r="D49" s="288"/>
      <c r="E49" s="288"/>
      <c r="F49" s="288"/>
      <c r="G49" s="288"/>
      <c r="H49" s="288"/>
      <c r="I49" s="275"/>
      <c r="J49" s="231" t="str">
        <f>VLOOKUP(A49,MATERIALES!A5:D641,2,FALSE)</f>
        <v>lt</v>
      </c>
      <c r="K49" s="289">
        <v>1.71</v>
      </c>
      <c r="L49" s="274"/>
      <c r="M49" s="409">
        <f>VLOOKUP(A49,MATERIALES!A6:D397,4,FALSE)</f>
        <v>2224.0811969981314</v>
      </c>
      <c r="N49" s="279">
        <f>K49*M49</f>
        <v>3803.1788468668046</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SUM(N48:N53)</f>
        <v>4463.3858675015017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1417</v>
      </c>
      <c r="B59" s="51" t="str">
        <f>VLOOKUP(A59,TRANSPORTE!A5:D117,3,FALSE)</f>
        <v>Transporte de agregado tipo LA-3</v>
      </c>
      <c r="C59" s="324"/>
      <c r="D59" s="324"/>
      <c r="E59" s="324"/>
      <c r="F59" s="324"/>
      <c r="G59" s="324"/>
      <c r="H59" s="318" t="s">
        <v>1551</v>
      </c>
      <c r="I59" s="415">
        <v>9.4999999999999998E-3</v>
      </c>
      <c r="J59" s="293">
        <v>1</v>
      </c>
      <c r="K59" s="415">
        <f>I59*J59</f>
        <v>9.4999999999999998E-3</v>
      </c>
      <c r="L59" s="899">
        <f>VLOOKUP(A59,TRANSPORTE!A5:D117,4,FALSE)</f>
        <v>1576</v>
      </c>
      <c r="M59" s="900"/>
      <c r="N59" s="294">
        <f>K59*L59</f>
        <v>14.972</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14.972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302">
        <v>4800</v>
      </c>
      <c r="N70" s="402">
        <f>K70/M70</f>
        <v>42.556004338416663</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4800</v>
      </c>
      <c r="N71" s="402">
        <f>K71/M71</f>
        <v>21.278002169208332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63.834006507624991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4904.7001892253311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980.94003784506629</v>
      </c>
      <c r="M83" s="848"/>
      <c r="N83" s="56"/>
    </row>
    <row r="84" spans="1:14">
      <c r="B84" s="94" t="s">
        <v>1057</v>
      </c>
      <c r="C84" s="95"/>
      <c r="D84" s="95"/>
      <c r="E84" s="95"/>
      <c r="F84" s="95"/>
      <c r="G84" s="95"/>
      <c r="H84" s="95"/>
      <c r="I84" s="92"/>
      <c r="J84" s="93"/>
      <c r="K84" s="311">
        <v>0.05</v>
      </c>
      <c r="L84" s="847">
        <f>N78*K84</f>
        <v>245.23500946126657</v>
      </c>
      <c r="M84" s="848"/>
      <c r="N84" s="56"/>
    </row>
    <row r="85" spans="1:14" ht="15.75" thickBot="1">
      <c r="B85" s="96" t="s">
        <v>1058</v>
      </c>
      <c r="C85" s="97"/>
      <c r="D85" s="97"/>
      <c r="E85" s="97"/>
      <c r="F85" s="97"/>
      <c r="G85" s="97"/>
      <c r="H85" s="97"/>
      <c r="I85" s="98"/>
      <c r="J85" s="99"/>
      <c r="K85" s="312">
        <v>0.05</v>
      </c>
      <c r="L85" s="849">
        <f>N78*K85</f>
        <v>245.23500946126657</v>
      </c>
      <c r="M85" s="850"/>
      <c r="N85" s="56"/>
    </row>
    <row r="86" spans="1:14" ht="15.75" thickBot="1">
      <c r="B86" s="812" t="s">
        <v>1037</v>
      </c>
      <c r="C86" s="813"/>
      <c r="D86" s="813"/>
      <c r="E86" s="813"/>
      <c r="F86" s="813"/>
      <c r="G86" s="813"/>
      <c r="H86" s="813"/>
      <c r="I86" s="813"/>
      <c r="J86" s="813"/>
      <c r="K86" s="813"/>
      <c r="L86" s="813"/>
      <c r="M86" s="814"/>
      <c r="N86" s="57">
        <f>L83+L84+L85</f>
        <v>1471.4100567675994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6376.1102459929307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1139</v>
      </c>
      <c r="C31" s="86" t="s">
        <v>2167</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136</v>
      </c>
      <c r="B36" s="861" t="str">
        <f>VLOOKUP(A36,EQUIPOS!A6:D154,3,FALSE)</f>
        <v>Camión de Slurry</v>
      </c>
      <c r="C36" s="862"/>
      <c r="D36" s="862"/>
      <c r="E36" s="862"/>
      <c r="F36" s="862"/>
      <c r="G36" s="862"/>
      <c r="H36" s="863"/>
      <c r="I36" s="274"/>
      <c r="J36" s="275"/>
      <c r="K36" s="276">
        <f>VLOOKUP(A36,EQUIPOS!A6:D163,4,FALSE)</f>
        <v>128090.50642401024</v>
      </c>
      <c r="L36" s="277"/>
      <c r="M36" s="278">
        <v>600</v>
      </c>
      <c r="N36" s="279">
        <f>K36/M36</f>
        <v>213.48417737335041</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600</v>
      </c>
      <c r="N37" s="279">
        <f>K37/M37</f>
        <v>148.38579777777778</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0.63834006507624996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362.50831521620444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840</v>
      </c>
      <c r="B48" s="48"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69495.475856283956</v>
      </c>
      <c r="N48" s="279">
        <f>K48*M48</f>
        <v>330.10351031734876</v>
      </c>
    </row>
    <row r="49" spans="1:14">
      <c r="A49" s="113" t="s">
        <v>924</v>
      </c>
      <c r="B49" s="48" t="str">
        <f>VLOOKUP(A49,MATERIALES!A6:D373,3,FALSE)</f>
        <v>Emulsión CRL-1h</v>
      </c>
      <c r="C49" s="288"/>
      <c r="D49" s="288"/>
      <c r="E49" s="288"/>
      <c r="F49" s="288"/>
      <c r="G49" s="288"/>
      <c r="H49" s="288"/>
      <c r="I49" s="275"/>
      <c r="J49" s="231" t="str">
        <f>VLOOKUP(A49,MATERIALES!A5:D641,2,FALSE)</f>
        <v>lt</v>
      </c>
      <c r="K49" s="416">
        <v>1.0687499999999999</v>
      </c>
      <c r="L49" s="274"/>
      <c r="M49" s="409">
        <f>VLOOKUP(A49,MATERIALES!A6:D397,4,FALSE)</f>
        <v>2224.0811969981314</v>
      </c>
      <c r="N49" s="279">
        <f>K49*M49</f>
        <v>2376.9867792917526</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2707.0902896091011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1419</v>
      </c>
      <c r="B58" s="51" t="str">
        <f>VLOOKUP(A58,TRANSPORTE!A5:D117,3,FALSE)</f>
        <v>Transporte de agregado tipo LA-4</v>
      </c>
      <c r="C58" s="324"/>
      <c r="D58" s="324"/>
      <c r="E58" s="324"/>
      <c r="F58" s="324"/>
      <c r="G58" s="324"/>
      <c r="H58" s="318" t="s">
        <v>1551</v>
      </c>
      <c r="I58" s="417">
        <v>4.7499999999999999E-3</v>
      </c>
      <c r="J58" s="293">
        <v>1</v>
      </c>
      <c r="K58" s="417">
        <f>I58*J58</f>
        <v>4.7499999999999999E-3</v>
      </c>
      <c r="L58" s="899">
        <f>VLOOKUP(A58,TRANSPORTE!A5:D117,4,FALSE)</f>
        <v>1576</v>
      </c>
      <c r="M58" s="900"/>
      <c r="N58" s="294">
        <f>K58*L58</f>
        <v>7.4859999999999998</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7.4859999999999998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4800</v>
      </c>
      <c r="N69" s="402">
        <f>K69/M69</f>
        <v>42.556004338416663</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4800</v>
      </c>
      <c r="N70" s="402">
        <f>K70/M70</f>
        <v>21.278002169208332</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63.834006507624991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3140.9186113329301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628.18372226658607</v>
      </c>
      <c r="M83" s="848"/>
      <c r="N83" s="56"/>
    </row>
    <row r="84" spans="1:14">
      <c r="B84" s="94" t="s">
        <v>1057</v>
      </c>
      <c r="C84" s="95"/>
      <c r="D84" s="95"/>
      <c r="E84" s="95"/>
      <c r="F84" s="95"/>
      <c r="G84" s="95"/>
      <c r="H84" s="95"/>
      <c r="I84" s="92"/>
      <c r="J84" s="93"/>
      <c r="K84" s="311">
        <v>0.05</v>
      </c>
      <c r="L84" s="847">
        <f>N78*K84</f>
        <v>157.04593056664652</v>
      </c>
      <c r="M84" s="848"/>
      <c r="N84" s="56"/>
    </row>
    <row r="85" spans="1:14" ht="15.75" thickBot="1">
      <c r="B85" s="96" t="s">
        <v>1058</v>
      </c>
      <c r="C85" s="97"/>
      <c r="D85" s="97"/>
      <c r="E85" s="97"/>
      <c r="F85" s="97"/>
      <c r="G85" s="97"/>
      <c r="H85" s="97"/>
      <c r="I85" s="98"/>
      <c r="J85" s="99"/>
      <c r="K85" s="312">
        <v>0.05</v>
      </c>
      <c r="L85" s="849">
        <f>N78*K85</f>
        <v>157.04593056664652</v>
      </c>
      <c r="M85" s="850"/>
      <c r="N85" s="56"/>
    </row>
    <row r="86" spans="1:14" ht="15.75" thickBot="1">
      <c r="B86" s="812" t="s">
        <v>1037</v>
      </c>
      <c r="C86" s="813"/>
      <c r="D86" s="813"/>
      <c r="E86" s="813"/>
      <c r="F86" s="813"/>
      <c r="G86" s="813"/>
      <c r="H86" s="813"/>
      <c r="I86" s="813"/>
      <c r="J86" s="813"/>
      <c r="K86" s="813"/>
      <c r="L86" s="813"/>
      <c r="M86" s="814"/>
      <c r="N86" s="57">
        <f>L83+L84+L85</f>
        <v>942.27558339987922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4083.1941947328096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1140</v>
      </c>
      <c r="C31" s="86" t="s">
        <v>2168</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136</v>
      </c>
      <c r="B36" s="861" t="str">
        <f>VLOOKUP(A36,EQUIPOS!A6:D154,3,FALSE)</f>
        <v>Camión de Slurry</v>
      </c>
      <c r="C36" s="862"/>
      <c r="D36" s="862"/>
      <c r="E36" s="862"/>
      <c r="F36" s="862"/>
      <c r="G36" s="862"/>
      <c r="H36" s="863"/>
      <c r="I36" s="274"/>
      <c r="J36" s="275"/>
      <c r="K36" s="276">
        <f>VLOOKUP(A36,EQUIPOS!A6:D163,4,FALSE)</f>
        <v>128090.50642401024</v>
      </c>
      <c r="L36" s="277"/>
      <c r="M36" s="278">
        <v>600</v>
      </c>
      <c r="N36" s="279">
        <f>K36/M36</f>
        <v>213.48417737335041</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600</v>
      </c>
      <c r="N37" s="279">
        <f>K37/M37</f>
        <v>148.38579777777778</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0.63834006507624996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362.50831521620444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837</v>
      </c>
      <c r="B48" s="48"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69495.475856283956</v>
      </c>
      <c r="N48" s="279">
        <f>K48*M48</f>
        <v>868.69344820354945</v>
      </c>
    </row>
    <row r="49" spans="1:14">
      <c r="A49" s="113" t="s">
        <v>926</v>
      </c>
      <c r="B49" s="48" t="str">
        <f>VLOOKUP(A49,MATERIALES!A6:D373,3,FALSE)</f>
        <v>Emulsión CRL-1hm</v>
      </c>
      <c r="C49" s="288"/>
      <c r="D49" s="288"/>
      <c r="E49" s="288"/>
      <c r="F49" s="288"/>
      <c r="G49" s="288"/>
      <c r="H49" s="288"/>
      <c r="I49" s="275"/>
      <c r="J49" s="231" t="str">
        <f>VLOOKUP(A49,MATERIALES!A5:D641,2,FALSE)</f>
        <v>lt</v>
      </c>
      <c r="K49" s="414">
        <v>1.4625000000000001</v>
      </c>
      <c r="L49" s="274"/>
      <c r="M49" s="409">
        <f>VLOOKUP(A49,MATERIALES!A6:D397,4,FALSE)</f>
        <v>3154.9776891707343</v>
      </c>
      <c r="N49" s="279">
        <f>K49*M49</f>
        <v>4614.1548704121997</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5482.8483186157491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1413</v>
      </c>
      <c r="B58" s="51" t="str">
        <f>VLOOKUP(A58,TRANSPORTE!A5:D117,3,FALSE)</f>
        <v>Transporte de agregado tipo LA-1</v>
      </c>
      <c r="C58" s="324"/>
      <c r="D58" s="324"/>
      <c r="E58" s="324"/>
      <c r="F58" s="324"/>
      <c r="G58" s="324"/>
      <c r="H58" s="318" t="s">
        <v>1551</v>
      </c>
      <c r="I58" s="415">
        <v>1.2500000000000001E-2</v>
      </c>
      <c r="J58" s="293">
        <v>1</v>
      </c>
      <c r="K58" s="415">
        <f>I58*J58</f>
        <v>1.2500000000000001E-2</v>
      </c>
      <c r="L58" s="899">
        <f>VLOOKUP(A58,TRANSPORTE!A5:D117,4,FALSE)</f>
        <v>1576</v>
      </c>
      <c r="M58" s="900"/>
      <c r="N58" s="294">
        <f>K58*L58</f>
        <v>19.700000000000003</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316"/>
      <c r="C63" s="317"/>
      <c r="D63" s="317"/>
      <c r="E63" s="317"/>
      <c r="F63" s="317"/>
      <c r="G63" s="317"/>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19.700000000000003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4800</v>
      </c>
      <c r="N69" s="402">
        <f>K69/M69</f>
        <v>42.556004338416663</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4800</v>
      </c>
      <c r="N70" s="402">
        <f>K70/M70</f>
        <v>21.278002169208332</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901" t="s">
        <v>1037</v>
      </c>
      <c r="C76" s="855"/>
      <c r="D76" s="855"/>
      <c r="E76" s="855"/>
      <c r="F76" s="855"/>
      <c r="G76" s="855"/>
      <c r="H76" s="855"/>
      <c r="I76" s="855"/>
      <c r="J76" s="855"/>
      <c r="K76" s="855"/>
      <c r="L76" s="855"/>
      <c r="M76" s="856"/>
      <c r="N76" s="467">
        <f>SUM(N69:N75)</f>
        <v>63.834006507624991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5928.8906403395786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1185.7781280679158</v>
      </c>
      <c r="M83" s="848"/>
      <c r="N83" s="56"/>
    </row>
    <row r="84" spans="1:14">
      <c r="B84" s="94" t="s">
        <v>1057</v>
      </c>
      <c r="C84" s="95"/>
      <c r="D84" s="95"/>
      <c r="E84" s="95"/>
      <c r="F84" s="95"/>
      <c r="G84" s="95"/>
      <c r="H84" s="95"/>
      <c r="I84" s="92"/>
      <c r="J84" s="93"/>
      <c r="K84" s="311">
        <v>0.05</v>
      </c>
      <c r="L84" s="847">
        <f>N78*K84</f>
        <v>296.44453201697894</v>
      </c>
      <c r="M84" s="848"/>
      <c r="N84" s="56"/>
    </row>
    <row r="85" spans="1:14" ht="15.75" thickBot="1">
      <c r="B85" s="96" t="s">
        <v>1058</v>
      </c>
      <c r="C85" s="97"/>
      <c r="D85" s="97"/>
      <c r="E85" s="97"/>
      <c r="F85" s="97"/>
      <c r="G85" s="97"/>
      <c r="H85" s="97"/>
      <c r="I85" s="98"/>
      <c r="J85" s="99"/>
      <c r="K85" s="312">
        <v>0.05</v>
      </c>
      <c r="L85" s="849">
        <f>N78*K85</f>
        <v>296.44453201697894</v>
      </c>
      <c r="M85" s="850"/>
      <c r="N85" s="56"/>
    </row>
    <row r="86" spans="1:14" ht="15.75" thickBot="1">
      <c r="B86" s="812" t="s">
        <v>1037</v>
      </c>
      <c r="C86" s="813"/>
      <c r="D86" s="813"/>
      <c r="E86" s="813"/>
      <c r="F86" s="813"/>
      <c r="G86" s="813"/>
      <c r="H86" s="813"/>
      <c r="I86" s="813"/>
      <c r="J86" s="813"/>
      <c r="K86" s="813"/>
      <c r="L86" s="813"/>
      <c r="M86" s="814"/>
      <c r="N86" s="57">
        <f>L83+L84+L85</f>
        <v>1778.6671921018735</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7707.5578324414519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1141</v>
      </c>
      <c r="C31" s="86" t="s">
        <v>2169</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136</v>
      </c>
      <c r="B36" s="861" t="str">
        <f>VLOOKUP(A36,EQUIPOS!A6:D154,3,FALSE)</f>
        <v>Camión de Slurry</v>
      </c>
      <c r="C36" s="862"/>
      <c r="D36" s="862"/>
      <c r="E36" s="862"/>
      <c r="F36" s="862"/>
      <c r="G36" s="862"/>
      <c r="H36" s="863"/>
      <c r="I36" s="274"/>
      <c r="J36" s="275"/>
      <c r="K36" s="276">
        <f>VLOOKUP(A36,EQUIPOS!A6:D163,4,FALSE)</f>
        <v>128090.50642401024</v>
      </c>
      <c r="L36" s="277"/>
      <c r="M36" s="278">
        <v>600</v>
      </c>
      <c r="N36" s="279">
        <f>K36/M36</f>
        <v>213.48417737335041</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600</v>
      </c>
      <c r="N37" s="279">
        <f>K37/M37</f>
        <v>148.38579777777778</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0.63834006507624996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362.50831521620444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838</v>
      </c>
      <c r="B48" s="48"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69495.475856283956</v>
      </c>
      <c r="N48" s="279">
        <f>K48*M48</f>
        <v>660.20702063469753</v>
      </c>
    </row>
    <row r="49" spans="1:14">
      <c r="A49" s="113" t="s">
        <v>926</v>
      </c>
      <c r="B49" s="48" t="str">
        <f>VLOOKUP(A49,MATERIALES!A6:D373,3,FALSE)</f>
        <v>Emulsión CRL-1hm</v>
      </c>
      <c r="C49" s="288"/>
      <c r="D49" s="288"/>
      <c r="E49" s="288"/>
      <c r="F49" s="288"/>
      <c r="G49" s="288"/>
      <c r="H49" s="288"/>
      <c r="I49" s="275"/>
      <c r="J49" s="231" t="str">
        <f>VLOOKUP(A49,MATERIALES!A5:D641,2,FALSE)</f>
        <v>lt</v>
      </c>
      <c r="K49" s="416">
        <v>1.4107499999999999</v>
      </c>
      <c r="L49" s="274"/>
      <c r="M49" s="409">
        <f>VLOOKUP(A49,MATERIALES!A6:D397,4,FALSE)</f>
        <v>3154.9776891707343</v>
      </c>
      <c r="N49" s="279">
        <f>K49*M49</f>
        <v>4450.884774997613</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5111.0917956323101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1415</v>
      </c>
      <c r="B58" s="51" t="str">
        <f>VLOOKUP(A58,TRANSPORTE!A5:D117,3,FALSE)</f>
        <v>Transporte de agregado tipo LA-2</v>
      </c>
      <c r="C58" s="324"/>
      <c r="D58" s="324"/>
      <c r="E58" s="324"/>
      <c r="F58" s="324"/>
      <c r="G58" s="324"/>
      <c r="H58" s="318" t="s">
        <v>1551</v>
      </c>
      <c r="I58" s="415">
        <v>9.4999999999999998E-3</v>
      </c>
      <c r="J58" s="293">
        <v>1</v>
      </c>
      <c r="K58" s="415">
        <f>I58*J58</f>
        <v>9.4999999999999998E-3</v>
      </c>
      <c r="L58" s="899">
        <f>VLOOKUP(A58,TRANSPORTE!A5:D117,4,FALSE)</f>
        <v>1576</v>
      </c>
      <c r="M58" s="900"/>
      <c r="N58" s="294">
        <f>K58*L58</f>
        <v>14.972</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14.972</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4800</v>
      </c>
      <c r="N69" s="402">
        <f>K69/M69</f>
        <v>42.556004338416663</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4800</v>
      </c>
      <c r="N70" s="402">
        <f>K70/M70</f>
        <v>21.278002169208332</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63.834006507624991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5552.4061173561395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1110.4812234712278</v>
      </c>
      <c r="M83" s="848"/>
      <c r="N83" s="56"/>
    </row>
    <row r="84" spans="1:14">
      <c r="B84" s="94" t="s">
        <v>1057</v>
      </c>
      <c r="C84" s="95"/>
      <c r="D84" s="95"/>
      <c r="E84" s="95"/>
      <c r="F84" s="95"/>
      <c r="G84" s="95"/>
      <c r="H84" s="95"/>
      <c r="I84" s="92"/>
      <c r="J84" s="93"/>
      <c r="K84" s="311">
        <v>0.05</v>
      </c>
      <c r="L84" s="847">
        <f>N78*K84</f>
        <v>277.62030586780696</v>
      </c>
      <c r="M84" s="848"/>
      <c r="N84" s="56"/>
    </row>
    <row r="85" spans="1:14" ht="15.75" thickBot="1">
      <c r="B85" s="96" t="s">
        <v>1058</v>
      </c>
      <c r="C85" s="97"/>
      <c r="D85" s="97"/>
      <c r="E85" s="97"/>
      <c r="F85" s="97"/>
      <c r="G85" s="97"/>
      <c r="H85" s="97"/>
      <c r="I85" s="98"/>
      <c r="J85" s="99"/>
      <c r="K85" s="312">
        <v>0.05</v>
      </c>
      <c r="L85" s="849">
        <f>N78*K85</f>
        <v>277.62030586780696</v>
      </c>
      <c r="M85" s="850"/>
      <c r="N85" s="56"/>
    </row>
    <row r="86" spans="1:14" ht="15.75" thickBot="1">
      <c r="B86" s="812" t="s">
        <v>1037</v>
      </c>
      <c r="C86" s="813"/>
      <c r="D86" s="813"/>
      <c r="E86" s="813"/>
      <c r="F86" s="813"/>
      <c r="G86" s="813"/>
      <c r="H86" s="813"/>
      <c r="I86" s="813"/>
      <c r="J86" s="813"/>
      <c r="K86" s="813"/>
      <c r="L86" s="813"/>
      <c r="M86" s="814"/>
      <c r="N86" s="57">
        <f>L83+L84+L85</f>
        <v>1665.7218352068419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7218.1279525629816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1142</v>
      </c>
      <c r="C31" s="86" t="s">
        <v>2170</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136</v>
      </c>
      <c r="B36" s="861" t="str">
        <f>VLOOKUP(A36,EQUIPOS!A6:D154,3,FALSE)</f>
        <v>Camión de Slurry</v>
      </c>
      <c r="C36" s="862"/>
      <c r="D36" s="862"/>
      <c r="E36" s="862"/>
      <c r="F36" s="862"/>
      <c r="G36" s="862"/>
      <c r="H36" s="863"/>
      <c r="I36" s="274"/>
      <c r="J36" s="275"/>
      <c r="K36" s="276">
        <f>VLOOKUP(A36,EQUIPOS!A6:D163,4,FALSE)</f>
        <v>128090.50642401024</v>
      </c>
      <c r="L36" s="277"/>
      <c r="M36" s="278">
        <v>600</v>
      </c>
      <c r="N36" s="279">
        <f>K36/M36</f>
        <v>213.48417737335041</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600</v>
      </c>
      <c r="N37" s="279">
        <f>K37/M37</f>
        <v>148.38579777777778</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0.63834006507624996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362.50831521620444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839</v>
      </c>
      <c r="B48" s="48"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69495.475856283956</v>
      </c>
      <c r="N48" s="279">
        <f>K48*M48</f>
        <v>660.20702063469753</v>
      </c>
    </row>
    <row r="49" spans="1:14">
      <c r="A49" s="113" t="s">
        <v>926</v>
      </c>
      <c r="B49" s="48" t="str">
        <f>VLOOKUP(A49,MATERIALES!A6:D373,3,FALSE)</f>
        <v>Emulsión CRL-1hm</v>
      </c>
      <c r="C49" s="288"/>
      <c r="D49" s="288"/>
      <c r="E49" s="288"/>
      <c r="F49" s="288"/>
      <c r="G49" s="288"/>
      <c r="H49" s="288"/>
      <c r="I49" s="275"/>
      <c r="J49" s="231" t="str">
        <f>VLOOKUP(A49,MATERIALES!A5:D641,2,FALSE)</f>
        <v>lt</v>
      </c>
      <c r="K49" s="289">
        <v>1.71</v>
      </c>
      <c r="L49" s="274"/>
      <c r="M49" s="409">
        <f>VLOOKUP(A49,MATERIALES!A6:D397,4,FALSE)</f>
        <v>3154.9776891707343</v>
      </c>
      <c r="N49" s="279">
        <f>K49*M49</f>
        <v>5395.0118484819559</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6055.2188691166539</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1417</v>
      </c>
      <c r="B58" s="51" t="str">
        <f>VLOOKUP(A58,TRANSPORTE!A5:D117,3,FALSE)</f>
        <v>Transporte de agregado tipo LA-3</v>
      </c>
      <c r="C58" s="324"/>
      <c r="D58" s="324"/>
      <c r="E58" s="324"/>
      <c r="F58" s="324"/>
      <c r="G58" s="324"/>
      <c r="H58" s="318" t="s">
        <v>1551</v>
      </c>
      <c r="I58" s="415">
        <v>9.4999999999999998E-3</v>
      </c>
      <c r="J58" s="293">
        <v>1</v>
      </c>
      <c r="K58" s="415">
        <f>I58*J58</f>
        <v>9.4999999999999998E-3</v>
      </c>
      <c r="L58" s="899">
        <f>VLOOKUP(A58,TRANSPORTE!A5:D117,4,FALSE)</f>
        <v>1576</v>
      </c>
      <c r="M58" s="900"/>
      <c r="N58" s="294">
        <f>K58*L58</f>
        <v>14.972</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14.972</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4800</v>
      </c>
      <c r="N69" s="402">
        <f>K69/M69</f>
        <v>42.556004338416663</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4800</v>
      </c>
      <c r="N70" s="402">
        <f>K70/M70</f>
        <v>21.278002169208332</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SUM(N69:N75)</f>
        <v>63.834006507624991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6496.5331908404833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1299.3066381680967</v>
      </c>
      <c r="M83" s="848"/>
      <c r="N83" s="56"/>
    </row>
    <row r="84" spans="1:14">
      <c r="B84" s="94" t="s">
        <v>1057</v>
      </c>
      <c r="C84" s="95"/>
      <c r="D84" s="95"/>
      <c r="E84" s="95"/>
      <c r="F84" s="95"/>
      <c r="G84" s="95"/>
      <c r="H84" s="95"/>
      <c r="I84" s="92"/>
      <c r="J84" s="93"/>
      <c r="K84" s="311">
        <v>0.05</v>
      </c>
      <c r="L84" s="847">
        <f>N78*K84</f>
        <v>324.82665954202417</v>
      </c>
      <c r="M84" s="848"/>
      <c r="N84" s="56"/>
    </row>
    <row r="85" spans="1:14" ht="15.75" thickBot="1">
      <c r="B85" s="96" t="s">
        <v>1058</v>
      </c>
      <c r="C85" s="97"/>
      <c r="D85" s="97"/>
      <c r="E85" s="97"/>
      <c r="F85" s="97"/>
      <c r="G85" s="97"/>
      <c r="H85" s="97"/>
      <c r="I85" s="98"/>
      <c r="J85" s="99"/>
      <c r="K85" s="312">
        <v>0.05</v>
      </c>
      <c r="L85" s="849">
        <f>N78*K85</f>
        <v>324.82665954202417</v>
      </c>
      <c r="M85" s="850"/>
      <c r="N85" s="56"/>
    </row>
    <row r="86" spans="1:14" ht="15.75" thickBot="1">
      <c r="B86" s="812" t="s">
        <v>1037</v>
      </c>
      <c r="C86" s="813"/>
      <c r="D86" s="813"/>
      <c r="E86" s="813"/>
      <c r="F86" s="813"/>
      <c r="G86" s="813"/>
      <c r="H86" s="813"/>
      <c r="I86" s="813"/>
      <c r="J86" s="813"/>
      <c r="K86" s="813"/>
      <c r="L86" s="813"/>
      <c r="M86" s="814"/>
      <c r="N86" s="57">
        <f>L83+L84+L85</f>
        <v>1948.9599572521449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8445.493148092628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1143</v>
      </c>
      <c r="C31" s="86" t="s">
        <v>2171</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136</v>
      </c>
      <c r="B36" s="861" t="str">
        <f>VLOOKUP(A36,EQUIPOS!A6:D154,3,FALSE)</f>
        <v>Camión de Slurry</v>
      </c>
      <c r="C36" s="862"/>
      <c r="D36" s="862"/>
      <c r="E36" s="862"/>
      <c r="F36" s="862"/>
      <c r="G36" s="862"/>
      <c r="H36" s="863"/>
      <c r="I36" s="274"/>
      <c r="J36" s="275"/>
      <c r="K36" s="276">
        <f>VLOOKUP(A36,EQUIPOS!A6:D163,4,FALSE)</f>
        <v>128090.50642401024</v>
      </c>
      <c r="L36" s="277"/>
      <c r="M36" s="278">
        <v>600</v>
      </c>
      <c r="N36" s="279">
        <f>K36/M36</f>
        <v>213.48417737335041</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600</v>
      </c>
      <c r="N37" s="279">
        <f>K37/M37</f>
        <v>148.38579777777778</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N76*M41</f>
        <v>0.63834006507624996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362.50831521620444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840</v>
      </c>
      <c r="B48" s="48"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69495.475856283956</v>
      </c>
      <c r="N48" s="279">
        <f>K48*M48</f>
        <v>330.10351031734876</v>
      </c>
    </row>
    <row r="49" spans="1:14">
      <c r="A49" s="113" t="s">
        <v>926</v>
      </c>
      <c r="B49" s="48" t="str">
        <f>VLOOKUP(A49,MATERIALES!A6:D373,3,FALSE)</f>
        <v>Emulsión CRL-1hm</v>
      </c>
      <c r="C49" s="288"/>
      <c r="D49" s="288"/>
      <c r="E49" s="288"/>
      <c r="F49" s="288"/>
      <c r="G49" s="288"/>
      <c r="H49" s="288"/>
      <c r="I49" s="275"/>
      <c r="J49" s="231" t="str">
        <f>VLOOKUP(A49,MATERIALES!A5:D641,2,FALSE)</f>
        <v>lt</v>
      </c>
      <c r="K49" s="416">
        <v>1.0687499999999999</v>
      </c>
      <c r="L49" s="274"/>
      <c r="M49" s="409">
        <f>VLOOKUP(A49,MATERIALES!A6:D397,4,FALSE)</f>
        <v>3154.9776891707343</v>
      </c>
      <c r="N49" s="279">
        <f>K49*M49</f>
        <v>3371.8824053012218</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3701.9859156185703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1419</v>
      </c>
      <c r="B58" s="51" t="str">
        <f>VLOOKUP(A58,TRANSPORTE!A5:D117,3,FALSE)</f>
        <v>Transporte de agregado tipo LA-4</v>
      </c>
      <c r="C58" s="324"/>
      <c r="D58" s="324"/>
      <c r="E58" s="324"/>
      <c r="F58" s="324"/>
      <c r="G58" s="324"/>
      <c r="H58" s="318" t="s">
        <v>1551</v>
      </c>
      <c r="I58" s="417">
        <v>4.7499999999999999E-3</v>
      </c>
      <c r="J58" s="293">
        <v>1</v>
      </c>
      <c r="K58" s="417">
        <f>I58*J58</f>
        <v>4.7499999999999999E-3</v>
      </c>
      <c r="L58" s="899">
        <f>VLOOKUP(A58,TRANSPORTE!A5:D117,4,FALSE)</f>
        <v>1576</v>
      </c>
      <c r="M58" s="900"/>
      <c r="N58" s="294">
        <f>K58*L58</f>
        <v>7.4859999999999998</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7.4859999999999998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4800</v>
      </c>
      <c r="N69" s="402">
        <f>K69/M69</f>
        <v>42.556004338416663</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4800</v>
      </c>
      <c r="N70" s="402">
        <f>K70/M70</f>
        <v>21.278002169208332</v>
      </c>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SUM(N69:N75)</f>
        <v>63.834006507624991</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N43+N53+N64+N76</f>
        <v>4135.8142373423998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827.16284746847998</v>
      </c>
      <c r="M83" s="848"/>
      <c r="N83" s="56"/>
    </row>
    <row r="84" spans="1:14">
      <c r="B84" s="94" t="s">
        <v>1057</v>
      </c>
      <c r="C84" s="95"/>
      <c r="D84" s="95"/>
      <c r="E84" s="95"/>
      <c r="F84" s="95"/>
      <c r="G84" s="95"/>
      <c r="H84" s="95"/>
      <c r="I84" s="92"/>
      <c r="J84" s="93"/>
      <c r="K84" s="311">
        <v>0.05</v>
      </c>
      <c r="L84" s="847">
        <f>N78*K84</f>
        <v>206.79071186712</v>
      </c>
      <c r="M84" s="848"/>
      <c r="N84" s="56"/>
    </row>
    <row r="85" spans="1:14" ht="15.75" thickBot="1">
      <c r="B85" s="96" t="s">
        <v>1058</v>
      </c>
      <c r="C85" s="97"/>
      <c r="D85" s="97"/>
      <c r="E85" s="97"/>
      <c r="F85" s="97"/>
      <c r="G85" s="97"/>
      <c r="H85" s="97"/>
      <c r="I85" s="98"/>
      <c r="J85" s="99"/>
      <c r="K85" s="312">
        <v>0.05</v>
      </c>
      <c r="L85" s="849">
        <f>N78*K85</f>
        <v>206.79071186712</v>
      </c>
      <c r="M85" s="850"/>
      <c r="N85" s="56"/>
    </row>
    <row r="86" spans="1:14" ht="15.75" thickBot="1">
      <c r="B86" s="812" t="s">
        <v>1037</v>
      </c>
      <c r="C86" s="813"/>
      <c r="D86" s="813"/>
      <c r="E86" s="813"/>
      <c r="F86" s="813"/>
      <c r="G86" s="813"/>
      <c r="H86" s="813"/>
      <c r="I86" s="813"/>
      <c r="J86" s="813"/>
      <c r="K86" s="813"/>
      <c r="L86" s="813"/>
      <c r="M86" s="814"/>
      <c r="N86" s="57">
        <f>L83+L84+L85</f>
        <v>1240.74427120272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5376.5585085451203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1144</v>
      </c>
      <c r="C31" s="86" t="s">
        <v>1656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290</v>
      </c>
      <c r="B37" s="861" t="str">
        <f>VLOOKUP(A37,EQUIPOS!A7:D154,3,FALSE)</f>
        <v>Planta trituradora</v>
      </c>
      <c r="C37" s="862"/>
      <c r="D37" s="862"/>
      <c r="E37" s="862"/>
      <c r="F37" s="862"/>
      <c r="G37" s="862"/>
      <c r="H37" s="863"/>
      <c r="I37" s="274"/>
      <c r="J37" s="275"/>
      <c r="K37" s="276">
        <f>VLOOKUP(A37,EQUIPOS!A7:D164,4,FALSE)</f>
        <v>641119.48378033226</v>
      </c>
      <c r="L37" s="277"/>
      <c r="M37" s="278">
        <v>30</v>
      </c>
      <c r="N37" s="279">
        <f t="shared" ref="N37:N43" si="0">K37/M37</f>
        <v>21370.649459344408</v>
      </c>
    </row>
    <row r="38" spans="1:14">
      <c r="A38" t="s">
        <v>168</v>
      </c>
      <c r="B38" s="861" t="str">
        <f>VLOOKUP(A38,EQUIPOS!A8:D154,3,FALSE)</f>
        <v>Compactador tipo  POTENCIA: 105 HP, PESO: 6 ton</v>
      </c>
      <c r="C38" s="862"/>
      <c r="D38" s="862"/>
      <c r="E38" s="862"/>
      <c r="F38" s="862"/>
      <c r="G38" s="862"/>
      <c r="H38" s="863"/>
      <c r="I38" s="274"/>
      <c r="J38" s="275"/>
      <c r="K38" s="276">
        <f>VLOOKUP(A38,EQUIPOS!A8:D165,4,FALSE)</f>
        <v>88769.639272030661</v>
      </c>
      <c r="L38" s="277"/>
      <c r="M38" s="278">
        <v>9</v>
      </c>
      <c r="N38" s="279">
        <f t="shared" si="0"/>
        <v>9863.293252447851</v>
      </c>
    </row>
    <row r="39" spans="1:14">
      <c r="A39" t="s">
        <v>173</v>
      </c>
      <c r="B39" s="861" t="str">
        <f>VLOOKUP(A39,EQUIPOS!A9:D154,3,FALSE)</f>
        <v>Compactador neumático de Potencia 70 HP, peso de 13 ton</v>
      </c>
      <c r="C39" s="862"/>
      <c r="D39" s="862"/>
      <c r="E39" s="862"/>
      <c r="F39" s="862"/>
      <c r="G39" s="862"/>
      <c r="H39" s="863"/>
      <c r="I39" s="274"/>
      <c r="J39" s="275"/>
      <c r="K39" s="276">
        <f>VLOOKUP(A39,EQUIPOS!A9:D166,4,FALSE)</f>
        <v>95464.098782460627</v>
      </c>
      <c r="L39" s="277"/>
      <c r="M39" s="278">
        <v>9</v>
      </c>
      <c r="N39" s="279">
        <f t="shared" si="0"/>
        <v>10607.122086940069</v>
      </c>
    </row>
    <row r="40" spans="1:14">
      <c r="A40" t="s">
        <v>286</v>
      </c>
      <c r="B40" s="861" t="str">
        <f>VLOOKUP(A40,EQUIPOS!A10:D154,3,FALSE)</f>
        <v>Planta de asfalto en frio</v>
      </c>
      <c r="C40" s="862"/>
      <c r="D40" s="862"/>
      <c r="E40" s="862"/>
      <c r="F40" s="862"/>
      <c r="G40" s="862"/>
      <c r="H40" s="863"/>
      <c r="I40" s="274"/>
      <c r="J40" s="275"/>
      <c r="K40" s="276">
        <f>VLOOKUP(A40,EQUIPOS!A10:D167,4,FALSE)</f>
        <v>345218.5172584079</v>
      </c>
      <c r="L40" s="277"/>
      <c r="M40" s="278">
        <v>9</v>
      </c>
      <c r="N40" s="279">
        <f t="shared" si="0"/>
        <v>38357.613028711989</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9</v>
      </c>
      <c r="N42" s="279">
        <f t="shared" si="0"/>
        <v>27398.277806631668</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9</v>
      </c>
      <c r="N43" s="279">
        <f t="shared" si="0"/>
        <v>7637.4701144695173</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N77*M46</f>
        <v>922.04676066569448</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128591.26105156964</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VLOOKUP(A53,MATERIALES!A4:D640,2,FALSE)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VLOOKUP(A54,MATERIALES!A5:D641,2,FALSE)</f>
        <v>lt</v>
      </c>
      <c r="K54" s="289">
        <v>25</v>
      </c>
      <c r="L54" s="274"/>
      <c r="M54" s="409">
        <f>VLOOKUP(A54,MATERIALES!A6:D397,4,FALSE)</f>
        <v>44.211442900018071</v>
      </c>
      <c r="N54" s="279">
        <f>K54*M54</f>
        <v>1105.2860725004518</v>
      </c>
    </row>
    <row r="55" spans="1:14" ht="15.75" thickBot="1">
      <c r="B55" s="48"/>
      <c r="C55" s="288"/>
      <c r="D55" s="288"/>
      <c r="E55" s="288"/>
      <c r="F55" s="288"/>
      <c r="G55" s="288"/>
      <c r="H55" s="288"/>
      <c r="I55" s="275"/>
      <c r="J55" s="231"/>
      <c r="K55" s="289"/>
      <c r="L55" s="274"/>
      <c r="M55" s="290"/>
      <c r="N55" s="291"/>
    </row>
    <row r="56" spans="1:14" ht="15.75" thickBot="1">
      <c r="B56" s="812" t="s">
        <v>1037</v>
      </c>
      <c r="C56" s="813"/>
      <c r="D56" s="813"/>
      <c r="E56" s="813"/>
      <c r="F56" s="813"/>
      <c r="G56" s="813"/>
      <c r="H56" s="813"/>
      <c r="I56" s="813"/>
      <c r="J56" s="813"/>
      <c r="K56" s="813"/>
      <c r="L56" s="813"/>
      <c r="M56" s="814"/>
      <c r="N56" s="401">
        <f>SUM(N53:N55)</f>
        <v>98398.952271297996</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A61" t="s">
        <v>1431</v>
      </c>
      <c r="B61" s="51" t="str">
        <f>VLOOKUP(A61,TRANSPORTE!A5:D117,3,FALSE)</f>
        <v>Transporte de Mezcla en Frio MDF-38</v>
      </c>
      <c r="C61" s="324"/>
      <c r="D61" s="324"/>
      <c r="E61" s="324"/>
      <c r="F61" s="324"/>
      <c r="G61" s="324"/>
      <c r="H61" s="318" t="s">
        <v>1551</v>
      </c>
      <c r="I61" s="286">
        <v>1.25</v>
      </c>
      <c r="J61" s="293">
        <v>1</v>
      </c>
      <c r="K61" s="286">
        <f>I61*J61</f>
        <v>1.25</v>
      </c>
      <c r="L61" s="899">
        <f>VLOOKUP(A61,TRANSPORTE!A5:D117,4,FALSE)</f>
        <v>1352.5</v>
      </c>
      <c r="M61" s="900"/>
      <c r="N61" s="294">
        <f>K61*L61</f>
        <v>1690.625</v>
      </c>
    </row>
    <row r="62" spans="1:14">
      <c r="A62" t="s">
        <v>1353</v>
      </c>
      <c r="B62" s="51" t="str">
        <f>VLOOKUP(A62,TRANSPORTE!A6:D117,3,FALSE)</f>
        <v>Transporte de Material Crudo de Rio</v>
      </c>
      <c r="C62" s="52"/>
      <c r="D62" s="52"/>
      <c r="E62" s="52"/>
      <c r="F62" s="52"/>
      <c r="G62" s="52"/>
      <c r="H62" s="318" t="s">
        <v>1551</v>
      </c>
      <c r="I62" s="286">
        <v>1.4</v>
      </c>
      <c r="J62" s="293">
        <v>1</v>
      </c>
      <c r="K62" s="286">
        <f>I62*J62</f>
        <v>1.4</v>
      </c>
      <c r="L62" s="899">
        <f>VLOOKUP(A62,TRANSPORTE!A6:D117,4,FALSE)</f>
        <v>1650</v>
      </c>
      <c r="M62" s="900"/>
      <c r="N62" s="294">
        <f>K62*L62</f>
        <v>2310</v>
      </c>
    </row>
    <row r="63" spans="1:14">
      <c r="B63" s="51"/>
      <c r="C63" s="52"/>
      <c r="D63" s="52"/>
      <c r="E63" s="52"/>
      <c r="F63" s="52"/>
      <c r="G63" s="52"/>
      <c r="H63" s="295"/>
      <c r="I63" s="286"/>
      <c r="J63" s="286"/>
      <c r="K63" s="286"/>
      <c r="L63" s="296"/>
      <c r="M63" s="297"/>
      <c r="N63" s="298"/>
    </row>
    <row r="64" spans="1:14">
      <c r="B64" s="51"/>
      <c r="C64" s="52"/>
      <c r="D64" s="52"/>
      <c r="E64" s="52"/>
      <c r="F64" s="52"/>
      <c r="G64" s="52"/>
      <c r="H64" s="295"/>
      <c r="I64" s="286"/>
      <c r="J64" s="286"/>
      <c r="K64" s="286"/>
      <c r="L64" s="296"/>
      <c r="M64" s="297"/>
      <c r="N64" s="298"/>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f>N61+N62+N63+N64+N65</f>
        <v>4000.625</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854"/>
      <c r="N71" s="103" t="s">
        <v>1035</v>
      </c>
    </row>
    <row r="72" spans="1:15">
      <c r="A72" t="s">
        <v>19</v>
      </c>
      <c r="B72" s="54" t="str">
        <f>VLOOKUP(A72,'MANO DE OBRA'!A8:D68,3,FALSE)</f>
        <v>Obrero (8)</v>
      </c>
      <c r="C72" s="52"/>
      <c r="D72" s="52"/>
      <c r="E72" s="52"/>
      <c r="F72" s="52"/>
      <c r="G72" s="52"/>
      <c r="H72" s="52"/>
      <c r="I72" s="299">
        <f>K72/J72*100</f>
        <v>220831.15764799999</v>
      </c>
      <c r="J72" s="300">
        <v>185</v>
      </c>
      <c r="K72" s="301">
        <f>VLOOKUP(A72,'MANO DE OBRA'!A8:D99,4,FALSE)</f>
        <v>408537.6416488</v>
      </c>
      <c r="L72" s="55"/>
      <c r="M72" s="302">
        <f>M38*8</f>
        <v>72</v>
      </c>
      <c r="N72" s="402">
        <f>K72/M72</f>
        <v>5674.1339117888892</v>
      </c>
      <c r="O72" s="111"/>
    </row>
    <row r="73" spans="1:15">
      <c r="A73" t="s">
        <v>30</v>
      </c>
      <c r="B73" s="54" t="str">
        <f>VLOOKUP(A73,'MANO DE OBRA'!A8:D69,3,FALSE)</f>
        <v>Oficial</v>
      </c>
      <c r="C73" s="52"/>
      <c r="D73" s="52"/>
      <c r="E73" s="52"/>
      <c r="F73" s="52"/>
      <c r="G73" s="52"/>
      <c r="H73" s="52"/>
      <c r="I73" s="299">
        <f>K73/J73*100</f>
        <v>55207.789411999998</v>
      </c>
      <c r="J73" s="300">
        <v>185</v>
      </c>
      <c r="K73" s="301">
        <f>VLOOKUP(A73,'MANO DE OBRA'!A8:D100,4,FALSE)</f>
        <v>102134.4104122</v>
      </c>
      <c r="L73" s="55"/>
      <c r="M73" s="306">
        <f>M72</f>
        <v>72</v>
      </c>
      <c r="N73" s="402">
        <f>K73/M73</f>
        <v>1418.5334779472223</v>
      </c>
    </row>
    <row r="74" spans="1:15">
      <c r="A74" t="s">
        <v>54</v>
      </c>
      <c r="B74" s="54" t="str">
        <f>VLOOKUP(A74,'MANO DE OBRA'!A9:D70,3,FALSE)</f>
        <v>Rastrilleros (2)</v>
      </c>
      <c r="C74" s="52"/>
      <c r="D74" s="52"/>
      <c r="E74" s="52"/>
      <c r="F74" s="52"/>
      <c r="G74" s="52"/>
      <c r="H74" s="52"/>
      <c r="I74" s="299">
        <f>K74/J74*100</f>
        <v>82811.68411799999</v>
      </c>
      <c r="J74" s="300">
        <v>185</v>
      </c>
      <c r="K74" s="301">
        <f>VLOOKUP(A74,'MANO DE OBRA'!A9:D101,4,FALSE)</f>
        <v>153201.61561829998</v>
      </c>
      <c r="L74" s="55"/>
      <c r="M74" s="307">
        <f>M73</f>
        <v>72</v>
      </c>
      <c r="N74" s="402">
        <f>K74/M74</f>
        <v>2127.800216920833</v>
      </c>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SUM(N72:N76)</f>
        <v>9220.4676066569446</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N48+N56+N67+N77</f>
        <v>240211.30592952459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48042.261185904921</v>
      </c>
      <c r="M84" s="848"/>
      <c r="N84" s="56"/>
    </row>
    <row r="85" spans="1:14">
      <c r="B85" s="94" t="s">
        <v>1057</v>
      </c>
      <c r="C85" s="95"/>
      <c r="D85" s="95"/>
      <c r="E85" s="95"/>
      <c r="F85" s="95"/>
      <c r="G85" s="95"/>
      <c r="H85" s="95"/>
      <c r="I85" s="92"/>
      <c r="J85" s="93"/>
      <c r="K85" s="311">
        <v>0.05</v>
      </c>
      <c r="L85" s="847">
        <f>N79*K85</f>
        <v>12010.56529647623</v>
      </c>
      <c r="M85" s="848"/>
      <c r="N85" s="56"/>
    </row>
    <row r="86" spans="1:14" ht="15.75" thickBot="1">
      <c r="B86" s="96" t="s">
        <v>1058</v>
      </c>
      <c r="C86" s="97"/>
      <c r="D86" s="97"/>
      <c r="E86" s="97"/>
      <c r="F86" s="97"/>
      <c r="G86" s="97"/>
      <c r="H86" s="97"/>
      <c r="I86" s="98"/>
      <c r="J86" s="99"/>
      <c r="K86" s="312">
        <v>0.05</v>
      </c>
      <c r="L86" s="849">
        <f>N79*K86</f>
        <v>12010.56529647623</v>
      </c>
      <c r="M86" s="850"/>
      <c r="N86" s="56"/>
    </row>
    <row r="87" spans="1:14" ht="15.75" thickBot="1">
      <c r="B87" s="812" t="s">
        <v>1037</v>
      </c>
      <c r="C87" s="813"/>
      <c r="D87" s="813"/>
      <c r="E87" s="813"/>
      <c r="F87" s="813"/>
      <c r="G87" s="813"/>
      <c r="H87" s="813"/>
      <c r="I87" s="813"/>
      <c r="J87" s="813"/>
      <c r="K87" s="813"/>
      <c r="L87" s="813"/>
      <c r="M87" s="814"/>
      <c r="N87" s="57">
        <f>L84+L85+L86</f>
        <v>72063.391778857374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312274.69770838198</v>
      </c>
    </row>
    <row r="90" spans="1:14">
      <c r="B90" s="18"/>
      <c r="C90" s="19"/>
      <c r="D90" s="19"/>
      <c r="E90" s="19"/>
      <c r="F90" s="19"/>
      <c r="G90" s="19"/>
      <c r="H90" s="19"/>
      <c r="I90" s="19"/>
      <c r="J90" s="19"/>
      <c r="K90" s="19"/>
      <c r="L90" s="19"/>
      <c r="M90" s="19"/>
      <c r="N90" s="20"/>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17"/>
      <c r="F93" s="17"/>
      <c r="G93" s="17"/>
      <c r="H93" s="17"/>
      <c r="I93" s="17"/>
      <c r="J93" s="17"/>
      <c r="K93" s="17"/>
      <c r="L93" s="17"/>
      <c r="M93" s="17"/>
      <c r="N93" s="22"/>
    </row>
    <row r="94" spans="1:14">
      <c r="B94" s="21"/>
      <c r="C94" s="17"/>
      <c r="D94" s="17"/>
      <c r="E94" s="58" t="s">
        <v>1060</v>
      </c>
      <c r="F94" s="58"/>
      <c r="G94" s="58"/>
      <c r="H94" s="58"/>
      <c r="I94" s="58"/>
      <c r="J94" s="58"/>
      <c r="K94" s="17"/>
      <c r="L94" s="17"/>
      <c r="M94" s="17"/>
      <c r="N94" s="22"/>
    </row>
    <row r="95" spans="1:14">
      <c r="B95" s="21"/>
      <c r="C95" s="17"/>
      <c r="D95" s="17"/>
      <c r="E95" s="17" t="s">
        <v>1061</v>
      </c>
      <c r="F95" s="17"/>
      <c r="G95" s="17"/>
      <c r="H95" s="17"/>
      <c r="I95" s="17"/>
      <c r="J95" s="17"/>
      <c r="K95" s="17"/>
      <c r="L95" s="17"/>
      <c r="M95" s="17"/>
      <c r="N95" s="22"/>
    </row>
    <row r="96" spans="1:14">
      <c r="B96" s="21"/>
      <c r="C96" s="17"/>
      <c r="D96" s="17"/>
      <c r="E96" s="17" t="s">
        <v>1062</v>
      </c>
      <c r="F96" s="17"/>
      <c r="G96" s="17"/>
      <c r="H96" s="17"/>
      <c r="I96" s="17"/>
      <c r="J96" s="17"/>
      <c r="K96" s="17"/>
      <c r="L96" s="17"/>
      <c r="M96" s="17"/>
      <c r="N96" s="22"/>
    </row>
    <row r="97" spans="2:14">
      <c r="B97" s="21"/>
      <c r="C97" s="17"/>
      <c r="D97" s="17"/>
      <c r="E97" s="17" t="s">
        <v>1063</v>
      </c>
      <c r="F97" s="17"/>
      <c r="G97" s="17"/>
      <c r="H97" s="17"/>
      <c r="I97" s="17"/>
      <c r="J97" s="17"/>
      <c r="K97" s="17"/>
      <c r="L97" s="17"/>
      <c r="M97" s="17"/>
      <c r="N97" s="22"/>
    </row>
    <row r="98" spans="2:14" ht="15.75" thickBot="1">
      <c r="B98" s="21"/>
      <c r="C98" s="17"/>
      <c r="D98" s="17"/>
      <c r="E98" s="17"/>
      <c r="F98" s="17" t="s">
        <v>1064</v>
      </c>
      <c r="G98" s="17"/>
      <c r="H98" s="17"/>
      <c r="I98" s="17"/>
      <c r="J98" s="17"/>
      <c r="K98" s="17"/>
      <c r="L98" s="17"/>
      <c r="M98" s="17"/>
      <c r="N98" s="22"/>
    </row>
    <row r="99" spans="2:14">
      <c r="B99" s="234" t="s">
        <v>2321</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2322</v>
      </c>
      <c r="C105" s="36"/>
      <c r="D105" s="36"/>
      <c r="E105" s="36"/>
      <c r="F105" s="36"/>
      <c r="G105" s="36"/>
      <c r="H105" s="36"/>
      <c r="I105" s="36"/>
      <c r="J105" s="36"/>
      <c r="K105" s="36"/>
      <c r="L105" s="36"/>
      <c r="M105" s="36"/>
      <c r="N105" s="37"/>
    </row>
    <row r="106" spans="2:14" ht="15" customHeight="1">
      <c r="B106" s="815" t="s">
        <v>2323</v>
      </c>
      <c r="C106" s="816"/>
      <c r="D106" s="816"/>
      <c r="E106" s="816"/>
      <c r="F106" s="816"/>
      <c r="G106" s="816"/>
      <c r="H106" s="816"/>
      <c r="I106" s="816"/>
      <c r="J106" s="816"/>
      <c r="K106" s="816"/>
      <c r="L106" s="816"/>
      <c r="M106" s="816"/>
      <c r="N106" s="817"/>
    </row>
    <row r="107" spans="2:14" ht="15" customHeight="1">
      <c r="B107" s="815"/>
      <c r="C107" s="816"/>
      <c r="D107" s="816"/>
      <c r="E107" s="816"/>
      <c r="F107" s="816"/>
      <c r="G107" s="816"/>
      <c r="H107" s="816"/>
      <c r="I107" s="816"/>
      <c r="J107" s="816"/>
      <c r="K107" s="816"/>
      <c r="L107" s="816"/>
      <c r="M107" s="816"/>
      <c r="N107" s="817"/>
    </row>
    <row r="108" spans="2:14" ht="30" customHeight="1">
      <c r="B108" s="818" t="s">
        <v>2324</v>
      </c>
      <c r="C108" s="819"/>
      <c r="D108" s="819"/>
      <c r="E108" s="819"/>
      <c r="F108" s="819"/>
      <c r="G108" s="819"/>
      <c r="H108" s="819"/>
      <c r="I108" s="819"/>
      <c r="J108" s="819"/>
      <c r="K108" s="819"/>
      <c r="L108" s="819"/>
      <c r="M108" s="819"/>
      <c r="N108" s="820"/>
    </row>
    <row r="109" spans="2:14">
      <c r="B109" s="818"/>
      <c r="C109" s="819"/>
      <c r="D109" s="819"/>
      <c r="E109" s="819"/>
      <c r="F109" s="819"/>
      <c r="G109" s="819"/>
      <c r="H109" s="819"/>
      <c r="I109" s="819"/>
      <c r="J109" s="819"/>
      <c r="K109" s="819"/>
      <c r="L109" s="819"/>
      <c r="M109" s="819"/>
      <c r="N109" s="82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6"/>
      <c r="D113" s="36"/>
      <c r="E113" s="36"/>
      <c r="F113" s="36"/>
      <c r="G113" s="36"/>
      <c r="H113" s="36"/>
      <c r="I113" s="36"/>
      <c r="J113" s="36"/>
      <c r="K113" s="36"/>
      <c r="L113" s="36"/>
      <c r="M113" s="36"/>
      <c r="N113" s="37"/>
    </row>
    <row r="114" spans="2:14">
      <c r="B114" s="21"/>
      <c r="C114" s="17"/>
      <c r="D114" s="17"/>
      <c r="E114" s="17" t="s">
        <v>1060</v>
      </c>
      <c r="F114" s="58"/>
      <c r="G114" s="58"/>
      <c r="H114" s="17"/>
      <c r="I114" s="17"/>
      <c r="J114" s="17"/>
      <c r="K114" s="17"/>
      <c r="L114" s="17"/>
      <c r="M114" s="17"/>
      <c r="N114" s="22"/>
    </row>
    <row r="115" spans="2:14">
      <c r="B115" s="21"/>
      <c r="C115" s="17"/>
      <c r="D115" s="17"/>
      <c r="E115" s="59" t="s">
        <v>1061</v>
      </c>
      <c r="F115" s="17"/>
      <c r="G115" s="17"/>
      <c r="H115" s="59"/>
      <c r="I115" s="59"/>
      <c r="J115" s="59"/>
      <c r="K115" s="17"/>
      <c r="L115" s="17"/>
      <c r="M115" s="17"/>
      <c r="N115" s="22"/>
    </row>
    <row r="116" spans="2:14">
      <c r="B116" s="21"/>
      <c r="C116" s="17"/>
      <c r="D116" s="17"/>
      <c r="E116" s="60" t="s">
        <v>1065</v>
      </c>
      <c r="F116" s="17"/>
      <c r="G116" s="17"/>
      <c r="H116" s="60"/>
      <c r="I116" s="60"/>
      <c r="J116" s="60"/>
      <c r="K116" s="17"/>
      <c r="L116" s="17"/>
      <c r="M116" s="17"/>
      <c r="N116" s="22"/>
    </row>
    <row r="117" spans="2:14">
      <c r="B117" s="61"/>
      <c r="C117" s="36"/>
      <c r="D117" s="36"/>
      <c r="E117" s="17" t="s">
        <v>1063</v>
      </c>
      <c r="F117" s="17"/>
      <c r="G117" s="17"/>
      <c r="H117" s="17"/>
      <c r="I117" s="17"/>
      <c r="J117" s="17"/>
      <c r="K117" s="36"/>
      <c r="L117" s="36"/>
      <c r="M117" s="36"/>
      <c r="N117" s="37"/>
    </row>
    <row r="118" spans="2:14">
      <c r="B118" s="61"/>
      <c r="C118" s="36"/>
      <c r="D118" s="36"/>
      <c r="E118" s="36"/>
      <c r="F118" s="17"/>
      <c r="G118" s="17"/>
      <c r="H118" s="17"/>
      <c r="I118" s="17"/>
      <c r="J118" s="17"/>
      <c r="K118" s="36"/>
      <c r="L118" s="36"/>
      <c r="M118" s="36"/>
      <c r="N118" s="37"/>
    </row>
    <row r="119" spans="2:14">
      <c r="B119" s="61" t="s">
        <v>2325</v>
      </c>
      <c r="C119" s="60"/>
      <c r="D119" s="60"/>
      <c r="E119" s="17"/>
      <c r="F119" s="17"/>
      <c r="G119" s="17"/>
      <c r="H119" s="17"/>
      <c r="I119" s="17"/>
      <c r="J119" s="878"/>
      <c r="K119" s="878"/>
      <c r="L119" s="878"/>
      <c r="M119" s="878"/>
      <c r="N119" s="879"/>
    </row>
    <row r="120" spans="2:14" ht="15.75" thickBot="1">
      <c r="B120" s="268" t="s">
        <v>2326</v>
      </c>
      <c r="C120" s="400"/>
      <c r="D120" s="400"/>
      <c r="E120" s="62"/>
      <c r="F120" s="62"/>
      <c r="G120" s="62"/>
      <c r="H120" s="62"/>
      <c r="I120" s="62"/>
      <c r="J120" s="880"/>
      <c r="K120" s="880"/>
      <c r="L120" s="880"/>
      <c r="M120" s="880"/>
      <c r="N120" s="881"/>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1145</v>
      </c>
      <c r="C31" s="86" t="s">
        <v>1657</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168</v>
      </c>
      <c r="B37" s="861" t="str">
        <f>VLOOKUP(A37,EQUIPOS!A7:D154,3,FALSE)</f>
        <v>Compactador tipo  POTENCIA: 105 HP, PESO: 6 ton</v>
      </c>
      <c r="C37" s="862"/>
      <c r="D37" s="862"/>
      <c r="E37" s="862"/>
      <c r="F37" s="862"/>
      <c r="G37" s="862"/>
      <c r="H37" s="863"/>
      <c r="I37" s="274"/>
      <c r="J37" s="275"/>
      <c r="K37" s="276">
        <f>VLOOKUP(A37,EQUIPOS!A7:D164,4,FALSE)</f>
        <v>88769.639272030661</v>
      </c>
      <c r="L37" s="277"/>
      <c r="M37" s="278">
        <v>9</v>
      </c>
      <c r="N37" s="279">
        <f t="shared" ref="N37:N43" si="0">K37/M37</f>
        <v>9863.293252447851</v>
      </c>
    </row>
    <row r="38" spans="1:14">
      <c r="A38" t="s">
        <v>173</v>
      </c>
      <c r="B38" s="861" t="str">
        <f>VLOOKUP(A38,EQUIPOS!A8:D154,3,FALSE)</f>
        <v>Compactador neumático de Potencia 70 HP, peso de 13 ton</v>
      </c>
      <c r="C38" s="862"/>
      <c r="D38" s="862"/>
      <c r="E38" s="862"/>
      <c r="F38" s="862"/>
      <c r="G38" s="862"/>
      <c r="H38" s="863"/>
      <c r="I38" s="274"/>
      <c r="J38" s="275"/>
      <c r="K38" s="276">
        <f>VLOOKUP(A38,EQUIPOS!A8:D165,4,FALSE)</f>
        <v>95464.098782460627</v>
      </c>
      <c r="L38" s="277"/>
      <c r="M38" s="278">
        <v>9</v>
      </c>
      <c r="N38" s="279">
        <f t="shared" si="0"/>
        <v>10607.122086940069</v>
      </c>
    </row>
    <row r="39" spans="1:14">
      <c r="A39" t="s">
        <v>286</v>
      </c>
      <c r="B39" s="861" t="str">
        <f>VLOOKUP(A39,EQUIPOS!A9:D154,3,FALSE)</f>
        <v>Planta de asfalto en frio</v>
      </c>
      <c r="C39" s="862"/>
      <c r="D39" s="862"/>
      <c r="E39" s="862"/>
      <c r="F39" s="862"/>
      <c r="G39" s="862"/>
      <c r="H39" s="863"/>
      <c r="I39" s="274"/>
      <c r="J39" s="275"/>
      <c r="K39" s="276">
        <f>VLOOKUP(A39,EQUIPOS!A9:D166,4,FALSE)</f>
        <v>345218.5172584079</v>
      </c>
      <c r="L39" s="277"/>
      <c r="M39" s="278">
        <v>9</v>
      </c>
      <c r="N39" s="279">
        <f t="shared" si="0"/>
        <v>38357.613028711989</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9</v>
      </c>
      <c r="N42" s="279">
        <f t="shared" si="0"/>
        <v>27398.277806631668</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9</v>
      </c>
      <c r="N43" s="279">
        <f t="shared" si="0"/>
        <v>7637.4701144695173</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922.04676066569448</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128591.26105156964</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VLOOKUP(A54,MATERIALES!A4:D640,2,FALSE)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VLOOKUP(A55,MATERIALES!A5:D641,2,FALSE)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1453</v>
      </c>
      <c r="B65" s="51" t="str">
        <f>VLOOKUP(A65,TRANSPORTE!A6:D117,3,FALSE)</f>
        <v>Transporte de Mezcla densa En Frio MDF-25</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72</v>
      </c>
      <c r="N75" s="402">
        <f>K75/M75</f>
        <v>5674.1339117888892</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72</v>
      </c>
      <c r="N76" s="402">
        <f>K76/M76</f>
        <v>1418.5334779472223</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7">
        <v>72</v>
      </c>
      <c r="N77" s="402">
        <f>K77/M77</f>
        <v>2127.800216920833</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9220.4676066569446</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240211.30592952459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48042.261185904921</v>
      </c>
      <c r="M88" s="848"/>
      <c r="N88" s="56"/>
    </row>
    <row r="89" spans="1:14">
      <c r="B89" s="94" t="s">
        <v>1057</v>
      </c>
      <c r="C89" s="95"/>
      <c r="D89" s="95"/>
      <c r="E89" s="95"/>
      <c r="F89" s="95"/>
      <c r="G89" s="95"/>
      <c r="H89" s="95"/>
      <c r="I89" s="92"/>
      <c r="J89" s="93"/>
      <c r="K89" s="311">
        <v>0.05</v>
      </c>
      <c r="L89" s="847">
        <f>N83*K89</f>
        <v>12010.56529647623</v>
      </c>
      <c r="M89" s="848"/>
      <c r="N89" s="56"/>
    </row>
    <row r="90" spans="1:14" ht="15.75" thickBot="1">
      <c r="B90" s="96" t="s">
        <v>1058</v>
      </c>
      <c r="C90" s="97"/>
      <c r="D90" s="97"/>
      <c r="E90" s="97"/>
      <c r="F90" s="97"/>
      <c r="G90" s="97"/>
      <c r="H90" s="97"/>
      <c r="I90" s="98"/>
      <c r="J90" s="99"/>
      <c r="K90" s="312">
        <v>0.05</v>
      </c>
      <c r="L90" s="849">
        <f>N83*K90</f>
        <v>12010.56529647623</v>
      </c>
      <c r="M90" s="850"/>
      <c r="N90" s="56"/>
    </row>
    <row r="91" spans="1:14" ht="15.75" thickBot="1">
      <c r="B91" s="812" t="s">
        <v>1037</v>
      </c>
      <c r="C91" s="813"/>
      <c r="D91" s="813"/>
      <c r="E91" s="813"/>
      <c r="F91" s="813"/>
      <c r="G91" s="813"/>
      <c r="H91" s="813"/>
      <c r="I91" s="813"/>
      <c r="J91" s="813"/>
      <c r="K91" s="813"/>
      <c r="L91" s="813"/>
      <c r="M91" s="814"/>
      <c r="N91" s="57">
        <f>L88+L89+L90</f>
        <v>72063.391778857374</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312274.69770838198</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1146</v>
      </c>
      <c r="C31" s="86" t="s">
        <v>1658</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168</v>
      </c>
      <c r="B37" s="861" t="str">
        <f>VLOOKUP(A37,EQUIPOS!A7:D154,3,FALSE)</f>
        <v>Compactador tipo  POTENCIA: 105 HP, PESO: 6 ton</v>
      </c>
      <c r="C37" s="862"/>
      <c r="D37" s="862"/>
      <c r="E37" s="862"/>
      <c r="F37" s="862"/>
      <c r="G37" s="862"/>
      <c r="H37" s="863"/>
      <c r="I37" s="274"/>
      <c r="J37" s="275"/>
      <c r="K37" s="276">
        <f>VLOOKUP(A37,EQUIPOS!A7:D164,4,FALSE)</f>
        <v>88769.639272030661</v>
      </c>
      <c r="L37" s="277"/>
      <c r="M37" s="278">
        <v>9</v>
      </c>
      <c r="N37" s="279">
        <f t="shared" ref="N37:N43" si="0">K37/M37</f>
        <v>9863.293252447851</v>
      </c>
    </row>
    <row r="38" spans="1:14">
      <c r="A38" t="s">
        <v>173</v>
      </c>
      <c r="B38" s="861" t="str">
        <f>VLOOKUP(A38,EQUIPOS!A8:D154,3,FALSE)</f>
        <v>Compactador neumático de Potencia 70 HP, peso de 13 ton</v>
      </c>
      <c r="C38" s="862"/>
      <c r="D38" s="862"/>
      <c r="E38" s="862"/>
      <c r="F38" s="862"/>
      <c r="G38" s="862"/>
      <c r="H38" s="863"/>
      <c r="I38" s="274"/>
      <c r="J38" s="275"/>
      <c r="K38" s="276">
        <f>VLOOKUP(A38,EQUIPOS!A8:D165,4,FALSE)</f>
        <v>95464.098782460627</v>
      </c>
      <c r="L38" s="277"/>
      <c r="M38" s="278">
        <v>9</v>
      </c>
      <c r="N38" s="279">
        <f t="shared" si="0"/>
        <v>10607.122086940069</v>
      </c>
    </row>
    <row r="39" spans="1:14">
      <c r="A39" t="s">
        <v>286</v>
      </c>
      <c r="B39" s="861" t="str">
        <f>VLOOKUP(A39,EQUIPOS!A9:D154,3,FALSE)</f>
        <v>Planta de asfalto en frio</v>
      </c>
      <c r="C39" s="862"/>
      <c r="D39" s="862"/>
      <c r="E39" s="862"/>
      <c r="F39" s="862"/>
      <c r="G39" s="862"/>
      <c r="H39" s="863"/>
      <c r="I39" s="274"/>
      <c r="J39" s="275"/>
      <c r="K39" s="276">
        <f>VLOOKUP(A39,EQUIPOS!A9:D166,4,FALSE)</f>
        <v>345218.5172584079</v>
      </c>
      <c r="L39" s="277"/>
      <c r="M39" s="278">
        <v>9</v>
      </c>
      <c r="N39" s="279">
        <f t="shared" si="0"/>
        <v>38357.613028711989</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9</v>
      </c>
      <c r="N42" s="279">
        <f t="shared" si="0"/>
        <v>27398.277806631668</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9</v>
      </c>
      <c r="N43" s="279">
        <f t="shared" si="0"/>
        <v>7637.4701144695173</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922.04676066569448</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128591.26105156964</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18">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v>1.4</v>
      </c>
      <c r="L64" s="899">
        <f>VLOOKUP(A64,TRANSPORTE!A5:D117,4,FALSE)</f>
        <v>1650</v>
      </c>
      <c r="M64" s="900"/>
      <c r="N64" s="294">
        <f>K64*L64</f>
        <v>2310</v>
      </c>
    </row>
    <row r="65" spans="1:15">
      <c r="A65" t="s">
        <v>1433</v>
      </c>
      <c r="B65" s="51" t="str">
        <f>VLOOKUP(A65,TRANSPORTE!A6:D117,3,FALSE)</f>
        <v>Transporte de Mezcla en Frio DMF-19</v>
      </c>
      <c r="C65" s="52"/>
      <c r="D65" s="52"/>
      <c r="E65" s="52"/>
      <c r="F65" s="52"/>
      <c r="G65" s="52"/>
      <c r="H65" s="318" t="s">
        <v>1551</v>
      </c>
      <c r="I65" s="286">
        <v>1.25</v>
      </c>
      <c r="J65" s="293">
        <v>1</v>
      </c>
      <c r="K65" s="286">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72</v>
      </c>
      <c r="N75" s="402">
        <f>K75/M75</f>
        <v>5674.1339117888892</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72</v>
      </c>
      <c r="N76" s="402">
        <f>K76/M76</f>
        <v>1418.5334779472223</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6">
        <v>72</v>
      </c>
      <c r="N77" s="402">
        <f>K77/M77</f>
        <v>2127.800216920833</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9220.4676066569446</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240211.30592952459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48042.261185904921</v>
      </c>
      <c r="M88" s="848"/>
      <c r="N88" s="56"/>
    </row>
    <row r="89" spans="1:14">
      <c r="B89" s="94" t="s">
        <v>1057</v>
      </c>
      <c r="C89" s="95"/>
      <c r="D89" s="95"/>
      <c r="E89" s="95"/>
      <c r="F89" s="95"/>
      <c r="G89" s="95"/>
      <c r="H89" s="95"/>
      <c r="I89" s="92"/>
      <c r="J89" s="93"/>
      <c r="K89" s="311">
        <v>0.05</v>
      </c>
      <c r="L89" s="847">
        <f>N83*K89</f>
        <v>12010.56529647623</v>
      </c>
      <c r="M89" s="848"/>
      <c r="N89" s="56"/>
    </row>
    <row r="90" spans="1:14" ht="15.75" thickBot="1">
      <c r="B90" s="96" t="s">
        <v>1058</v>
      </c>
      <c r="C90" s="97"/>
      <c r="D90" s="97"/>
      <c r="E90" s="97"/>
      <c r="F90" s="97"/>
      <c r="G90" s="97"/>
      <c r="H90" s="97"/>
      <c r="I90" s="98"/>
      <c r="J90" s="99"/>
      <c r="K90" s="312">
        <v>0.05</v>
      </c>
      <c r="L90" s="849">
        <f>N83*K90</f>
        <v>12010.56529647623</v>
      </c>
      <c r="M90" s="850"/>
      <c r="N90" s="56"/>
    </row>
    <row r="91" spans="1:14" ht="15.75" thickBot="1">
      <c r="B91" s="812" t="s">
        <v>1037</v>
      </c>
      <c r="C91" s="813"/>
      <c r="D91" s="813"/>
      <c r="E91" s="813"/>
      <c r="F91" s="813"/>
      <c r="G91" s="813"/>
      <c r="H91" s="813"/>
      <c r="I91" s="813"/>
      <c r="J91" s="813"/>
      <c r="K91" s="813"/>
      <c r="L91" s="813"/>
      <c r="M91" s="814"/>
      <c r="N91" s="57">
        <f>L88+L89+L90</f>
        <v>72063.391778857374</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57">
        <f>N83+N91</f>
        <v>312274.69770838198</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1147</v>
      </c>
      <c r="C31" s="86" t="s">
        <v>1659</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168</v>
      </c>
      <c r="B37" s="861" t="str">
        <f>VLOOKUP(A37,EQUIPOS!A7:D154,3,FALSE)</f>
        <v>Compactador tipo  POTENCIA: 105 HP, PESO: 6 ton</v>
      </c>
      <c r="C37" s="862"/>
      <c r="D37" s="862"/>
      <c r="E37" s="862"/>
      <c r="F37" s="862"/>
      <c r="G37" s="862"/>
      <c r="H37" s="863"/>
      <c r="I37" s="274"/>
      <c r="J37" s="275"/>
      <c r="K37" s="276">
        <f>VLOOKUP(A37,EQUIPOS!A7:D164,4,FALSE)</f>
        <v>88769.639272030661</v>
      </c>
      <c r="L37" s="277"/>
      <c r="M37" s="278">
        <v>7</v>
      </c>
      <c r="N37" s="279">
        <f t="shared" ref="N37:N43" si="0">K37/M37</f>
        <v>12681.377038861523</v>
      </c>
    </row>
    <row r="38" spans="1:14">
      <c r="A38" t="s">
        <v>173</v>
      </c>
      <c r="B38" s="861" t="str">
        <f>VLOOKUP(A38,EQUIPOS!A8:D154,3,FALSE)</f>
        <v>Compactador neumático de Potencia 70 HP, peso de 13 ton</v>
      </c>
      <c r="C38" s="862"/>
      <c r="D38" s="862"/>
      <c r="E38" s="862"/>
      <c r="F38" s="862"/>
      <c r="G38" s="862"/>
      <c r="H38" s="863"/>
      <c r="I38" s="274"/>
      <c r="J38" s="275"/>
      <c r="K38" s="276">
        <f>VLOOKUP(A38,EQUIPOS!A8:D165,4,FALSE)</f>
        <v>95464.098782460627</v>
      </c>
      <c r="L38" s="277"/>
      <c r="M38" s="278">
        <v>7</v>
      </c>
      <c r="N38" s="279">
        <f t="shared" si="0"/>
        <v>13637.728397494375</v>
      </c>
    </row>
    <row r="39" spans="1:14">
      <c r="A39" t="s">
        <v>286</v>
      </c>
      <c r="B39" s="861" t="str">
        <f>VLOOKUP(A39,EQUIPOS!A9:D154,3,FALSE)</f>
        <v>Planta de asfalto en frio</v>
      </c>
      <c r="C39" s="862"/>
      <c r="D39" s="862"/>
      <c r="E39" s="862"/>
      <c r="F39" s="862"/>
      <c r="G39" s="862"/>
      <c r="H39" s="863"/>
      <c r="I39" s="274"/>
      <c r="J39" s="275"/>
      <c r="K39" s="276">
        <f>VLOOKUP(A39,EQUIPOS!A9:D166,4,FALSE)</f>
        <v>345218.5172584079</v>
      </c>
      <c r="L39" s="277"/>
      <c r="M39" s="278">
        <v>9</v>
      </c>
      <c r="N39" s="279">
        <f t="shared" si="0"/>
        <v>38357.613028711989</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7</v>
      </c>
      <c r="N42" s="279">
        <f t="shared" si="0"/>
        <v>35226.357179955005</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9</v>
      </c>
      <c r="N43" s="279">
        <f t="shared" si="0"/>
        <v>7637.4701144695173</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1053.7677264750794</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142399.75148767035</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1427</v>
      </c>
      <c r="B65" s="51" t="str">
        <f>VLOOKUP(A65,TRANSPORTE!A5:D117,3,FALSE)</f>
        <v>Transporte de Mezcla Densa para Bacheo</v>
      </c>
      <c r="C65" s="52"/>
      <c r="D65" s="52"/>
      <c r="E65" s="52"/>
      <c r="F65" s="52"/>
      <c r="G65" s="52"/>
      <c r="H65" s="318" t="s">
        <v>1551</v>
      </c>
      <c r="I65" s="286">
        <v>1.25</v>
      </c>
      <c r="J65" s="286">
        <v>1</v>
      </c>
      <c r="K65" s="286">
        <f>I65*J65</f>
        <v>1.25</v>
      </c>
      <c r="L65" s="296"/>
      <c r="M65" s="297">
        <f>VLOOKUP(A64,TRANSPORTE!A5:D117,4,FALSE)</f>
        <v>1650</v>
      </c>
      <c r="N65" s="419">
        <f>K65*M65</f>
        <v>2062.5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4372.5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63</v>
      </c>
      <c r="N75" s="402">
        <f>K75/M75</f>
        <v>6484.7244706158726</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63</v>
      </c>
      <c r="N76" s="402">
        <f>K76/M76</f>
        <v>1621.1811176539682</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7">
        <v>63</v>
      </c>
      <c r="N77" s="402">
        <f>K77/M77</f>
        <v>2431.771676480952</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10537.677264750793</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255708.88102371912</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51141.77620474383</v>
      </c>
      <c r="M88" s="848"/>
      <c r="N88" s="56"/>
    </row>
    <row r="89" spans="1:14">
      <c r="B89" s="94" t="s">
        <v>1057</v>
      </c>
      <c r="C89" s="95"/>
      <c r="D89" s="95"/>
      <c r="E89" s="95"/>
      <c r="F89" s="95"/>
      <c r="G89" s="95"/>
      <c r="H89" s="95"/>
      <c r="I89" s="92"/>
      <c r="J89" s="93"/>
      <c r="K89" s="311">
        <v>0.05</v>
      </c>
      <c r="L89" s="847">
        <f>N83*K89</f>
        <v>12785.444051185958</v>
      </c>
      <c r="M89" s="848"/>
      <c r="N89" s="56"/>
    </row>
    <row r="90" spans="1:14" ht="15.75" thickBot="1">
      <c r="B90" s="96" t="s">
        <v>1058</v>
      </c>
      <c r="C90" s="97"/>
      <c r="D90" s="97"/>
      <c r="E90" s="97"/>
      <c r="F90" s="97"/>
      <c r="G90" s="97"/>
      <c r="H90" s="97"/>
      <c r="I90" s="98"/>
      <c r="J90" s="99"/>
      <c r="K90" s="312">
        <v>0.05</v>
      </c>
      <c r="L90" s="849">
        <f>N83*K90</f>
        <v>12785.444051185958</v>
      </c>
      <c r="M90" s="850"/>
      <c r="N90" s="56"/>
    </row>
    <row r="91" spans="1:14" ht="15.75" thickBot="1">
      <c r="B91" s="812" t="s">
        <v>1037</v>
      </c>
      <c r="C91" s="813"/>
      <c r="D91" s="813"/>
      <c r="E91" s="813"/>
      <c r="F91" s="813"/>
      <c r="G91" s="813"/>
      <c r="H91" s="813"/>
      <c r="I91" s="813"/>
      <c r="J91" s="813"/>
      <c r="K91" s="813"/>
      <c r="L91" s="813"/>
      <c r="M91" s="814"/>
      <c r="N91" s="57">
        <f>L88+L89+L90</f>
        <v>76712.664307115745</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332421.54533083487</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1148</v>
      </c>
      <c r="C31" s="86" t="s">
        <v>1660</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9</v>
      </c>
      <c r="N37" s="279">
        <f t="shared" ref="N37:N43" si="0">K37/M37</f>
        <v>10607.122086940069</v>
      </c>
    </row>
    <row r="38" spans="1:14">
      <c r="A38" t="s">
        <v>168</v>
      </c>
      <c r="B38" s="861" t="str">
        <f>VLOOKUP(A38,EQUIPOS!A8:D154,3,FALSE)</f>
        <v>Compactador tipo  POTENCIA: 105 HP, PESO: 6 ton</v>
      </c>
      <c r="C38" s="862"/>
      <c r="D38" s="862"/>
      <c r="E38" s="862"/>
      <c r="F38" s="862"/>
      <c r="G38" s="862"/>
      <c r="H38" s="863"/>
      <c r="I38" s="274"/>
      <c r="J38" s="275"/>
      <c r="K38" s="276">
        <f>VLOOKUP(A38,EQUIPOS!A8:D165,4,FALSE)</f>
        <v>88769.639272030661</v>
      </c>
      <c r="L38" s="277"/>
      <c r="M38" s="278">
        <v>9</v>
      </c>
      <c r="N38" s="279">
        <f t="shared" si="0"/>
        <v>9863.293252447851</v>
      </c>
    </row>
    <row r="39" spans="1:14">
      <c r="A39" t="s">
        <v>286</v>
      </c>
      <c r="B39" s="861" t="str">
        <f>VLOOKUP(A39,EQUIPOS!A9:D154,3,FALSE)</f>
        <v>Planta de asfalto en frio</v>
      </c>
      <c r="C39" s="862"/>
      <c r="D39" s="862"/>
      <c r="E39" s="862"/>
      <c r="F39" s="862"/>
      <c r="G39" s="862"/>
      <c r="H39" s="863"/>
      <c r="I39" s="274"/>
      <c r="J39" s="275"/>
      <c r="K39" s="276">
        <f>VLOOKUP(A39,EQUIPOS!A9:D166,4,FALSE)</f>
        <v>345218.5172584079</v>
      </c>
      <c r="L39" s="277"/>
      <c r="M39" s="278">
        <v>9</v>
      </c>
      <c r="N39" s="279">
        <f t="shared" si="0"/>
        <v>38357.613028711989</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9</v>
      </c>
      <c r="N42" s="279">
        <f t="shared" si="0"/>
        <v>27398.277806631668</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9</v>
      </c>
      <c r="N43" s="279">
        <f t="shared" si="0"/>
        <v>7637.4701144695173</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2"/>
      <c r="F46" s="862"/>
      <c r="G46" s="862"/>
      <c r="H46" s="863"/>
      <c r="I46" s="41"/>
      <c r="J46" s="42"/>
      <c r="K46" s="281"/>
      <c r="L46" s="283"/>
      <c r="M46" s="284"/>
      <c r="N46" s="285"/>
    </row>
    <row r="47" spans="1:14">
      <c r="B47" s="869" t="s">
        <v>1036</v>
      </c>
      <c r="C47" s="947"/>
      <c r="D47" s="947"/>
      <c r="E47" s="43"/>
      <c r="F47" s="44"/>
      <c r="G47" s="44"/>
      <c r="H47" s="45"/>
      <c r="I47" s="41"/>
      <c r="J47" s="42"/>
      <c r="K47" s="286"/>
      <c r="L47" s="283"/>
      <c r="M47" s="408">
        <v>0.1</v>
      </c>
      <c r="N47" s="351">
        <f>N81*M47</f>
        <v>922.04676066569448</v>
      </c>
    </row>
    <row r="48" spans="1:14" ht="15.75" thickBot="1">
      <c r="B48" s="948"/>
      <c r="C48" s="949"/>
      <c r="D48" s="949"/>
      <c r="E48" s="949"/>
      <c r="F48" s="949"/>
      <c r="G48" s="949"/>
      <c r="H48" s="950"/>
      <c r="I48" s="871"/>
      <c r="J48" s="872"/>
      <c r="K48" s="46"/>
      <c r="L48" s="873"/>
      <c r="M48" s="951"/>
      <c r="N48" s="110"/>
    </row>
    <row r="49" spans="1:14" ht="15.75" thickBot="1">
      <c r="B49" s="812" t="s">
        <v>1037</v>
      </c>
      <c r="C49" s="813"/>
      <c r="D49" s="813"/>
      <c r="E49" s="813"/>
      <c r="F49" s="813"/>
      <c r="G49" s="813"/>
      <c r="H49" s="813"/>
      <c r="I49" s="813"/>
      <c r="J49" s="813"/>
      <c r="K49" s="813"/>
      <c r="L49" s="813"/>
      <c r="M49" s="814"/>
      <c r="N49" s="401">
        <f>SUM(N36:N48)</f>
        <v>128591.26105156964</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1434</v>
      </c>
      <c r="B65" s="51" t="str">
        <f>VLOOKUP(A65,TRANSPORTE!A6:D117,3,FALSE)</f>
        <v>Transporte de Mezcla en Frio  MAF-19</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72</v>
      </c>
      <c r="N75" s="402">
        <f>K75/M75</f>
        <v>5674.1339117888892</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72</v>
      </c>
      <c r="N76" s="402">
        <f>K76/M76</f>
        <v>1418.5334779472223</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6">
        <v>72</v>
      </c>
      <c r="N77" s="402">
        <f>K77/M77</f>
        <v>2127.800216920833</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9220.4676066569446</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240211.30592952459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48042.261185904921</v>
      </c>
      <c r="M88" s="848"/>
      <c r="N88" s="56"/>
    </row>
    <row r="89" spans="1:14">
      <c r="B89" s="94" t="s">
        <v>1057</v>
      </c>
      <c r="C89" s="95"/>
      <c r="D89" s="95"/>
      <c r="E89" s="95"/>
      <c r="F89" s="95"/>
      <c r="G89" s="95"/>
      <c r="H89" s="95"/>
      <c r="I89" s="92"/>
      <c r="J89" s="93"/>
      <c r="K89" s="311">
        <v>0.05</v>
      </c>
      <c r="L89" s="847">
        <f>N83*K89</f>
        <v>12010.56529647623</v>
      </c>
      <c r="M89" s="848"/>
      <c r="N89" s="56"/>
    </row>
    <row r="90" spans="1:14" ht="15.75" thickBot="1">
      <c r="B90" s="96" t="s">
        <v>1058</v>
      </c>
      <c r="C90" s="97"/>
      <c r="D90" s="97"/>
      <c r="E90" s="97"/>
      <c r="F90" s="97"/>
      <c r="G90" s="97"/>
      <c r="H90" s="97"/>
      <c r="I90" s="98"/>
      <c r="J90" s="99"/>
      <c r="K90" s="312">
        <v>0.05</v>
      </c>
      <c r="L90" s="849">
        <f>N83*K90</f>
        <v>12010.56529647623</v>
      </c>
      <c r="M90" s="850"/>
      <c r="N90" s="56"/>
    </row>
    <row r="91" spans="1:14" ht="15.75" thickBot="1">
      <c r="B91" s="812" t="s">
        <v>1037</v>
      </c>
      <c r="C91" s="813"/>
      <c r="D91" s="813"/>
      <c r="E91" s="813"/>
      <c r="F91" s="813"/>
      <c r="G91" s="813"/>
      <c r="H91" s="813"/>
      <c r="I91" s="813"/>
      <c r="J91" s="813"/>
      <c r="K91" s="813"/>
      <c r="L91" s="813"/>
      <c r="M91" s="814"/>
      <c r="N91" s="57">
        <f>L88+L89+L90</f>
        <v>72063.391778857374</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312274.69770838198</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1149</v>
      </c>
      <c r="C31" s="86" t="s">
        <v>1661</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9</v>
      </c>
      <c r="N37" s="279">
        <f t="shared" ref="N37:N43" si="0">K37/M37</f>
        <v>10607.122086940069</v>
      </c>
    </row>
    <row r="38" spans="1:14">
      <c r="A38" t="s">
        <v>168</v>
      </c>
      <c r="B38" s="861" t="str">
        <f>VLOOKUP(A38,EQUIPOS!A8:D154,3,FALSE)</f>
        <v>Compactador tipo  POTENCIA: 105 HP, PESO: 6 ton</v>
      </c>
      <c r="C38" s="862"/>
      <c r="D38" s="862"/>
      <c r="E38" s="862"/>
      <c r="F38" s="862"/>
      <c r="G38" s="862"/>
      <c r="H38" s="863"/>
      <c r="I38" s="274"/>
      <c r="J38" s="275"/>
      <c r="K38" s="276">
        <f>VLOOKUP(A38,EQUIPOS!A8:D165,4,FALSE)</f>
        <v>88769.639272030661</v>
      </c>
      <c r="L38" s="277"/>
      <c r="M38" s="278">
        <v>9</v>
      </c>
      <c r="N38" s="279">
        <f t="shared" si="0"/>
        <v>9863.293252447851</v>
      </c>
    </row>
    <row r="39" spans="1:14">
      <c r="A39" t="s">
        <v>286</v>
      </c>
      <c r="B39" s="861" t="str">
        <f>VLOOKUP(A39,EQUIPOS!A9:D154,3,FALSE)</f>
        <v>Planta de asfalto en frio</v>
      </c>
      <c r="C39" s="862"/>
      <c r="D39" s="862"/>
      <c r="E39" s="862"/>
      <c r="F39" s="862"/>
      <c r="G39" s="862"/>
      <c r="H39" s="863"/>
      <c r="I39" s="274"/>
      <c r="J39" s="275"/>
      <c r="K39" s="276">
        <f>VLOOKUP(A39,EQUIPOS!A9:D166,4,FALSE)</f>
        <v>345218.5172584079</v>
      </c>
      <c r="L39" s="277"/>
      <c r="M39" s="278">
        <v>9</v>
      </c>
      <c r="N39" s="279">
        <f t="shared" si="0"/>
        <v>38357.613028711989</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9</v>
      </c>
      <c r="N42" s="279">
        <f t="shared" si="0"/>
        <v>27398.277806631668</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9</v>
      </c>
      <c r="N43" s="279">
        <f t="shared" si="0"/>
        <v>7637.4701144695173</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922.04676066569448</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128591.26105156964</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1441</v>
      </c>
      <c r="B64" s="51" t="str">
        <f>VLOOKUP(A64,TRANSPORTE!A6:D117,3,FALSE)</f>
        <v>Transporte de Mezcla Abierta en Frio MAF-25</v>
      </c>
      <c r="C64" s="52"/>
      <c r="D64" s="52"/>
      <c r="E64" s="52"/>
      <c r="F64" s="52"/>
      <c r="G64" s="52"/>
      <c r="H64" s="318" t="s">
        <v>1551</v>
      </c>
      <c r="I64" s="286">
        <v>1.25</v>
      </c>
      <c r="J64" s="293">
        <v>1</v>
      </c>
      <c r="K64" s="286">
        <f>I64*J64</f>
        <v>1.25</v>
      </c>
      <c r="L64" s="899">
        <f>VLOOKUP(A64,TRANSPORTE!A6:D117,4,FALSE)</f>
        <v>1352.5</v>
      </c>
      <c r="M64" s="900"/>
      <c r="N64" s="294">
        <f>K64*L64</f>
        <v>1690.625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4000.625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72</v>
      </c>
      <c r="N74" s="402">
        <f>K74/M74</f>
        <v>5674.1339117888892</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72</v>
      </c>
      <c r="N75" s="402">
        <f>K75/M75</f>
        <v>1418.5334779472223</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6">
        <v>72</v>
      </c>
      <c r="N76" s="402">
        <f>K76/M76</f>
        <v>2127.800216920833</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9220.4676066569446</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240211.30592952459</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48042.261185904921</v>
      </c>
      <c r="M87" s="848"/>
      <c r="N87" s="56"/>
    </row>
    <row r="88" spans="1:14">
      <c r="B88" s="94" t="s">
        <v>1057</v>
      </c>
      <c r="C88" s="95"/>
      <c r="D88" s="95"/>
      <c r="E88" s="95"/>
      <c r="F88" s="95"/>
      <c r="G88" s="95"/>
      <c r="H88" s="95"/>
      <c r="I88" s="92"/>
      <c r="J88" s="93"/>
      <c r="K88" s="311">
        <v>0.05</v>
      </c>
      <c r="L88" s="847">
        <f>N82*K88</f>
        <v>12010.56529647623</v>
      </c>
      <c r="M88" s="848"/>
      <c r="N88" s="56"/>
    </row>
    <row r="89" spans="1:14" ht="15.75" thickBot="1">
      <c r="B89" s="96" t="s">
        <v>1058</v>
      </c>
      <c r="C89" s="97"/>
      <c r="D89" s="97"/>
      <c r="E89" s="97"/>
      <c r="F89" s="97"/>
      <c r="G89" s="97"/>
      <c r="H89" s="97"/>
      <c r="I89" s="98"/>
      <c r="J89" s="99"/>
      <c r="K89" s="312">
        <v>0.05</v>
      </c>
      <c r="L89" s="849">
        <f>N82*K89</f>
        <v>12010.56529647623</v>
      </c>
      <c r="M89" s="850"/>
      <c r="N89" s="56"/>
    </row>
    <row r="90" spans="1:14" ht="15.75" thickBot="1">
      <c r="B90" s="812" t="s">
        <v>1037</v>
      </c>
      <c r="C90" s="813"/>
      <c r="D90" s="813"/>
      <c r="E90" s="813"/>
      <c r="F90" s="813"/>
      <c r="G90" s="813"/>
      <c r="H90" s="813"/>
      <c r="I90" s="813"/>
      <c r="J90" s="813"/>
      <c r="K90" s="813"/>
      <c r="L90" s="813"/>
      <c r="M90" s="814"/>
      <c r="N90" s="57">
        <f>L87+L88+L89</f>
        <v>72063.391778857374</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312274.69770838198</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1150</v>
      </c>
      <c r="C31" s="86" t="s">
        <v>1662</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9</v>
      </c>
      <c r="N37" s="279">
        <f t="shared" ref="N37:N43" si="0">K37/M37</f>
        <v>10607.122086940069</v>
      </c>
    </row>
    <row r="38" spans="1:14">
      <c r="A38" t="s">
        <v>168</v>
      </c>
      <c r="B38" s="861" t="str">
        <f>VLOOKUP(A38,EQUIPOS!A8:D154,3,FALSE)</f>
        <v>Compactador tipo  POTENCIA: 105 HP, PESO: 6 ton</v>
      </c>
      <c r="C38" s="862"/>
      <c r="D38" s="862"/>
      <c r="E38" s="862"/>
      <c r="F38" s="862"/>
      <c r="G38" s="862"/>
      <c r="H38" s="863"/>
      <c r="I38" s="274"/>
      <c r="J38" s="275"/>
      <c r="K38" s="276">
        <f>VLOOKUP(A38,EQUIPOS!A8:D165,4,FALSE)</f>
        <v>88769.639272030661</v>
      </c>
      <c r="L38" s="277"/>
      <c r="M38" s="278">
        <v>9</v>
      </c>
      <c r="N38" s="279">
        <f t="shared" si="0"/>
        <v>9863.293252447851</v>
      </c>
    </row>
    <row r="39" spans="1:14">
      <c r="A39" t="s">
        <v>286</v>
      </c>
      <c r="B39" s="861" t="str">
        <f>VLOOKUP(A39,EQUIPOS!A9:D154,3,FALSE)</f>
        <v>Planta de asfalto en frio</v>
      </c>
      <c r="C39" s="862"/>
      <c r="D39" s="862"/>
      <c r="E39" s="862"/>
      <c r="F39" s="862"/>
      <c r="G39" s="862"/>
      <c r="H39" s="863"/>
      <c r="I39" s="274"/>
      <c r="J39" s="275"/>
      <c r="K39" s="276">
        <f>VLOOKUP(A39,EQUIPOS!A9:D166,4,FALSE)</f>
        <v>345218.5172584079</v>
      </c>
      <c r="L39" s="277"/>
      <c r="M39" s="278">
        <v>9</v>
      </c>
      <c r="N39" s="279">
        <f t="shared" si="0"/>
        <v>38357.613028711989</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9</v>
      </c>
      <c r="N42" s="279">
        <f t="shared" si="0"/>
        <v>27398.277806631668</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9</v>
      </c>
      <c r="N43" s="279">
        <f t="shared" si="0"/>
        <v>7637.4701144695173</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2"/>
      <c r="F46" s="862"/>
      <c r="G46" s="862"/>
      <c r="H46" s="863"/>
      <c r="I46" s="41"/>
      <c r="J46" s="42"/>
      <c r="K46" s="281"/>
      <c r="L46" s="283"/>
      <c r="M46" s="284"/>
      <c r="N46" s="285"/>
    </row>
    <row r="47" spans="1:14">
      <c r="B47" s="869" t="s">
        <v>1036</v>
      </c>
      <c r="C47" s="947"/>
      <c r="D47" s="947"/>
      <c r="E47" s="43"/>
      <c r="F47" s="44"/>
      <c r="G47" s="44"/>
      <c r="H47" s="45"/>
      <c r="I47" s="41"/>
      <c r="J47" s="42"/>
      <c r="K47" s="286"/>
      <c r="L47" s="283"/>
      <c r="M47" s="408">
        <v>0.1</v>
      </c>
      <c r="N47" s="351">
        <f>N81*M47</f>
        <v>922.04676066569448</v>
      </c>
    </row>
    <row r="48" spans="1:14" ht="15.75" thickBot="1">
      <c r="B48" s="948"/>
      <c r="C48" s="949"/>
      <c r="D48" s="949"/>
      <c r="E48" s="949"/>
      <c r="F48" s="949"/>
      <c r="G48" s="949"/>
      <c r="H48" s="950"/>
      <c r="I48" s="871"/>
      <c r="J48" s="872"/>
      <c r="K48" s="46"/>
      <c r="L48" s="873"/>
      <c r="M48" s="951"/>
      <c r="N48" s="110"/>
    </row>
    <row r="49" spans="1:14" ht="15.75" thickBot="1">
      <c r="B49" s="812" t="s">
        <v>1037</v>
      </c>
      <c r="C49" s="813"/>
      <c r="D49" s="813"/>
      <c r="E49" s="813"/>
      <c r="F49" s="813"/>
      <c r="G49" s="813"/>
      <c r="H49" s="813"/>
      <c r="I49" s="813"/>
      <c r="J49" s="813"/>
      <c r="K49" s="813"/>
      <c r="L49" s="813"/>
      <c r="M49" s="814"/>
      <c r="N49" s="401">
        <f>SUM(N36:N48)</f>
        <v>128591.26105156964</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1436</v>
      </c>
      <c r="B65" s="51" t="str">
        <f>VLOOKUP(A65,TRANSPORTE!A6:D117,3,FALSE)</f>
        <v xml:space="preserve">Transporte de Mezcla Abierta en Frio MAF-38 </v>
      </c>
      <c r="C65" s="52"/>
      <c r="D65" s="52"/>
      <c r="E65" s="52"/>
      <c r="F65" s="52"/>
      <c r="G65" s="52"/>
      <c r="H65" s="318" t="s">
        <v>1551</v>
      </c>
      <c r="I65" s="286">
        <v>1.25</v>
      </c>
      <c r="J65" s="293">
        <v>1</v>
      </c>
      <c r="K65" s="286">
        <f>I65*J65</f>
        <v>1.25</v>
      </c>
      <c r="L65" s="899">
        <f>VLOOKUP(A65,TRANSPORTE!A6:D117,4,FALSE)</f>
        <v>1283.2108638649408</v>
      </c>
      <c r="M65" s="900"/>
      <c r="N65" s="294">
        <f>K65*L65</f>
        <v>1604.013579831176</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316"/>
      <c r="C69" s="317"/>
      <c r="D69" s="317"/>
      <c r="E69" s="317"/>
      <c r="F69" s="317"/>
      <c r="G69" s="317"/>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3914.0135798311758</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72</v>
      </c>
      <c r="N75" s="402">
        <f>K75/M75</f>
        <v>5674.1339117888892</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72</v>
      </c>
      <c r="N76" s="402">
        <f>K76/M76</f>
        <v>1418.5334779472223</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7">
        <v>72</v>
      </c>
      <c r="N77" s="402">
        <f>K77/M77</f>
        <v>2127.800216920833</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9220.4676066569446</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240124.69450935576</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48024.938901871152</v>
      </c>
      <c r="M88" s="848"/>
      <c r="N88" s="56"/>
    </row>
    <row r="89" spans="1:14">
      <c r="B89" s="94" t="s">
        <v>1057</v>
      </c>
      <c r="C89" s="95"/>
      <c r="D89" s="95"/>
      <c r="E89" s="95"/>
      <c r="F89" s="95"/>
      <c r="G89" s="95"/>
      <c r="H89" s="95"/>
      <c r="I89" s="92"/>
      <c r="J89" s="93"/>
      <c r="K89" s="311">
        <v>0.05</v>
      </c>
      <c r="L89" s="847">
        <f>N83*K89</f>
        <v>12006.234725467788</v>
      </c>
      <c r="M89" s="848"/>
      <c r="N89" s="56"/>
    </row>
    <row r="90" spans="1:14" ht="15.75" thickBot="1">
      <c r="B90" s="96" t="s">
        <v>1058</v>
      </c>
      <c r="C90" s="97"/>
      <c r="D90" s="97"/>
      <c r="E90" s="97"/>
      <c r="F90" s="97"/>
      <c r="G90" s="97"/>
      <c r="H90" s="97"/>
      <c r="I90" s="98"/>
      <c r="J90" s="99"/>
      <c r="K90" s="312">
        <v>0.05</v>
      </c>
      <c r="L90" s="849">
        <f>N83*K90</f>
        <v>12006.234725467788</v>
      </c>
      <c r="M90" s="850"/>
      <c r="N90" s="56"/>
    </row>
    <row r="91" spans="1:14" ht="15.75" thickBot="1">
      <c r="B91" s="812" t="s">
        <v>1037</v>
      </c>
      <c r="C91" s="813"/>
      <c r="D91" s="813"/>
      <c r="E91" s="813"/>
      <c r="F91" s="813"/>
      <c r="G91" s="813"/>
      <c r="H91" s="813"/>
      <c r="I91" s="813"/>
      <c r="J91" s="813"/>
      <c r="K91" s="813"/>
      <c r="L91" s="813"/>
      <c r="M91" s="814"/>
      <c r="N91" s="57">
        <f>L88+L89+L90</f>
        <v>72037.408352806728</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312162.10286216252</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 customHeight="1" thickBot="1">
      <c r="A31" t="s">
        <v>1928</v>
      </c>
      <c r="B31" s="85" t="s">
        <v>1151</v>
      </c>
      <c r="C31" s="952" t="s">
        <v>1663</v>
      </c>
      <c r="D31" s="952"/>
      <c r="E31" s="952"/>
      <c r="F31" s="953"/>
      <c r="G31" s="953"/>
      <c r="H31" s="953"/>
      <c r="I31" s="953"/>
      <c r="J31" s="953"/>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7</v>
      </c>
      <c r="N37" s="279">
        <f t="shared" ref="N37:N43" si="0">K37/M37</f>
        <v>13637.728397494375</v>
      </c>
    </row>
    <row r="38" spans="1:14">
      <c r="A38" t="s">
        <v>168</v>
      </c>
      <c r="B38" s="861" t="str">
        <f>VLOOKUP(A38,EQUIPOS!A8:D154,3,FALSE)</f>
        <v>Compactador tipo  POTENCIA: 105 HP, PESO: 6 ton</v>
      </c>
      <c r="C38" s="862"/>
      <c r="D38" s="862"/>
      <c r="E38" s="862"/>
      <c r="F38" s="862"/>
      <c r="G38" s="862"/>
      <c r="H38" s="863"/>
      <c r="I38" s="274"/>
      <c r="J38" s="275"/>
      <c r="K38" s="276">
        <f>VLOOKUP(A38,EQUIPOS!A8:D165,4,FALSE)</f>
        <v>88769.639272030661</v>
      </c>
      <c r="L38" s="277"/>
      <c r="M38" s="278">
        <v>7</v>
      </c>
      <c r="N38" s="279">
        <f t="shared" si="0"/>
        <v>12681.377038861523</v>
      </c>
    </row>
    <row r="39" spans="1:14">
      <c r="A39" t="s">
        <v>286</v>
      </c>
      <c r="B39" s="861" t="str">
        <f>VLOOKUP(A39,EQUIPOS!A9:D154,3,FALSE)</f>
        <v>Planta de asfalto en frio</v>
      </c>
      <c r="C39" s="862"/>
      <c r="D39" s="862"/>
      <c r="E39" s="862"/>
      <c r="F39" s="862"/>
      <c r="G39" s="862"/>
      <c r="H39" s="863"/>
      <c r="I39" s="274"/>
      <c r="J39" s="275"/>
      <c r="K39" s="276">
        <f>VLOOKUP(A39,EQUIPOS!A9:D166,4,FALSE)</f>
        <v>345218.5172584079</v>
      </c>
      <c r="L39" s="277"/>
      <c r="M39" s="278">
        <v>9</v>
      </c>
      <c r="N39" s="279">
        <f t="shared" si="0"/>
        <v>38357.613028711989</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7</v>
      </c>
      <c r="N42" s="279">
        <f t="shared" si="0"/>
        <v>35226.357179955005</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9</v>
      </c>
      <c r="N43" s="279">
        <f t="shared" si="0"/>
        <v>7637.4701144695173</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1053.7677264750794</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142399.75148767035</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1436</v>
      </c>
      <c r="B64" s="51" t="str">
        <f>VLOOKUP(A64,TRANSPORTE!A6:D117,3,FALSE)</f>
        <v xml:space="preserve">Transporte de Mezcla Abierta en Frio MAF-38 </v>
      </c>
      <c r="C64" s="52"/>
      <c r="D64" s="52"/>
      <c r="E64" s="52"/>
      <c r="F64" s="52"/>
      <c r="G64" s="52"/>
      <c r="H64" s="318" t="s">
        <v>1551</v>
      </c>
      <c r="I64" s="286">
        <v>1.25</v>
      </c>
      <c r="J64" s="293">
        <v>1</v>
      </c>
      <c r="K64" s="286">
        <f>I64*J64</f>
        <v>1.25</v>
      </c>
      <c r="L64" s="899">
        <f>VLOOKUP(A64,TRANSPORTE!A6:D117,4,FALSE)</f>
        <v>1283.2108638649408</v>
      </c>
      <c r="M64" s="900"/>
      <c r="N64" s="294">
        <f>K64*L64</f>
        <v>1604.013579831176</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316"/>
      <c r="C68" s="317"/>
      <c r="D68" s="317"/>
      <c r="E68" s="317"/>
      <c r="F68" s="317"/>
      <c r="G68" s="317"/>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3914.0135798311758</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63</v>
      </c>
      <c r="N74" s="402">
        <f>K74/M74</f>
        <v>6484.7244706158726</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63</v>
      </c>
      <c r="N75" s="402">
        <f>K75/M75</f>
        <v>1621.1811176539682</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7">
        <v>63</v>
      </c>
      <c r="N76" s="402">
        <f>K76/M76</f>
        <v>2431.771676480952</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10537.677264750793</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255250.39460355029</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51050.078920710061</v>
      </c>
      <c r="M87" s="848"/>
      <c r="N87" s="56"/>
    </row>
    <row r="88" spans="1:14">
      <c r="B88" s="94" t="s">
        <v>1057</v>
      </c>
      <c r="C88" s="95"/>
      <c r="D88" s="95"/>
      <c r="E88" s="95"/>
      <c r="F88" s="95"/>
      <c r="G88" s="95"/>
      <c r="H88" s="95"/>
      <c r="I88" s="92"/>
      <c r="J88" s="93"/>
      <c r="K88" s="311">
        <v>0.05</v>
      </c>
      <c r="L88" s="847">
        <f>N82*K88</f>
        <v>12762.519730177515</v>
      </c>
      <c r="M88" s="848"/>
      <c r="N88" s="56"/>
    </row>
    <row r="89" spans="1:14" ht="15.75" thickBot="1">
      <c r="B89" s="96" t="s">
        <v>1058</v>
      </c>
      <c r="C89" s="97"/>
      <c r="D89" s="97"/>
      <c r="E89" s="97"/>
      <c r="F89" s="97"/>
      <c r="G89" s="97"/>
      <c r="H89" s="97"/>
      <c r="I89" s="98"/>
      <c r="J89" s="99"/>
      <c r="K89" s="312">
        <v>0.05</v>
      </c>
      <c r="L89" s="849">
        <f>N82*K89</f>
        <v>12762.519730177515</v>
      </c>
      <c r="M89" s="850"/>
      <c r="N89" s="56"/>
    </row>
    <row r="90" spans="1:14" ht="15.75" thickBot="1">
      <c r="B90" s="812" t="s">
        <v>1037</v>
      </c>
      <c r="C90" s="813"/>
      <c r="D90" s="813"/>
      <c r="E90" s="813"/>
      <c r="F90" s="813"/>
      <c r="G90" s="813"/>
      <c r="H90" s="813"/>
      <c r="I90" s="813"/>
      <c r="J90" s="813"/>
      <c r="K90" s="813"/>
      <c r="L90" s="813"/>
      <c r="M90" s="814"/>
      <c r="N90" s="57">
        <f>L87+L88+L89</f>
        <v>76575.118381065098</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331825.5129846154</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1152</v>
      </c>
      <c r="C31" s="86" t="s">
        <v>2172</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327"/>
      <c r="C44" s="328"/>
      <c r="D44" s="328"/>
      <c r="E44" s="328"/>
      <c r="F44" s="328"/>
      <c r="G44" s="328"/>
      <c r="H44" s="329"/>
      <c r="I44" s="274"/>
      <c r="J44" s="275"/>
      <c r="K44" s="276"/>
      <c r="L44" s="277"/>
      <c r="M44" s="278"/>
      <c r="N44" s="279"/>
    </row>
    <row r="45" spans="1:14">
      <c r="B45" s="327"/>
      <c r="C45" s="328"/>
      <c r="D45" s="328"/>
      <c r="E45" s="328"/>
      <c r="F45" s="328"/>
      <c r="G45" s="328"/>
      <c r="H45" s="329"/>
      <c r="I45" s="274"/>
      <c r="J45" s="275"/>
      <c r="K45" s="276"/>
      <c r="L45" s="277"/>
      <c r="M45" s="278"/>
      <c r="N45" s="279"/>
    </row>
    <row r="46" spans="1:14">
      <c r="B46" s="327"/>
      <c r="C46" s="328"/>
      <c r="D46" s="328"/>
      <c r="E46" s="328"/>
      <c r="F46" s="328"/>
      <c r="G46" s="328"/>
      <c r="H46" s="329"/>
      <c r="I46" s="274"/>
      <c r="J46" s="275"/>
      <c r="K46" s="276"/>
      <c r="L46" s="277"/>
      <c r="M46" s="278"/>
      <c r="N46" s="279"/>
    </row>
    <row r="47" spans="1:14">
      <c r="B47" s="861"/>
      <c r="C47" s="862"/>
      <c r="D47" s="862"/>
      <c r="E47" s="862"/>
      <c r="F47" s="862"/>
      <c r="G47" s="862"/>
      <c r="H47" s="863"/>
      <c r="I47" s="864"/>
      <c r="J47" s="865"/>
      <c r="K47" s="276"/>
      <c r="L47" s="866"/>
      <c r="M47" s="867"/>
      <c r="N47" s="279"/>
    </row>
    <row r="48" spans="1:14">
      <c r="B48" s="861"/>
      <c r="C48" s="862"/>
      <c r="D48" s="862"/>
      <c r="E48" s="868"/>
      <c r="F48" s="862"/>
      <c r="G48" s="862"/>
      <c r="H48" s="863"/>
      <c r="I48" s="41"/>
      <c r="J48" s="42"/>
      <c r="K48" s="281"/>
      <c r="L48" s="283"/>
      <c r="M48" s="284"/>
      <c r="N48" s="285"/>
    </row>
    <row r="49" spans="1:14">
      <c r="B49" s="869" t="s">
        <v>1036</v>
      </c>
      <c r="C49" s="870"/>
      <c r="D49" s="870"/>
      <c r="E49" s="43"/>
      <c r="F49" s="44"/>
      <c r="G49" s="44"/>
      <c r="H49" s="45"/>
      <c r="I49" s="41"/>
      <c r="J49" s="42"/>
      <c r="K49" s="286"/>
      <c r="L49" s="283"/>
      <c r="M49" s="408">
        <v>0.1</v>
      </c>
      <c r="N49" s="351">
        <f>N83*M49</f>
        <v>829.84208459912497</v>
      </c>
    </row>
    <row r="50" spans="1:14" ht="15.75" thickBot="1">
      <c r="B50" s="861"/>
      <c r="C50" s="862"/>
      <c r="D50" s="862"/>
      <c r="E50" s="862"/>
      <c r="F50" s="862"/>
      <c r="G50" s="862"/>
      <c r="H50" s="863"/>
      <c r="I50" s="871"/>
      <c r="J50" s="872"/>
      <c r="K50" s="46"/>
      <c r="L50" s="873"/>
      <c r="M50" s="874"/>
      <c r="N50" s="110"/>
    </row>
    <row r="51" spans="1:14" ht="15.75" thickBot="1">
      <c r="B51" s="812" t="s">
        <v>1037</v>
      </c>
      <c r="C51" s="813"/>
      <c r="D51" s="813"/>
      <c r="E51" s="813"/>
      <c r="F51" s="813"/>
      <c r="G51" s="813"/>
      <c r="H51" s="813"/>
      <c r="I51" s="813"/>
      <c r="J51" s="813"/>
      <c r="K51" s="813"/>
      <c r="L51" s="813"/>
      <c r="M51" s="814"/>
      <c r="N51" s="401">
        <f>SUM(N36:N50)</f>
        <v>152558.29823232157</v>
      </c>
    </row>
    <row r="52" spans="1:14">
      <c r="B52" s="287"/>
      <c r="C52" s="39"/>
      <c r="D52" s="39"/>
      <c r="E52" s="39"/>
      <c r="F52" s="39"/>
      <c r="G52" s="39"/>
      <c r="H52" s="39"/>
      <c r="I52" s="39"/>
      <c r="J52" s="39"/>
      <c r="K52" s="39"/>
      <c r="L52" s="39"/>
      <c r="M52" s="39"/>
      <c r="N52" s="40"/>
    </row>
    <row r="53" spans="1:14">
      <c r="B53" s="69" t="s">
        <v>1038</v>
      </c>
      <c r="C53" s="70"/>
      <c r="D53" s="70"/>
      <c r="E53" s="70"/>
      <c r="F53" s="70"/>
      <c r="G53" s="70"/>
      <c r="H53" s="70"/>
      <c r="I53" s="70"/>
      <c r="J53" s="70"/>
      <c r="K53" s="70"/>
      <c r="L53" s="70"/>
      <c r="M53" s="70"/>
      <c r="N53" s="71"/>
    </row>
    <row r="54" spans="1:14" ht="15.75" thickBot="1">
      <c r="B54" s="72"/>
      <c r="C54" s="67"/>
      <c r="D54" s="67"/>
      <c r="E54" s="67"/>
      <c r="F54" s="67"/>
      <c r="G54" s="67"/>
      <c r="H54" s="67"/>
      <c r="I54" s="67"/>
      <c r="J54" s="66"/>
      <c r="K54" s="66"/>
      <c r="L54" s="66"/>
      <c r="M54" s="66"/>
      <c r="N54" s="68"/>
    </row>
    <row r="55" spans="1:14">
      <c r="B55" s="857" t="s">
        <v>1028</v>
      </c>
      <c r="C55" s="858"/>
      <c r="D55" s="858"/>
      <c r="E55" s="858"/>
      <c r="F55" s="858"/>
      <c r="G55" s="858"/>
      <c r="H55" s="858"/>
      <c r="I55" s="892"/>
      <c r="J55" s="322" t="s">
        <v>1029</v>
      </c>
      <c r="K55" s="90" t="s">
        <v>1030</v>
      </c>
      <c r="L55" s="893" t="s">
        <v>1039</v>
      </c>
      <c r="M55" s="892"/>
      <c r="N55" s="91" t="s">
        <v>1035</v>
      </c>
    </row>
    <row r="56" spans="1:14">
      <c r="A56" t="s">
        <v>843</v>
      </c>
      <c r="B56" s="48" t="str">
        <f>VLOOKUP(A56,MATERIALES!A5:D373,3,FALSE)</f>
        <v>Agregado Petreo para Triturar (Crudo)</v>
      </c>
      <c r="C56" s="288"/>
      <c r="D56" s="288"/>
      <c r="E56" s="288"/>
      <c r="F56" s="288"/>
      <c r="G56" s="288"/>
      <c r="H56" s="288"/>
      <c r="I56" s="275"/>
      <c r="J56" s="231" t="str">
        <f>VLOOKUP(A56,MATERIALES!A10:D648,2,FALSE)</f>
        <v>m3</v>
      </c>
      <c r="K56" s="289">
        <v>1.4</v>
      </c>
      <c r="L56" s="274"/>
      <c r="M56" s="409">
        <f>VLOOKUP(A56,MATERIALES!A5:D396,4,FALSE)</f>
        <v>69495.475856283956</v>
      </c>
      <c r="N56" s="279">
        <f>K56*M56</f>
        <v>97293.666198797539</v>
      </c>
    </row>
    <row r="57" spans="1:14">
      <c r="A57" s="113" t="s">
        <v>845</v>
      </c>
      <c r="B57" s="48" t="str">
        <f>VLOOKUP(A57,MATERIALES!A6:D373,3,FALSE)</f>
        <v>Agua</v>
      </c>
      <c r="C57" s="288"/>
      <c r="D57" s="288"/>
      <c r="E57" s="288"/>
      <c r="F57" s="288"/>
      <c r="G57" s="288"/>
      <c r="H57" s="288"/>
      <c r="I57" s="275"/>
      <c r="J57" s="231" t="str">
        <f>VLOOKUP(A57,MATERIALES!A11:D649,2,FALSE)</f>
        <v>lt</v>
      </c>
      <c r="K57" s="289">
        <v>25</v>
      </c>
      <c r="L57" s="274"/>
      <c r="M57" s="409">
        <f>VLOOKUP(A57,MATERIALES!A6:D397,4,FALSE)</f>
        <v>44.211442900018071</v>
      </c>
      <c r="N57" s="279">
        <f>K57*M57</f>
        <v>1105.2860725004518</v>
      </c>
    </row>
    <row r="58" spans="1:14">
      <c r="B58" s="48"/>
      <c r="C58" s="288"/>
      <c r="D58" s="288"/>
      <c r="E58" s="288"/>
      <c r="F58" s="288"/>
      <c r="G58" s="288"/>
      <c r="H58" s="288"/>
      <c r="I58" s="275"/>
      <c r="J58" s="231"/>
      <c r="K58" s="289"/>
      <c r="L58" s="274"/>
      <c r="M58" s="290"/>
      <c r="N58" s="291"/>
    </row>
    <row r="59" spans="1:14">
      <c r="B59" s="48"/>
      <c r="C59" s="288"/>
      <c r="D59" s="288"/>
      <c r="E59" s="288"/>
      <c r="F59" s="288"/>
      <c r="G59" s="288"/>
      <c r="H59" s="288"/>
      <c r="I59" s="275"/>
      <c r="J59" s="231"/>
      <c r="K59" s="289"/>
      <c r="L59" s="274"/>
      <c r="M59" s="290"/>
      <c r="N59" s="291"/>
    </row>
    <row r="60" spans="1:14" ht="15.75" thickBot="1">
      <c r="B60" s="894"/>
      <c r="C60" s="895"/>
      <c r="D60" s="895"/>
      <c r="E60" s="895"/>
      <c r="F60" s="895"/>
      <c r="G60" s="895"/>
      <c r="H60" s="895"/>
      <c r="I60" s="865"/>
      <c r="J60" s="47"/>
      <c r="K60" s="49"/>
      <c r="L60" s="896"/>
      <c r="M60" s="897"/>
      <c r="N60" s="50"/>
    </row>
    <row r="61" spans="1:14" ht="15.75" thickBot="1">
      <c r="B61" s="812" t="s">
        <v>1037</v>
      </c>
      <c r="C61" s="813"/>
      <c r="D61" s="813"/>
      <c r="E61" s="813"/>
      <c r="F61" s="813"/>
      <c r="G61" s="813"/>
      <c r="H61" s="813"/>
      <c r="I61" s="813"/>
      <c r="J61" s="813"/>
      <c r="K61" s="813"/>
      <c r="L61" s="813"/>
      <c r="M61" s="814"/>
      <c r="N61" s="401">
        <f>SUM(N56:N60)</f>
        <v>98398.952271297996</v>
      </c>
    </row>
    <row r="62" spans="1:14">
      <c r="B62" s="38"/>
      <c r="C62" s="39"/>
      <c r="D62" s="39"/>
      <c r="E62" s="39"/>
      <c r="F62" s="39"/>
      <c r="G62" s="39"/>
      <c r="H62" s="39"/>
      <c r="I62" s="39"/>
      <c r="J62" s="39"/>
      <c r="K62" s="39"/>
      <c r="L62" s="39"/>
      <c r="M62" s="39"/>
      <c r="N62" s="40"/>
    </row>
    <row r="63" spans="1:14">
      <c r="B63" s="69" t="s">
        <v>1040</v>
      </c>
      <c r="C63" s="70"/>
      <c r="D63" s="70"/>
      <c r="E63" s="70"/>
      <c r="F63" s="70"/>
      <c r="G63" s="70"/>
      <c r="H63" s="70"/>
      <c r="I63" s="70"/>
      <c r="J63" s="70"/>
      <c r="K63" s="70"/>
      <c r="L63" s="70"/>
      <c r="M63" s="70"/>
      <c r="N63" s="71"/>
    </row>
    <row r="64" spans="1:14" ht="15.75" thickBot="1">
      <c r="B64" s="73"/>
      <c r="C64" s="66"/>
      <c r="D64" s="66"/>
      <c r="E64" s="66"/>
      <c r="F64" s="66"/>
      <c r="G64" s="66"/>
      <c r="H64" s="66"/>
      <c r="I64" s="66"/>
      <c r="J64" s="66"/>
      <c r="K64" s="66"/>
      <c r="L64" s="66"/>
      <c r="M64" s="66"/>
      <c r="N64" s="68"/>
    </row>
    <row r="65" spans="1:15" ht="25.5">
      <c r="B65" s="320" t="s">
        <v>1041</v>
      </c>
      <c r="C65" s="321"/>
      <c r="D65" s="321"/>
      <c r="E65" s="321"/>
      <c r="F65" s="321"/>
      <c r="G65" s="321"/>
      <c r="H65" s="78" t="s">
        <v>1029</v>
      </c>
      <c r="I65" s="79" t="s">
        <v>1042</v>
      </c>
      <c r="J65" s="80" t="s">
        <v>1043</v>
      </c>
      <c r="K65" s="78" t="s">
        <v>1044</v>
      </c>
      <c r="L65" s="898" t="s">
        <v>1045</v>
      </c>
      <c r="M65" s="877"/>
      <c r="N65" s="81" t="s">
        <v>1035</v>
      </c>
    </row>
    <row r="66" spans="1:15">
      <c r="A66" t="s">
        <v>1353</v>
      </c>
      <c r="B66" s="51" t="str">
        <f>VLOOKUP(A66,TRANSPORTE!A5:D117,3,FALSE)</f>
        <v>Transporte de Material Crudo de Rio</v>
      </c>
      <c r="C66" s="324"/>
      <c r="D66" s="324"/>
      <c r="E66" s="324"/>
      <c r="F66" s="324"/>
      <c r="G66" s="324"/>
      <c r="H66" s="318" t="s">
        <v>1551</v>
      </c>
      <c r="I66" s="286">
        <v>1.4</v>
      </c>
      <c r="J66" s="293">
        <v>1</v>
      </c>
      <c r="K66" s="286">
        <f>I66*J66</f>
        <v>1.4</v>
      </c>
      <c r="L66" s="899">
        <f>VLOOKUP(A66,TRANSPORTE!A5:D117,4,FALSE)</f>
        <v>1650</v>
      </c>
      <c r="M66" s="900"/>
      <c r="N66" s="294">
        <f>K66*L66</f>
        <v>2310</v>
      </c>
    </row>
    <row r="67" spans="1:15">
      <c r="A67" t="s">
        <v>1448</v>
      </c>
      <c r="B67" s="51" t="str">
        <f>VLOOKUP(A67,TRANSPORTE!A6:D117,3,FALSE)</f>
        <v>Transporte de Mezcla densa en Caliente MDC-25</v>
      </c>
      <c r="C67" s="52"/>
      <c r="D67" s="52"/>
      <c r="E67" s="52"/>
      <c r="F67" s="52"/>
      <c r="G67" s="52"/>
      <c r="H67" s="318" t="s">
        <v>1551</v>
      </c>
      <c r="I67" s="286">
        <v>1.25</v>
      </c>
      <c r="J67" s="293">
        <v>1</v>
      </c>
      <c r="K67" s="286">
        <f>I67*J67</f>
        <v>1.25</v>
      </c>
      <c r="L67" s="899">
        <f>VLOOKUP(A67,TRANSPORTE!A6:D117,4,FALSE)</f>
        <v>1428</v>
      </c>
      <c r="M67" s="900"/>
      <c r="N67" s="294">
        <f>K67*L67</f>
        <v>1785</v>
      </c>
    </row>
    <row r="68" spans="1:15">
      <c r="B68" s="51"/>
      <c r="C68" s="52"/>
      <c r="D68" s="52"/>
      <c r="E68" s="52"/>
      <c r="F68" s="52"/>
      <c r="G68" s="52"/>
      <c r="H68" s="295"/>
      <c r="I68" s="286"/>
      <c r="J68" s="286"/>
      <c r="K68" s="286"/>
      <c r="L68" s="296"/>
      <c r="M68" s="297"/>
      <c r="N68" s="298"/>
    </row>
    <row r="69" spans="1:15">
      <c r="B69" s="51"/>
      <c r="C69" s="52"/>
      <c r="D69" s="52"/>
      <c r="E69" s="52"/>
      <c r="F69" s="52"/>
      <c r="G69" s="52"/>
      <c r="H69" s="295"/>
      <c r="I69" s="286"/>
      <c r="J69" s="286"/>
      <c r="K69" s="286"/>
      <c r="L69" s="296"/>
      <c r="M69" s="297"/>
      <c r="N69" s="298"/>
    </row>
    <row r="70" spans="1:15">
      <c r="B70" s="51"/>
      <c r="C70" s="52"/>
      <c r="D70" s="52"/>
      <c r="E70" s="52"/>
      <c r="F70" s="52"/>
      <c r="G70" s="52"/>
      <c r="H70" s="295"/>
      <c r="I70" s="286"/>
      <c r="J70" s="286"/>
      <c r="K70" s="286"/>
      <c r="L70" s="296"/>
      <c r="M70" s="297"/>
      <c r="N70" s="298"/>
    </row>
    <row r="71" spans="1:15" ht="15.75" thickBot="1">
      <c r="B71" s="316"/>
      <c r="C71" s="317"/>
      <c r="D71" s="317"/>
      <c r="E71" s="317"/>
      <c r="F71" s="317"/>
      <c r="G71" s="317"/>
      <c r="H71" s="53"/>
      <c r="I71" s="131"/>
      <c r="J71" s="131"/>
      <c r="K71" s="131"/>
      <c r="L71" s="890"/>
      <c r="M71" s="891"/>
      <c r="N71" s="132"/>
    </row>
    <row r="72" spans="1:15" ht="15.75" thickBot="1">
      <c r="B72" s="901" t="s">
        <v>1037</v>
      </c>
      <c r="C72" s="855"/>
      <c r="D72" s="855"/>
      <c r="E72" s="855"/>
      <c r="F72" s="855"/>
      <c r="G72" s="855"/>
      <c r="H72" s="855"/>
      <c r="I72" s="855"/>
      <c r="J72" s="855"/>
      <c r="K72" s="855"/>
      <c r="L72" s="855"/>
      <c r="M72" s="856"/>
      <c r="N72" s="109">
        <f>N66+N67+N68+N69+N70</f>
        <v>4095</v>
      </c>
    </row>
    <row r="73" spans="1:15">
      <c r="B73" s="38"/>
      <c r="C73" s="39"/>
      <c r="D73" s="39"/>
      <c r="E73" s="39"/>
      <c r="F73" s="39"/>
      <c r="G73" s="39"/>
      <c r="H73" s="39"/>
      <c r="I73" s="39"/>
      <c r="J73" s="39"/>
      <c r="K73" s="39"/>
      <c r="L73" s="39"/>
      <c r="M73" s="39"/>
      <c r="N73" s="40"/>
    </row>
    <row r="74" spans="1:15">
      <c r="B74" s="69" t="s">
        <v>1046</v>
      </c>
      <c r="C74" s="70"/>
      <c r="D74" s="70"/>
      <c r="E74" s="70"/>
      <c r="F74" s="70"/>
      <c r="G74" s="70"/>
      <c r="H74" s="70"/>
      <c r="I74" s="70"/>
      <c r="J74" s="70"/>
      <c r="K74" s="70"/>
      <c r="L74" s="70"/>
      <c r="M74" s="70"/>
      <c r="N74" s="71"/>
    </row>
    <row r="75" spans="1:15" ht="15.75" thickBot="1">
      <c r="B75" s="73"/>
      <c r="C75" s="66"/>
      <c r="D75" s="66"/>
      <c r="E75" s="66"/>
      <c r="F75" s="66"/>
      <c r="G75" s="66"/>
      <c r="H75" s="66"/>
      <c r="I75" s="66"/>
      <c r="J75" s="66"/>
      <c r="K75" s="66"/>
      <c r="L75" s="66"/>
      <c r="M75" s="66"/>
      <c r="N75" s="68"/>
    </row>
    <row r="76" spans="1:15" ht="25.5">
      <c r="B76" s="851" t="s">
        <v>1047</v>
      </c>
      <c r="C76" s="852"/>
      <c r="D76" s="852"/>
      <c r="E76" s="852"/>
      <c r="F76" s="852"/>
      <c r="G76" s="852"/>
      <c r="H76" s="852"/>
      <c r="I76" s="78" t="s">
        <v>1048</v>
      </c>
      <c r="J76" s="80" t="s">
        <v>1493</v>
      </c>
      <c r="K76" s="79" t="s">
        <v>1050</v>
      </c>
      <c r="L76" s="853" t="s">
        <v>1034</v>
      </c>
      <c r="M76" s="854"/>
      <c r="N76" s="103" t="s">
        <v>1035</v>
      </c>
    </row>
    <row r="77" spans="1:15">
      <c r="A77" t="s">
        <v>19</v>
      </c>
      <c r="B77" s="54" t="str">
        <f>VLOOKUP(A77,'MANO DE OBRA'!A8:D68,3,FALSE)</f>
        <v>Obrero (8)</v>
      </c>
      <c r="C77" s="52"/>
      <c r="D77" s="52"/>
      <c r="E77" s="52"/>
      <c r="F77" s="52"/>
      <c r="G77" s="52"/>
      <c r="H77" s="52"/>
      <c r="I77" s="299">
        <f>K77/J77*100</f>
        <v>220831.15764799999</v>
      </c>
      <c r="J77" s="300">
        <v>185</v>
      </c>
      <c r="K77" s="301">
        <f>VLOOKUP(A77,'MANO DE OBRA'!A8:D99,4,FALSE)</f>
        <v>408537.6416488</v>
      </c>
      <c r="L77" s="55"/>
      <c r="M77" s="302">
        <v>80</v>
      </c>
      <c r="N77" s="402">
        <f>K77/M77</f>
        <v>5106.7205206099998</v>
      </c>
      <c r="O77" s="111"/>
    </row>
    <row r="78" spans="1:15">
      <c r="A78" t="s">
        <v>30</v>
      </c>
      <c r="B78" s="54" t="str">
        <f>VLOOKUP(A78,'MANO DE OBRA'!A8:D69,3,FALSE)</f>
        <v>Oficial</v>
      </c>
      <c r="C78" s="52"/>
      <c r="D78" s="52"/>
      <c r="E78" s="52"/>
      <c r="F78" s="52"/>
      <c r="G78" s="52"/>
      <c r="H78" s="52"/>
      <c r="I78" s="299">
        <f>K78/J78*100</f>
        <v>55207.789411999998</v>
      </c>
      <c r="J78" s="300">
        <v>185</v>
      </c>
      <c r="K78" s="301">
        <f>VLOOKUP(A78,'MANO DE OBRA'!A8:D100,4,FALSE)</f>
        <v>102134.4104122</v>
      </c>
      <c r="L78" s="55"/>
      <c r="M78" s="306">
        <v>80</v>
      </c>
      <c r="N78" s="402">
        <f>K78/M78</f>
        <v>1276.6801301524999</v>
      </c>
    </row>
    <row r="79" spans="1:15">
      <c r="A79" t="s">
        <v>54</v>
      </c>
      <c r="B79" s="54" t="str">
        <f>VLOOKUP(A79,'MANO DE OBRA'!A9:D70,3,FALSE)</f>
        <v>Rastrilleros (2)</v>
      </c>
      <c r="C79" s="52"/>
      <c r="D79" s="52"/>
      <c r="E79" s="52"/>
      <c r="F79" s="52"/>
      <c r="G79" s="52"/>
      <c r="H79" s="52"/>
      <c r="I79" s="299">
        <f>K79/J79*100</f>
        <v>82811.68411799999</v>
      </c>
      <c r="J79" s="300">
        <v>185</v>
      </c>
      <c r="K79" s="301">
        <f>VLOOKUP(A79,'MANO DE OBRA'!A9:D101,4,FALSE)</f>
        <v>153201.61561829998</v>
      </c>
      <c r="L79" s="55"/>
      <c r="M79" s="307">
        <v>80</v>
      </c>
      <c r="N79" s="402">
        <f>K79/M79</f>
        <v>1915.0201952287498</v>
      </c>
    </row>
    <row r="80" spans="1:15">
      <c r="B80" s="54"/>
      <c r="C80" s="52"/>
      <c r="D80" s="52"/>
      <c r="E80" s="52"/>
      <c r="F80" s="52"/>
      <c r="G80" s="52"/>
      <c r="H80" s="52"/>
      <c r="I80" s="286"/>
      <c r="J80" s="304"/>
      <c r="K80" s="305"/>
      <c r="L80" s="325"/>
      <c r="M80" s="307"/>
      <c r="N80" s="303"/>
    </row>
    <row r="81" spans="1:14">
      <c r="B81" s="54"/>
      <c r="C81" s="52"/>
      <c r="D81" s="52"/>
      <c r="E81" s="52"/>
      <c r="F81" s="52"/>
      <c r="G81" s="52"/>
      <c r="H81" s="52"/>
      <c r="I81" s="286"/>
      <c r="J81" s="304"/>
      <c r="K81" s="305"/>
      <c r="L81" s="325"/>
      <c r="M81" s="307"/>
      <c r="N81" s="303"/>
    </row>
    <row r="82" spans="1:14" ht="15.75" thickBot="1">
      <c r="B82" s="888"/>
      <c r="C82" s="889"/>
      <c r="D82" s="889"/>
      <c r="E82" s="889"/>
      <c r="F82" s="889"/>
      <c r="G82" s="889"/>
      <c r="H82" s="889"/>
      <c r="I82" s="131"/>
      <c r="J82" s="131"/>
      <c r="K82" s="131"/>
      <c r="L82" s="902"/>
      <c r="M82" s="902"/>
      <c r="N82" s="50"/>
    </row>
    <row r="83" spans="1:14" ht="15.75" thickBot="1">
      <c r="B83" s="901" t="s">
        <v>1037</v>
      </c>
      <c r="C83" s="855"/>
      <c r="D83" s="855"/>
      <c r="E83" s="855"/>
      <c r="F83" s="855"/>
      <c r="G83" s="855"/>
      <c r="H83" s="855"/>
      <c r="I83" s="855"/>
      <c r="J83" s="855"/>
      <c r="K83" s="855"/>
      <c r="L83" s="855"/>
      <c r="M83" s="856"/>
      <c r="N83" s="308">
        <f>SUM(N77:N82)</f>
        <v>8298.4208459912497</v>
      </c>
    </row>
    <row r="84" spans="1:14" ht="15.75" thickBot="1">
      <c r="B84" s="38"/>
      <c r="C84" s="39"/>
      <c r="D84" s="39"/>
      <c r="E84" s="39"/>
      <c r="F84" s="39"/>
      <c r="G84" s="39"/>
      <c r="H84" s="39"/>
      <c r="I84" s="39"/>
      <c r="J84" s="39"/>
      <c r="K84" s="39"/>
      <c r="L84" s="39"/>
      <c r="M84" s="39"/>
      <c r="N84" s="40"/>
    </row>
    <row r="85" spans="1:14" ht="15.75" thickBot="1">
      <c r="B85" s="812" t="s">
        <v>1051</v>
      </c>
      <c r="C85" s="813"/>
      <c r="D85" s="813"/>
      <c r="E85" s="813"/>
      <c r="F85" s="813"/>
      <c r="G85" s="813"/>
      <c r="H85" s="813"/>
      <c r="I85" s="813"/>
      <c r="J85" s="813"/>
      <c r="K85" s="813"/>
      <c r="L85" s="813"/>
      <c r="M85" s="814"/>
      <c r="N85" s="104">
        <f>N51+N61+N72+N83</f>
        <v>263350.67134961078</v>
      </c>
    </row>
    <row r="86" spans="1:14">
      <c r="B86" s="38"/>
      <c r="C86" s="39"/>
      <c r="D86" s="39"/>
      <c r="E86" s="39"/>
      <c r="F86" s="39"/>
      <c r="G86" s="39"/>
      <c r="H86" s="39"/>
      <c r="I86" s="39"/>
      <c r="J86" s="39"/>
      <c r="K86" s="39"/>
      <c r="L86" s="39"/>
      <c r="M86" s="39"/>
      <c r="N86" s="40"/>
    </row>
    <row r="87" spans="1:14">
      <c r="B87" s="69" t="s">
        <v>1052</v>
      </c>
      <c r="C87" s="70"/>
      <c r="D87" s="70"/>
      <c r="E87" s="70"/>
      <c r="F87" s="70"/>
      <c r="G87" s="70"/>
      <c r="H87" s="70"/>
      <c r="I87" s="70"/>
      <c r="J87" s="70"/>
      <c r="K87" s="70"/>
      <c r="L87" s="70"/>
      <c r="M87" s="70"/>
      <c r="N87" s="71"/>
    </row>
    <row r="88" spans="1:14" ht="15.75" thickBot="1">
      <c r="B88" s="73"/>
      <c r="C88" s="66"/>
      <c r="D88" s="66"/>
      <c r="E88" s="66"/>
      <c r="F88" s="66"/>
      <c r="G88" s="66"/>
      <c r="H88" s="66"/>
      <c r="I88" s="66"/>
      <c r="J88" s="66"/>
      <c r="K88" s="66"/>
      <c r="L88" s="66"/>
      <c r="M88" s="66"/>
      <c r="N88" s="68"/>
    </row>
    <row r="89" spans="1:14">
      <c r="B89" s="857" t="s">
        <v>1053</v>
      </c>
      <c r="C89" s="858"/>
      <c r="D89" s="858"/>
      <c r="E89" s="858"/>
      <c r="F89" s="858"/>
      <c r="G89" s="858"/>
      <c r="H89" s="858"/>
      <c r="I89" s="321"/>
      <c r="J89" s="341"/>
      <c r="K89" s="309" t="s">
        <v>1054</v>
      </c>
      <c r="L89" s="859" t="s">
        <v>1055</v>
      </c>
      <c r="M89" s="860"/>
      <c r="N89" s="310"/>
    </row>
    <row r="90" spans="1:14">
      <c r="B90" s="845" t="s">
        <v>1056</v>
      </c>
      <c r="C90" s="846"/>
      <c r="D90" s="846"/>
      <c r="E90" s="846"/>
      <c r="F90" s="846"/>
      <c r="G90" s="846"/>
      <c r="H90" s="846"/>
      <c r="I90" s="92"/>
      <c r="J90" s="93"/>
      <c r="K90" s="311">
        <v>0.2</v>
      </c>
      <c r="L90" s="847">
        <f>N85*K90</f>
        <v>52670.134269922157</v>
      </c>
      <c r="M90" s="848"/>
      <c r="N90" s="56"/>
    </row>
    <row r="91" spans="1:14">
      <c r="B91" s="94" t="s">
        <v>1057</v>
      </c>
      <c r="C91" s="95"/>
      <c r="D91" s="95"/>
      <c r="E91" s="95"/>
      <c r="F91" s="95"/>
      <c r="G91" s="95"/>
      <c r="H91" s="95"/>
      <c r="I91" s="92"/>
      <c r="J91" s="93"/>
      <c r="K91" s="311">
        <v>0.05</v>
      </c>
      <c r="L91" s="847">
        <f>N85*K91</f>
        <v>13167.533567480539</v>
      </c>
      <c r="M91" s="848"/>
      <c r="N91" s="56"/>
    </row>
    <row r="92" spans="1:14" ht="15.75" thickBot="1">
      <c r="B92" s="96" t="s">
        <v>1058</v>
      </c>
      <c r="C92" s="97"/>
      <c r="D92" s="97"/>
      <c r="E92" s="97"/>
      <c r="F92" s="97"/>
      <c r="G92" s="97"/>
      <c r="H92" s="97"/>
      <c r="I92" s="98"/>
      <c r="J92" s="99"/>
      <c r="K92" s="312">
        <v>0.05</v>
      </c>
      <c r="L92" s="849">
        <f>N85*K92</f>
        <v>13167.533567480539</v>
      </c>
      <c r="M92" s="850"/>
      <c r="N92" s="56"/>
    </row>
    <row r="93" spans="1:14" ht="15.75" thickBot="1">
      <c r="B93" s="812" t="s">
        <v>1037</v>
      </c>
      <c r="C93" s="813"/>
      <c r="D93" s="813"/>
      <c r="E93" s="813"/>
      <c r="F93" s="813"/>
      <c r="G93" s="813"/>
      <c r="H93" s="813"/>
      <c r="I93" s="813"/>
      <c r="J93" s="813"/>
      <c r="K93" s="813"/>
      <c r="L93" s="813"/>
      <c r="M93" s="814"/>
      <c r="N93" s="57">
        <f>L90+L91+L92</f>
        <v>79005.201404883235</v>
      </c>
    </row>
    <row r="94" spans="1:14" ht="15.75" thickBot="1">
      <c r="B94" s="38"/>
      <c r="C94" s="39"/>
      <c r="D94" s="39"/>
      <c r="E94" s="39"/>
      <c r="F94" s="39"/>
      <c r="G94" s="39"/>
      <c r="H94" s="39"/>
      <c r="I94" s="39"/>
      <c r="J94" s="39"/>
      <c r="K94" s="39"/>
      <c r="L94" s="39"/>
      <c r="M94" s="39"/>
      <c r="N94" s="40"/>
    </row>
    <row r="95" spans="1:14" ht="15.75" thickBot="1">
      <c r="A95" t="s">
        <v>2121</v>
      </c>
      <c r="B95" s="812" t="s">
        <v>1059</v>
      </c>
      <c r="C95" s="813"/>
      <c r="D95" s="813"/>
      <c r="E95" s="813"/>
      <c r="F95" s="813"/>
      <c r="G95" s="813"/>
      <c r="H95" s="813"/>
      <c r="I95" s="813"/>
      <c r="J95" s="813"/>
      <c r="K95" s="813"/>
      <c r="L95" s="813"/>
      <c r="M95" s="814"/>
      <c r="N95" s="195">
        <f>N85+N93</f>
        <v>342355.87275449402</v>
      </c>
    </row>
    <row r="96" spans="1:14">
      <c r="B96" s="18"/>
      <c r="C96" s="19"/>
      <c r="D96" s="19"/>
      <c r="E96" s="19"/>
      <c r="F96" s="19"/>
      <c r="G96" s="19"/>
      <c r="H96" s="19"/>
      <c r="I96" s="19"/>
      <c r="J96" s="19"/>
      <c r="K96" s="19"/>
      <c r="L96" s="19"/>
      <c r="M96" s="19"/>
      <c r="N96" s="20"/>
    </row>
    <row r="97" spans="2:14">
      <c r="B97" s="21"/>
      <c r="C97" s="17"/>
      <c r="D97" s="17"/>
      <c r="E97" s="17"/>
      <c r="F97" s="17"/>
      <c r="G97" s="17"/>
      <c r="H97" s="17"/>
      <c r="I97" s="17"/>
      <c r="J97" s="17"/>
      <c r="K97" s="17"/>
      <c r="L97" s="17"/>
      <c r="M97" s="17"/>
      <c r="N97" s="22"/>
    </row>
    <row r="98" spans="2:14">
      <c r="B98" s="21"/>
      <c r="C98" s="17"/>
      <c r="D98" s="17"/>
      <c r="E98" s="17"/>
      <c r="F98" s="17"/>
      <c r="G98" s="17"/>
      <c r="H98" s="17"/>
      <c r="I98" s="17"/>
      <c r="J98" s="17"/>
      <c r="K98" s="17"/>
      <c r="L98" s="17"/>
      <c r="M98" s="17"/>
      <c r="N98" s="22"/>
    </row>
    <row r="99" spans="2:14">
      <c r="B99" s="21"/>
      <c r="C99" s="17"/>
      <c r="D99" s="17"/>
      <c r="E99" s="17"/>
      <c r="F99" s="17"/>
      <c r="G99" s="17"/>
      <c r="H99" s="17"/>
      <c r="I99" s="17"/>
      <c r="J99" s="17"/>
      <c r="K99" s="17"/>
      <c r="L99" s="17"/>
      <c r="M99" s="17"/>
      <c r="N99" s="22"/>
    </row>
    <row r="100" spans="2:14">
      <c r="B100" s="21"/>
      <c r="C100" s="17"/>
      <c r="D100" s="17"/>
      <c r="E100" s="58" t="s">
        <v>1060</v>
      </c>
      <c r="F100" s="58"/>
      <c r="G100" s="58"/>
      <c r="H100" s="58"/>
      <c r="I100" s="58"/>
      <c r="J100" s="58"/>
      <c r="K100" s="17"/>
      <c r="L100" s="17"/>
      <c r="M100" s="17"/>
      <c r="N100" s="22"/>
    </row>
    <row r="101" spans="2:14">
      <c r="B101" s="21"/>
      <c r="C101" s="17"/>
      <c r="D101" s="17"/>
      <c r="E101" s="17" t="s">
        <v>1061</v>
      </c>
      <c r="F101" s="17"/>
      <c r="G101" s="17"/>
      <c r="H101" s="17"/>
      <c r="I101" s="17"/>
      <c r="J101" s="17"/>
      <c r="K101" s="17"/>
      <c r="L101" s="17"/>
      <c r="M101" s="17"/>
      <c r="N101" s="22"/>
    </row>
    <row r="102" spans="2:14">
      <c r="B102" s="21"/>
      <c r="C102" s="17"/>
      <c r="D102" s="17"/>
      <c r="E102" s="17" t="s">
        <v>1062</v>
      </c>
      <c r="F102" s="17"/>
      <c r="G102" s="17"/>
      <c r="H102" s="17"/>
      <c r="I102" s="17"/>
      <c r="J102" s="17"/>
      <c r="K102" s="17"/>
      <c r="L102" s="17"/>
      <c r="M102" s="17"/>
      <c r="N102" s="22"/>
    </row>
    <row r="103" spans="2:14">
      <c r="B103" s="21"/>
      <c r="C103" s="17"/>
      <c r="D103" s="17"/>
      <c r="E103" s="17" t="s">
        <v>1063</v>
      </c>
      <c r="F103" s="17"/>
      <c r="G103" s="17"/>
      <c r="H103" s="17"/>
      <c r="I103" s="17"/>
      <c r="J103" s="17"/>
      <c r="K103" s="17"/>
      <c r="L103" s="17"/>
      <c r="M103" s="17"/>
      <c r="N103" s="22"/>
    </row>
    <row r="104" spans="2:14" ht="15.75" thickBot="1">
      <c r="B104" s="21"/>
      <c r="C104" s="17"/>
      <c r="D104" s="17"/>
      <c r="E104" s="17"/>
      <c r="F104" s="17" t="s">
        <v>1064</v>
      </c>
      <c r="G104" s="17"/>
      <c r="H104" s="17"/>
      <c r="I104" s="17"/>
      <c r="J104" s="17"/>
      <c r="K104" s="17"/>
      <c r="L104" s="17"/>
      <c r="M104" s="17"/>
      <c r="N104" s="22"/>
    </row>
    <row r="105" spans="2:14">
      <c r="B105" s="234" t="s">
        <v>2321</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2322</v>
      </c>
      <c r="C111" s="36"/>
      <c r="D111" s="36"/>
      <c r="E111" s="36"/>
      <c r="F111" s="36"/>
      <c r="G111" s="36"/>
      <c r="H111" s="36"/>
      <c r="I111" s="36"/>
      <c r="J111" s="36"/>
      <c r="K111" s="36"/>
      <c r="L111" s="36"/>
      <c r="M111" s="36"/>
      <c r="N111" s="37"/>
    </row>
    <row r="112" spans="2:14" ht="15" customHeight="1">
      <c r="B112" s="815" t="s">
        <v>2323</v>
      </c>
      <c r="C112" s="816"/>
      <c r="D112" s="816"/>
      <c r="E112" s="816"/>
      <c r="F112" s="816"/>
      <c r="G112" s="816"/>
      <c r="H112" s="816"/>
      <c r="I112" s="816"/>
      <c r="J112" s="816"/>
      <c r="K112" s="816"/>
      <c r="L112" s="816"/>
      <c r="M112" s="816"/>
      <c r="N112" s="817"/>
    </row>
    <row r="113" spans="2:14" ht="15" customHeight="1">
      <c r="B113" s="815"/>
      <c r="C113" s="816"/>
      <c r="D113" s="816"/>
      <c r="E113" s="816"/>
      <c r="F113" s="816"/>
      <c r="G113" s="816"/>
      <c r="H113" s="816"/>
      <c r="I113" s="816"/>
      <c r="J113" s="816"/>
      <c r="K113" s="816"/>
      <c r="L113" s="816"/>
      <c r="M113" s="816"/>
      <c r="N113" s="817"/>
    </row>
    <row r="114" spans="2:14" ht="30" customHeight="1">
      <c r="B114" s="818" t="s">
        <v>2324</v>
      </c>
      <c r="C114" s="819"/>
      <c r="D114" s="819"/>
      <c r="E114" s="819"/>
      <c r="F114" s="819"/>
      <c r="G114" s="819"/>
      <c r="H114" s="819"/>
      <c r="I114" s="819"/>
      <c r="J114" s="819"/>
      <c r="K114" s="819"/>
      <c r="L114" s="819"/>
      <c r="M114" s="819"/>
      <c r="N114" s="820"/>
    </row>
    <row r="115" spans="2:14">
      <c r="B115" s="818"/>
      <c r="C115" s="819"/>
      <c r="D115" s="819"/>
      <c r="E115" s="819"/>
      <c r="F115" s="819"/>
      <c r="G115" s="819"/>
      <c r="H115" s="819"/>
      <c r="I115" s="819"/>
      <c r="J115" s="819"/>
      <c r="K115" s="819"/>
      <c r="L115" s="819"/>
      <c r="M115" s="819"/>
      <c r="N115" s="82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6"/>
      <c r="D119" s="36"/>
      <c r="E119" s="36"/>
      <c r="F119" s="36"/>
      <c r="G119" s="36"/>
      <c r="H119" s="36"/>
      <c r="I119" s="36"/>
      <c r="J119" s="36"/>
      <c r="K119" s="36"/>
      <c r="L119" s="36"/>
      <c r="M119" s="36"/>
      <c r="N119" s="37"/>
    </row>
    <row r="120" spans="2:14">
      <c r="B120" s="21"/>
      <c r="C120" s="17"/>
      <c r="D120" s="17"/>
      <c r="E120" s="17" t="s">
        <v>1060</v>
      </c>
      <c r="F120" s="58"/>
      <c r="G120" s="58"/>
      <c r="H120" s="17"/>
      <c r="I120" s="17"/>
      <c r="J120" s="17"/>
      <c r="K120" s="17"/>
      <c r="L120" s="17"/>
      <c r="M120" s="17"/>
      <c r="N120" s="22"/>
    </row>
    <row r="121" spans="2:14">
      <c r="B121" s="21"/>
      <c r="C121" s="17"/>
      <c r="D121" s="17"/>
      <c r="E121" s="59" t="s">
        <v>1061</v>
      </c>
      <c r="F121" s="17"/>
      <c r="G121" s="17"/>
      <c r="H121" s="59"/>
      <c r="I121" s="59"/>
      <c r="J121" s="59"/>
      <c r="K121" s="17"/>
      <c r="L121" s="17"/>
      <c r="M121" s="17"/>
      <c r="N121" s="22"/>
    </row>
    <row r="122" spans="2:14">
      <c r="B122" s="21"/>
      <c r="C122" s="17"/>
      <c r="D122" s="17"/>
      <c r="E122" s="60" t="s">
        <v>1065</v>
      </c>
      <c r="F122" s="17"/>
      <c r="G122" s="17"/>
      <c r="H122" s="60"/>
      <c r="I122" s="60"/>
      <c r="J122" s="60"/>
      <c r="K122" s="17"/>
      <c r="L122" s="17"/>
      <c r="M122" s="17"/>
      <c r="N122" s="22"/>
    </row>
    <row r="123" spans="2:14">
      <c r="B123" s="61"/>
      <c r="C123" s="36"/>
      <c r="D123" s="36"/>
      <c r="E123" s="17" t="s">
        <v>1063</v>
      </c>
      <c r="F123" s="17"/>
      <c r="G123" s="17"/>
      <c r="H123" s="17"/>
      <c r="I123" s="17"/>
      <c r="J123" s="17"/>
      <c r="K123" s="36"/>
      <c r="L123" s="36"/>
      <c r="M123" s="36"/>
      <c r="N123" s="37"/>
    </row>
    <row r="124" spans="2:14">
      <c r="B124" s="61"/>
      <c r="C124" s="36"/>
      <c r="D124" s="36"/>
      <c r="E124" s="36"/>
      <c r="F124" s="17"/>
      <c r="G124" s="17"/>
      <c r="H124" s="17"/>
      <c r="I124" s="17"/>
      <c r="J124" s="17"/>
      <c r="K124" s="36"/>
      <c r="L124" s="36"/>
      <c r="M124" s="36"/>
      <c r="N124" s="37"/>
    </row>
    <row r="125" spans="2:14">
      <c r="B125" s="61" t="s">
        <v>2325</v>
      </c>
      <c r="C125" s="60"/>
      <c r="D125" s="60"/>
      <c r="E125" s="17"/>
      <c r="F125" s="17"/>
      <c r="G125" s="17"/>
      <c r="H125" s="17"/>
      <c r="I125" s="17"/>
      <c r="J125" s="878"/>
      <c r="K125" s="878"/>
      <c r="L125" s="878"/>
      <c r="M125" s="878"/>
      <c r="N125" s="879"/>
    </row>
    <row r="126" spans="2:14" ht="15.75" thickBot="1">
      <c r="B126" s="268" t="s">
        <v>2326</v>
      </c>
      <c r="C126" s="400"/>
      <c r="D126" s="400"/>
      <c r="E126" s="62"/>
      <c r="F126" s="62"/>
      <c r="G126" s="62"/>
      <c r="H126" s="62"/>
      <c r="I126" s="62"/>
      <c r="J126" s="880"/>
      <c r="K126" s="880"/>
      <c r="L126" s="880"/>
      <c r="M126" s="880"/>
      <c r="N126" s="881"/>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1153</v>
      </c>
      <c r="C31" s="86" t="s">
        <v>2173</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829.84208459912497</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152558.29823232157</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1446</v>
      </c>
      <c r="B65" s="51" t="str">
        <f>VLOOKUP(A65,TRANSPORTE!A6:D117,3,FALSE)</f>
        <v>Transporte de Mezcla Densa en Caliente MDC-19</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899"/>
      <c r="M66" s="900"/>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80</v>
      </c>
      <c r="N75" s="402">
        <f>K75/M75</f>
        <v>5106.7205206099998</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80</v>
      </c>
      <c r="N76" s="402">
        <f>K76/M76</f>
        <v>1276.6801301524999</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6">
        <v>80</v>
      </c>
      <c r="N77" s="402">
        <f>K77/M77</f>
        <v>1915.0201952287498</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8298.4208459912497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263256.29634961078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52651.259269922157</v>
      </c>
      <c r="M88" s="848"/>
      <c r="N88" s="56"/>
    </row>
    <row r="89" spans="1:14">
      <c r="B89" s="94" t="s">
        <v>1057</v>
      </c>
      <c r="C89" s="95"/>
      <c r="D89" s="95"/>
      <c r="E89" s="95"/>
      <c r="F89" s="95"/>
      <c r="G89" s="95"/>
      <c r="H89" s="95"/>
      <c r="I89" s="92"/>
      <c r="J89" s="93"/>
      <c r="K89" s="311">
        <v>0.05</v>
      </c>
      <c r="L89" s="847">
        <f>N83*K89</f>
        <v>13162.814817480539</v>
      </c>
      <c r="M89" s="848"/>
      <c r="N89" s="56"/>
    </row>
    <row r="90" spans="1:14" ht="15.75" thickBot="1">
      <c r="B90" s="96" t="s">
        <v>1058</v>
      </c>
      <c r="C90" s="97"/>
      <c r="D90" s="97"/>
      <c r="E90" s="97"/>
      <c r="F90" s="97"/>
      <c r="G90" s="97"/>
      <c r="H90" s="97"/>
      <c r="I90" s="98"/>
      <c r="J90" s="99"/>
      <c r="K90" s="312">
        <v>0.05</v>
      </c>
      <c r="L90" s="849">
        <f>N83*K90</f>
        <v>13162.814817480539</v>
      </c>
      <c r="M90" s="850"/>
      <c r="N90" s="56"/>
    </row>
    <row r="91" spans="1:14" ht="15.75" thickBot="1">
      <c r="B91" s="812" t="s">
        <v>1037</v>
      </c>
      <c r="C91" s="813"/>
      <c r="D91" s="813"/>
      <c r="E91" s="813"/>
      <c r="F91" s="813"/>
      <c r="G91" s="813"/>
      <c r="H91" s="813"/>
      <c r="I91" s="813"/>
      <c r="J91" s="813"/>
      <c r="K91" s="813"/>
      <c r="L91" s="813"/>
      <c r="M91" s="814"/>
      <c r="N91" s="57">
        <f>L88+L89+L90</f>
        <v>78976.888904883235</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342233.18525449402</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1154</v>
      </c>
      <c r="C31" s="86" t="s">
        <v>2174</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829.84208459912497</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152558.29823232157</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1460</v>
      </c>
      <c r="B65" s="51" t="str">
        <f>VLOOKUP(A65,TRANSPORTE!A6:D117,3,FALSE)</f>
        <v>Transporte de Mezcla Densa en Caliente MDC-10</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80</v>
      </c>
      <c r="N75" s="402">
        <f>K75/M75</f>
        <v>5106.7205206099998</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80</v>
      </c>
      <c r="N76" s="402">
        <f>K76/M76</f>
        <v>1276.6801301524999</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6">
        <v>80</v>
      </c>
      <c r="N77" s="402">
        <f>K77/M77</f>
        <v>1915.0201952287498</v>
      </c>
    </row>
    <row r="78" spans="1:15">
      <c r="B78" s="54"/>
      <c r="C78" s="52"/>
      <c r="D78" s="52"/>
      <c r="E78" s="52"/>
      <c r="F78" s="52"/>
      <c r="G78" s="52"/>
      <c r="H78" s="52"/>
      <c r="I78" s="286"/>
      <c r="J78" s="304"/>
      <c r="K78" s="305"/>
      <c r="L78" s="325"/>
      <c r="M78" s="307"/>
      <c r="N78" s="402"/>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8298.4208459912497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263256.29634961078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52651.259269922157</v>
      </c>
      <c r="M88" s="848"/>
      <c r="N88" s="56"/>
    </row>
    <row r="89" spans="1:14">
      <c r="B89" s="94" t="s">
        <v>1057</v>
      </c>
      <c r="C89" s="95"/>
      <c r="D89" s="95"/>
      <c r="E89" s="95"/>
      <c r="F89" s="95"/>
      <c r="G89" s="95"/>
      <c r="H89" s="95"/>
      <c r="I89" s="92"/>
      <c r="J89" s="93"/>
      <c r="K89" s="311">
        <v>0.05</v>
      </c>
      <c r="L89" s="847">
        <f>N83*K89</f>
        <v>13162.814817480539</v>
      </c>
      <c r="M89" s="848"/>
      <c r="N89" s="56"/>
    </row>
    <row r="90" spans="1:14" ht="15.75" thickBot="1">
      <c r="B90" s="96" t="s">
        <v>1058</v>
      </c>
      <c r="C90" s="97"/>
      <c r="D90" s="97"/>
      <c r="E90" s="97"/>
      <c r="F90" s="97"/>
      <c r="G90" s="97"/>
      <c r="H90" s="97"/>
      <c r="I90" s="98"/>
      <c r="J90" s="99"/>
      <c r="K90" s="312">
        <v>0.05</v>
      </c>
      <c r="L90" s="849">
        <f>N83*K90</f>
        <v>13162.814817480539</v>
      </c>
      <c r="M90" s="850"/>
      <c r="N90" s="56"/>
    </row>
    <row r="91" spans="1:14" ht="15.75" thickBot="1">
      <c r="B91" s="812" t="s">
        <v>1037</v>
      </c>
      <c r="C91" s="813"/>
      <c r="D91" s="813"/>
      <c r="E91" s="813"/>
      <c r="F91" s="813"/>
      <c r="G91" s="813"/>
      <c r="H91" s="813"/>
      <c r="I91" s="813"/>
      <c r="J91" s="813"/>
      <c r="K91" s="813"/>
      <c r="L91" s="813"/>
      <c r="M91" s="814"/>
      <c r="N91" s="57">
        <f>L88+L89+L90</f>
        <v>78976.888904883235</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342233.18525449402</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 customHeight="1" thickBot="1">
      <c r="A31" t="s">
        <v>1928</v>
      </c>
      <c r="B31" s="85" t="s">
        <v>1155</v>
      </c>
      <c r="C31" s="86" t="s">
        <v>2175</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ht="15" customHeight="1">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829.84208459912497</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152558.29823232157</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1448</v>
      </c>
      <c r="B64" s="51" t="str">
        <f>VLOOKUP(A64,TRANSPORTE!A6:D117,3,FALSE)</f>
        <v>Transporte de Mezcla densa en Caliente MDC-25</v>
      </c>
      <c r="C64" s="52"/>
      <c r="D64" s="52"/>
      <c r="E64" s="52"/>
      <c r="F64" s="52"/>
      <c r="G64" s="52"/>
      <c r="H64" s="318" t="s">
        <v>1551</v>
      </c>
      <c r="I64" s="286">
        <v>1.25</v>
      </c>
      <c r="J64" s="293">
        <v>1</v>
      </c>
      <c r="K64" s="286">
        <f>I64*J64</f>
        <v>1.25</v>
      </c>
      <c r="L64" s="899">
        <f>VLOOKUP(A64,TRANSPORTE!A6:D117,4,FALSE)</f>
        <v>1428</v>
      </c>
      <c r="M64" s="900"/>
      <c r="N64" s="294">
        <f>K64*L64</f>
        <v>1785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4095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80</v>
      </c>
      <c r="N74" s="402">
        <f>K74/M74</f>
        <v>5106.7205206099998</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80</v>
      </c>
      <c r="N75" s="402">
        <f>K75/M75</f>
        <v>1276.6801301524999</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7">
        <v>80</v>
      </c>
      <c r="N76" s="402">
        <f>K76/M76</f>
        <v>1915.0201952287498</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8298.4208459912497</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263350.67134961078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52670.134269922157</v>
      </c>
      <c r="M87" s="848"/>
      <c r="N87" s="56"/>
    </row>
    <row r="88" spans="1:14">
      <c r="B88" s="94" t="s">
        <v>1057</v>
      </c>
      <c r="C88" s="95"/>
      <c r="D88" s="95"/>
      <c r="E88" s="95"/>
      <c r="F88" s="95"/>
      <c r="G88" s="95"/>
      <c r="H88" s="95"/>
      <c r="I88" s="92"/>
      <c r="J88" s="93"/>
      <c r="K88" s="311">
        <v>0.05</v>
      </c>
      <c r="L88" s="847">
        <f>N82*K88</f>
        <v>13167.533567480539</v>
      </c>
      <c r="M88" s="848"/>
      <c r="N88" s="56"/>
    </row>
    <row r="89" spans="1:14" ht="15.75" thickBot="1">
      <c r="B89" s="96" t="s">
        <v>1058</v>
      </c>
      <c r="C89" s="97"/>
      <c r="D89" s="97"/>
      <c r="E89" s="97"/>
      <c r="F89" s="97"/>
      <c r="G89" s="97"/>
      <c r="H89" s="97"/>
      <c r="I89" s="98"/>
      <c r="J89" s="99"/>
      <c r="K89" s="312">
        <v>0.05</v>
      </c>
      <c r="L89" s="849">
        <f>N82*K89</f>
        <v>13167.533567480539</v>
      </c>
      <c r="M89" s="850"/>
      <c r="N89" s="56"/>
    </row>
    <row r="90" spans="1:14" ht="15.75" thickBot="1">
      <c r="B90" s="812" t="s">
        <v>1037</v>
      </c>
      <c r="C90" s="813"/>
      <c r="D90" s="813"/>
      <c r="E90" s="813"/>
      <c r="F90" s="813"/>
      <c r="G90" s="813"/>
      <c r="H90" s="813"/>
      <c r="I90" s="813"/>
      <c r="J90" s="813"/>
      <c r="K90" s="813"/>
      <c r="L90" s="813"/>
      <c r="M90" s="814"/>
      <c r="N90" s="57">
        <f>L87+L88+L89</f>
        <v>79005.201404883235</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342355.87275449402</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1156</v>
      </c>
      <c r="C31" s="86" t="s">
        <v>2176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829.84208459912497</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152558.29823232157</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1423</v>
      </c>
      <c r="B64" s="51" t="str">
        <f>VLOOKUP(A64,TRANSPORTE!A6:D117,3,FALSE)</f>
        <v>Transporte de Mezcla Semi- Densa en Caliente MSC-19</v>
      </c>
      <c r="C64" s="52"/>
      <c r="D64" s="52"/>
      <c r="E64" s="52"/>
      <c r="F64" s="52"/>
      <c r="G64" s="52"/>
      <c r="H64" s="318" t="s">
        <v>1551</v>
      </c>
      <c r="I64" s="286">
        <v>1.25</v>
      </c>
      <c r="J64" s="293">
        <v>1</v>
      </c>
      <c r="K64" s="286">
        <f>I64*J64</f>
        <v>1.25</v>
      </c>
      <c r="L64" s="899">
        <f>VLOOKUP(A64,TRANSPORTE!A6:D117,4,FALSE)</f>
        <v>1352.5</v>
      </c>
      <c r="M64" s="900"/>
      <c r="N64" s="294">
        <f>K64*L64</f>
        <v>1690.625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316"/>
      <c r="C68" s="317"/>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4000.625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80</v>
      </c>
      <c r="N74" s="402">
        <f>K74/M74</f>
        <v>5106.7205206099998</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80</v>
      </c>
      <c r="N75" s="402">
        <f>K75/M75</f>
        <v>1276.6801301524999</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7">
        <v>80</v>
      </c>
      <c r="N76" s="402">
        <f>K76/M76</f>
        <v>1915.0201952287498</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8298.4208459912497</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263256.29634961078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52651.259269922157</v>
      </c>
      <c r="M87" s="848"/>
      <c r="N87" s="56"/>
    </row>
    <row r="88" spans="1:14">
      <c r="B88" s="94" t="s">
        <v>1057</v>
      </c>
      <c r="C88" s="95"/>
      <c r="D88" s="95"/>
      <c r="E88" s="95"/>
      <c r="F88" s="95"/>
      <c r="G88" s="95"/>
      <c r="H88" s="95"/>
      <c r="I88" s="92"/>
      <c r="J88" s="93"/>
      <c r="K88" s="311">
        <v>0.05</v>
      </c>
      <c r="L88" s="847">
        <f>N82*K88</f>
        <v>13162.814817480539</v>
      </c>
      <c r="M88" s="848"/>
      <c r="N88" s="56"/>
    </row>
    <row r="89" spans="1:14" ht="15.75" thickBot="1">
      <c r="B89" s="96" t="s">
        <v>1058</v>
      </c>
      <c r="C89" s="97"/>
      <c r="D89" s="97"/>
      <c r="E89" s="97"/>
      <c r="F89" s="97"/>
      <c r="G89" s="97"/>
      <c r="H89" s="97"/>
      <c r="I89" s="98"/>
      <c r="J89" s="99"/>
      <c r="K89" s="312">
        <v>0.05</v>
      </c>
      <c r="L89" s="849">
        <f>N82*K89</f>
        <v>13162.814817480539</v>
      </c>
      <c r="M89" s="850"/>
      <c r="N89" s="56"/>
    </row>
    <row r="90" spans="1:14" ht="15.75" thickBot="1">
      <c r="B90" s="812" t="s">
        <v>1037</v>
      </c>
      <c r="C90" s="813"/>
      <c r="D90" s="813"/>
      <c r="E90" s="813"/>
      <c r="F90" s="813"/>
      <c r="G90" s="813"/>
      <c r="H90" s="813"/>
      <c r="I90" s="813"/>
      <c r="J90" s="813"/>
      <c r="K90" s="813"/>
      <c r="L90" s="813"/>
      <c r="M90" s="814"/>
      <c r="N90" s="57">
        <f>L87+L88+L89</f>
        <v>78976.888904883235</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342233.18525449402</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5.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1157</v>
      </c>
      <c r="C31" s="86" t="s">
        <v>1664</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829.84208459912497</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152558.29823232157</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1459</v>
      </c>
      <c r="B65" s="51" t="str">
        <f>VLOOKUP(A65,TRANSPORTE!A6:D117,3,FALSE)</f>
        <v>Transporte de mezcla gruesa en Caliente MGC</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80</v>
      </c>
      <c r="N75" s="402">
        <f>K75/M75</f>
        <v>5106.7205206099998</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80</v>
      </c>
      <c r="N76" s="402">
        <f>K76/M76</f>
        <v>1276.6801301524999</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7">
        <v>80</v>
      </c>
      <c r="N77" s="402">
        <f>K77/M77</f>
        <v>1915.0201952287498</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8298.4208459912497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263256.29634961078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52651.259269922157</v>
      </c>
      <c r="M88" s="848"/>
      <c r="N88" s="56"/>
    </row>
    <row r="89" spans="1:14">
      <c r="B89" s="94" t="s">
        <v>1057</v>
      </c>
      <c r="C89" s="95"/>
      <c r="D89" s="95"/>
      <c r="E89" s="95"/>
      <c r="F89" s="95"/>
      <c r="G89" s="95"/>
      <c r="H89" s="95"/>
      <c r="I89" s="92"/>
      <c r="J89" s="93"/>
      <c r="K89" s="311">
        <v>0.05</v>
      </c>
      <c r="L89" s="847">
        <f>N83*K89</f>
        <v>13162.814817480539</v>
      </c>
      <c r="M89" s="848"/>
      <c r="N89" s="56"/>
    </row>
    <row r="90" spans="1:14" ht="15.75" thickBot="1">
      <c r="B90" s="96" t="s">
        <v>1058</v>
      </c>
      <c r="C90" s="97"/>
      <c r="D90" s="97"/>
      <c r="E90" s="97"/>
      <c r="F90" s="97"/>
      <c r="G90" s="97"/>
      <c r="H90" s="97"/>
      <c r="I90" s="98"/>
      <c r="J90" s="99"/>
      <c r="K90" s="312">
        <v>0.05</v>
      </c>
      <c r="L90" s="849">
        <f>N83*K90</f>
        <v>13162.814817480539</v>
      </c>
      <c r="M90" s="850"/>
      <c r="N90" s="56"/>
    </row>
    <row r="91" spans="1:14" ht="15.75" thickBot="1">
      <c r="B91" s="812" t="s">
        <v>1037</v>
      </c>
      <c r="C91" s="813"/>
      <c r="D91" s="813"/>
      <c r="E91" s="813"/>
      <c r="F91" s="813"/>
      <c r="G91" s="813"/>
      <c r="H91" s="813"/>
      <c r="I91" s="813"/>
      <c r="J91" s="813"/>
      <c r="K91" s="813"/>
      <c r="L91" s="813"/>
      <c r="M91" s="814"/>
      <c r="N91" s="57">
        <f>L88+L89+L90</f>
        <v>78976.888904883235</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342233.18525449402</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1158</v>
      </c>
      <c r="C31" s="86" t="s">
        <v>1665</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829.84208459912497</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152558.29823232157</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1459</v>
      </c>
      <c r="B65" s="51" t="str">
        <f>VLOOKUP(A65,TRANSPORTE!A6:D117,3,FALSE)</f>
        <v>Transporte de mezcla gruesa en Caliente MGC</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80</v>
      </c>
      <c r="N75" s="402">
        <f>K75/M75</f>
        <v>5106.7205206099998</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80</v>
      </c>
      <c r="N76" s="402">
        <f>K76/M76</f>
        <v>1276.6801301524999</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7">
        <v>80</v>
      </c>
      <c r="N77" s="402">
        <f>K77/M77</f>
        <v>1915.0201952287498</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8298.4208459912497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263256.29634961078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52651.259269922157</v>
      </c>
      <c r="M88" s="848"/>
      <c r="N88" s="56"/>
    </row>
    <row r="89" spans="1:14">
      <c r="B89" s="94" t="s">
        <v>1057</v>
      </c>
      <c r="C89" s="95"/>
      <c r="D89" s="95"/>
      <c r="E89" s="95"/>
      <c r="F89" s="95"/>
      <c r="G89" s="95"/>
      <c r="H89" s="95"/>
      <c r="I89" s="92"/>
      <c r="J89" s="93"/>
      <c r="K89" s="311">
        <v>0.05</v>
      </c>
      <c r="L89" s="847">
        <f>N83*K89</f>
        <v>13162.814817480539</v>
      </c>
      <c r="M89" s="848"/>
      <c r="N89" s="56"/>
    </row>
    <row r="90" spans="1:14" ht="15.75" thickBot="1">
      <c r="B90" s="96" t="s">
        <v>1058</v>
      </c>
      <c r="C90" s="97"/>
      <c r="D90" s="97"/>
      <c r="E90" s="97"/>
      <c r="F90" s="97"/>
      <c r="G90" s="97"/>
      <c r="H90" s="97"/>
      <c r="I90" s="98"/>
      <c r="J90" s="99"/>
      <c r="K90" s="312">
        <v>0.05</v>
      </c>
      <c r="L90" s="849">
        <f>N83*K90</f>
        <v>13162.814817480539</v>
      </c>
      <c r="M90" s="850"/>
      <c r="N90" s="56"/>
    </row>
    <row r="91" spans="1:14" ht="15.75" thickBot="1">
      <c r="B91" s="812" t="s">
        <v>1037</v>
      </c>
      <c r="C91" s="813"/>
      <c r="D91" s="813"/>
      <c r="E91" s="813"/>
      <c r="F91" s="813"/>
      <c r="G91" s="813"/>
      <c r="H91" s="813"/>
      <c r="I91" s="813"/>
      <c r="J91" s="813"/>
      <c r="K91" s="813"/>
      <c r="L91" s="813"/>
      <c r="M91" s="814"/>
      <c r="N91" s="57">
        <f>L88+L89+L90</f>
        <v>78976.888904883235</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342233.18525449402</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1159</v>
      </c>
      <c r="C31" s="86" t="s">
        <v>1666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829.84208459912497</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152558.29823232157</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1377</v>
      </c>
      <c r="B65" s="51" t="str">
        <f>VLOOKUP(A65,TRANSPORTE!A6:D117,3,FALSE)</f>
        <v>Transporte de mezcla</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80</v>
      </c>
      <c r="N75" s="402">
        <f>K75/M75</f>
        <v>5106.7205206099998</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80</v>
      </c>
      <c r="N76" s="402">
        <f>K76/M76</f>
        <v>1276.6801301524999</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7">
        <v>80</v>
      </c>
      <c r="N77" s="402">
        <f>K77/M77</f>
        <v>1915.0201952287498</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8298.4208459912497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263256.29634961078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52651.259269922157</v>
      </c>
      <c r="M88" s="848"/>
      <c r="N88" s="56"/>
    </row>
    <row r="89" spans="1:14">
      <c r="B89" s="94" t="s">
        <v>1057</v>
      </c>
      <c r="C89" s="95"/>
      <c r="D89" s="95"/>
      <c r="E89" s="95"/>
      <c r="F89" s="95"/>
      <c r="G89" s="95"/>
      <c r="H89" s="95"/>
      <c r="I89" s="92"/>
      <c r="J89" s="93"/>
      <c r="K89" s="311">
        <v>0.05</v>
      </c>
      <c r="L89" s="847">
        <f>N83*K89</f>
        <v>13162.814817480539</v>
      </c>
      <c r="M89" s="848"/>
      <c r="N89" s="56"/>
    </row>
    <row r="90" spans="1:14" ht="15.75" thickBot="1">
      <c r="B90" s="96" t="s">
        <v>1058</v>
      </c>
      <c r="C90" s="97"/>
      <c r="D90" s="97"/>
      <c r="E90" s="97"/>
      <c r="F90" s="97"/>
      <c r="G90" s="97"/>
      <c r="H90" s="97"/>
      <c r="I90" s="98"/>
      <c r="J90" s="99"/>
      <c r="K90" s="312">
        <v>0.05</v>
      </c>
      <c r="L90" s="849">
        <f>N83*K90</f>
        <v>13162.814817480539</v>
      </c>
      <c r="M90" s="850"/>
      <c r="N90" s="56"/>
    </row>
    <row r="91" spans="1:14" ht="15.75" thickBot="1">
      <c r="B91" s="812" t="s">
        <v>1037</v>
      </c>
      <c r="C91" s="813"/>
      <c r="D91" s="813"/>
      <c r="E91" s="813"/>
      <c r="F91" s="813"/>
      <c r="G91" s="813"/>
      <c r="H91" s="813"/>
      <c r="I91" s="813"/>
      <c r="J91" s="813"/>
      <c r="K91" s="813"/>
      <c r="L91" s="813"/>
      <c r="M91" s="814"/>
      <c r="N91" s="57">
        <f>L88+L89+L90</f>
        <v>78976.888904883235</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342233.18525449402</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1667</v>
      </c>
      <c r="C31" s="86" t="s">
        <v>1668</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8</v>
      </c>
      <c r="N37" s="279">
        <f t="shared" ref="N37:N43" si="0">K37/M37</f>
        <v>11933.012347807578</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8</v>
      </c>
      <c r="N38" s="279">
        <f t="shared" si="0"/>
        <v>11292.088069391233</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8</v>
      </c>
      <c r="N39" s="279">
        <f t="shared" si="0"/>
        <v>84763.45585408686</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8</v>
      </c>
      <c r="N42" s="279">
        <f t="shared" si="0"/>
        <v>30823.062532460626</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8</v>
      </c>
      <c r="N43" s="279">
        <f t="shared" si="0"/>
        <v>8592.1538787782065</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922.04676066569448</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182131.25744489307</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1448</v>
      </c>
      <c r="B64" s="51" t="str">
        <f>VLOOKUP(A64,TRANSPORTE!A6:D117,3,FALSE)</f>
        <v>Transporte de Mezcla densa en Caliente MDC-25</v>
      </c>
      <c r="C64" s="52"/>
      <c r="D64" s="52"/>
      <c r="E64" s="52"/>
      <c r="F64" s="52"/>
      <c r="G64" s="52"/>
      <c r="H64" s="318" t="s">
        <v>1551</v>
      </c>
      <c r="I64" s="286">
        <v>1.25</v>
      </c>
      <c r="J64" s="293">
        <v>1</v>
      </c>
      <c r="K64" s="286">
        <f>I64*J64</f>
        <v>1.25</v>
      </c>
      <c r="L64" s="899">
        <f>VLOOKUP(A64,TRANSPORTE!A6:D117,4,FALSE)</f>
        <v>1428</v>
      </c>
      <c r="M64" s="900"/>
      <c r="N64" s="294">
        <f>K64*L64</f>
        <v>1785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4095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72</v>
      </c>
      <c r="N74" s="402">
        <f>K74/M74</f>
        <v>5674.1339117888892</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72</v>
      </c>
      <c r="N75" s="402">
        <f>K75/M75</f>
        <v>1418.5334779472223</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7">
        <v>72</v>
      </c>
      <c r="N76" s="402">
        <f>K76/M76</f>
        <v>2127.800216920833</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9220.4676066569446</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293845.677322848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58769.135464569605</v>
      </c>
      <c r="M87" s="848"/>
      <c r="N87" s="56"/>
    </row>
    <row r="88" spans="1:14">
      <c r="B88" s="94" t="s">
        <v>1057</v>
      </c>
      <c r="C88" s="95"/>
      <c r="D88" s="95"/>
      <c r="E88" s="95"/>
      <c r="F88" s="95"/>
      <c r="G88" s="95"/>
      <c r="H88" s="95"/>
      <c r="I88" s="92"/>
      <c r="J88" s="93"/>
      <c r="K88" s="311">
        <v>0.05</v>
      </c>
      <c r="L88" s="847">
        <f>N82*K88</f>
        <v>14692.283866142401</v>
      </c>
      <c r="M88" s="848"/>
      <c r="N88" s="56"/>
    </row>
    <row r="89" spans="1:14" ht="15.75" thickBot="1">
      <c r="B89" s="96" t="s">
        <v>1058</v>
      </c>
      <c r="C89" s="97"/>
      <c r="D89" s="97"/>
      <c r="E89" s="97"/>
      <c r="F89" s="97"/>
      <c r="G89" s="97"/>
      <c r="H89" s="97"/>
      <c r="I89" s="98"/>
      <c r="J89" s="99"/>
      <c r="K89" s="312">
        <v>0.05</v>
      </c>
      <c r="L89" s="849">
        <f>N82*K89</f>
        <v>14692.283866142401</v>
      </c>
      <c r="M89" s="850"/>
      <c r="N89" s="56"/>
    </row>
    <row r="90" spans="1:14" ht="15.75" thickBot="1">
      <c r="B90" s="812" t="s">
        <v>1037</v>
      </c>
      <c r="C90" s="813"/>
      <c r="D90" s="813"/>
      <c r="E90" s="813"/>
      <c r="F90" s="813"/>
      <c r="G90" s="813"/>
      <c r="H90" s="813"/>
      <c r="I90" s="813"/>
      <c r="J90" s="813"/>
      <c r="K90" s="813"/>
      <c r="L90" s="813"/>
      <c r="M90" s="814"/>
      <c r="N90" s="57">
        <f>L87+L88+L89</f>
        <v>88153.703196854403</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381999.38051970239</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1669</v>
      </c>
      <c r="C31" s="86" t="s">
        <v>1670</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8</v>
      </c>
      <c r="N37" s="279">
        <f t="shared" ref="N37:N43" si="0">K37/M37</f>
        <v>11933.012347807578</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8</v>
      </c>
      <c r="N38" s="279">
        <f t="shared" si="0"/>
        <v>11292.088069391233</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8</v>
      </c>
      <c r="N39" s="279">
        <f t="shared" si="0"/>
        <v>84763.45585408686</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8</v>
      </c>
      <c r="N42" s="279">
        <f t="shared" si="0"/>
        <v>30823.062532460626</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8</v>
      </c>
      <c r="N43" s="279">
        <f t="shared" si="0"/>
        <v>8592.1538787782065</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922.04676066569448</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182131.25744489307</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1459</v>
      </c>
      <c r="B64" s="51" t="str">
        <f>VLOOKUP(A64,TRANSPORTE!A6:D117,3,FALSE)</f>
        <v>Transporte de mezcla gruesa en Caliente MGC</v>
      </c>
      <c r="C64" s="52"/>
      <c r="D64" s="52"/>
      <c r="E64" s="52"/>
      <c r="F64" s="52"/>
      <c r="G64" s="52"/>
      <c r="H64" s="318" t="s">
        <v>1551</v>
      </c>
      <c r="I64" s="286">
        <v>1.25</v>
      </c>
      <c r="J64" s="293">
        <v>1</v>
      </c>
      <c r="K64" s="286">
        <f>I64*J64</f>
        <v>1.25</v>
      </c>
      <c r="L64" s="899">
        <f>VLOOKUP(A64,TRANSPORTE!A6:D117,4,FALSE)</f>
        <v>1352.5</v>
      </c>
      <c r="M64" s="900"/>
      <c r="N64" s="294">
        <f>K64*L64</f>
        <v>1690.625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316"/>
      <c r="C68" s="317"/>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4000.625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72</v>
      </c>
      <c r="N74" s="402">
        <f>K74/M74</f>
        <v>5674.1339117888892</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72</v>
      </c>
      <c r="N75" s="402">
        <f>K75/M75</f>
        <v>1418.5334779472223</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7">
        <v>72</v>
      </c>
      <c r="N76" s="402">
        <f>K76/M76</f>
        <v>2127.800216920833</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132"/>
    </row>
    <row r="80" spans="1:15" ht="15.75" thickBot="1">
      <c r="B80" s="901" t="s">
        <v>1037</v>
      </c>
      <c r="C80" s="855"/>
      <c r="D80" s="855"/>
      <c r="E80" s="855"/>
      <c r="F80" s="855"/>
      <c r="G80" s="855"/>
      <c r="H80" s="855"/>
      <c r="I80" s="855"/>
      <c r="J80" s="855"/>
      <c r="K80" s="855"/>
      <c r="L80" s="855"/>
      <c r="M80" s="856"/>
      <c r="N80" s="467">
        <f>SUM(N74:N79)</f>
        <v>9220.4676066569446</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293751.302322848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58750.260464569605</v>
      </c>
      <c r="M87" s="848"/>
      <c r="N87" s="56"/>
    </row>
    <row r="88" spans="1:14">
      <c r="B88" s="94" t="s">
        <v>1057</v>
      </c>
      <c r="C88" s="95"/>
      <c r="D88" s="95"/>
      <c r="E88" s="95"/>
      <c r="F88" s="95"/>
      <c r="G88" s="95"/>
      <c r="H88" s="95"/>
      <c r="I88" s="92"/>
      <c r="J88" s="93"/>
      <c r="K88" s="311">
        <v>0.05</v>
      </c>
      <c r="L88" s="847">
        <f>N82*K88</f>
        <v>14687.565116142401</v>
      </c>
      <c r="M88" s="848"/>
      <c r="N88" s="56"/>
    </row>
    <row r="89" spans="1:14" ht="15.75" thickBot="1">
      <c r="B89" s="96" t="s">
        <v>1058</v>
      </c>
      <c r="C89" s="97"/>
      <c r="D89" s="97"/>
      <c r="E89" s="97"/>
      <c r="F89" s="97"/>
      <c r="G89" s="97"/>
      <c r="H89" s="97"/>
      <c r="I89" s="98"/>
      <c r="J89" s="99"/>
      <c r="K89" s="312">
        <v>0.05</v>
      </c>
      <c r="L89" s="849">
        <f>N82*K89</f>
        <v>14687.565116142401</v>
      </c>
      <c r="M89" s="850"/>
      <c r="N89" s="56"/>
    </row>
    <row r="90" spans="1:14" ht="15.75" thickBot="1">
      <c r="B90" s="812" t="s">
        <v>1037</v>
      </c>
      <c r="C90" s="813"/>
      <c r="D90" s="813"/>
      <c r="E90" s="813"/>
      <c r="F90" s="813"/>
      <c r="G90" s="813"/>
      <c r="H90" s="813"/>
      <c r="I90" s="813"/>
      <c r="J90" s="813"/>
      <c r="K90" s="813"/>
      <c r="L90" s="813"/>
      <c r="M90" s="814"/>
      <c r="N90" s="57">
        <f>L87+L88+L89</f>
        <v>88125.390696854403</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381876.69301970239</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1671</v>
      </c>
      <c r="C31" s="86" t="s">
        <v>1672</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8</v>
      </c>
      <c r="N37" s="279">
        <f t="shared" ref="N37:N43" si="0">K37/M37</f>
        <v>11933.012347807578</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8</v>
      </c>
      <c r="N38" s="279">
        <f t="shared" si="0"/>
        <v>11292.088069391233</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8</v>
      </c>
      <c r="N39" s="279">
        <f t="shared" si="0"/>
        <v>84763.45585408686</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8</v>
      </c>
      <c r="N42" s="279">
        <f t="shared" si="0"/>
        <v>30823.062532460626</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8</v>
      </c>
      <c r="N43" s="279">
        <f t="shared" si="0"/>
        <v>8592.1538787782065</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922.04676066569448</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182131.25744489307</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1459</v>
      </c>
      <c r="B64" s="51" t="str">
        <f>VLOOKUP(A64,TRANSPORTE!A6:D117,3,FALSE)</f>
        <v>Transporte de mezcla gruesa en Caliente MGC</v>
      </c>
      <c r="C64" s="52"/>
      <c r="D64" s="52"/>
      <c r="E64" s="52"/>
      <c r="F64" s="52"/>
      <c r="G64" s="52"/>
      <c r="H64" s="318" t="s">
        <v>1551</v>
      </c>
      <c r="I64" s="286">
        <v>1.25</v>
      </c>
      <c r="J64" s="293">
        <v>1</v>
      </c>
      <c r="K64" s="286">
        <f>I64*J64</f>
        <v>1.25</v>
      </c>
      <c r="L64" s="899">
        <f>VLOOKUP(A64,TRANSPORTE!A6:D117,4,FALSE)</f>
        <v>1352.5</v>
      </c>
      <c r="M64" s="900"/>
      <c r="N64" s="294">
        <f>K64*L64</f>
        <v>1690.625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4000.625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72</v>
      </c>
      <c r="N74" s="402">
        <f>K74/M74</f>
        <v>5674.1339117888892</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72</v>
      </c>
      <c r="N75" s="402">
        <f>K75/M75</f>
        <v>1418.5334779472223</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7">
        <v>72</v>
      </c>
      <c r="N76" s="402">
        <f>K76/M76</f>
        <v>2127.800216920833</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9220.4676066569446</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293751.302322848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58750.260464569605</v>
      </c>
      <c r="M87" s="848"/>
      <c r="N87" s="56"/>
    </row>
    <row r="88" spans="1:14">
      <c r="B88" s="94" t="s">
        <v>1057</v>
      </c>
      <c r="C88" s="95"/>
      <c r="D88" s="95"/>
      <c r="E88" s="95"/>
      <c r="F88" s="95"/>
      <c r="G88" s="95"/>
      <c r="H88" s="95"/>
      <c r="I88" s="92"/>
      <c r="J88" s="93"/>
      <c r="K88" s="311">
        <v>0.05</v>
      </c>
      <c r="L88" s="847">
        <f>N82*K88</f>
        <v>14687.565116142401</v>
      </c>
      <c r="M88" s="848"/>
      <c r="N88" s="56"/>
    </row>
    <row r="89" spans="1:14" ht="15.75" thickBot="1">
      <c r="B89" s="96" t="s">
        <v>1058</v>
      </c>
      <c r="C89" s="97"/>
      <c r="D89" s="97"/>
      <c r="E89" s="97"/>
      <c r="F89" s="97"/>
      <c r="G89" s="97"/>
      <c r="H89" s="97"/>
      <c r="I89" s="98"/>
      <c r="J89" s="99"/>
      <c r="K89" s="312">
        <v>0.05</v>
      </c>
      <c r="L89" s="849">
        <f>N82*K89</f>
        <v>14687.565116142401</v>
      </c>
      <c r="M89" s="850"/>
      <c r="N89" s="56"/>
    </row>
    <row r="90" spans="1:14" ht="15.75" thickBot="1">
      <c r="B90" s="812" t="s">
        <v>1037</v>
      </c>
      <c r="C90" s="813"/>
      <c r="D90" s="813"/>
      <c r="E90" s="813"/>
      <c r="F90" s="813"/>
      <c r="G90" s="813"/>
      <c r="H90" s="813"/>
      <c r="I90" s="813"/>
      <c r="J90" s="813"/>
      <c r="K90" s="813"/>
      <c r="L90" s="813"/>
      <c r="M90" s="814"/>
      <c r="N90" s="57">
        <f>L87+L88+L89</f>
        <v>88125.390696854403</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381876.69301970239</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1160</v>
      </c>
      <c r="C31" s="86" t="s">
        <v>2137</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829.84208459912497</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152558.29823232157</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1462</v>
      </c>
      <c r="B64" s="51" t="str">
        <f>VLOOKUP(A64,TRANSPORTE!A6:D117,3,FALSE)</f>
        <v>Transporte de mezcla abierta en caliente MAC-75</v>
      </c>
      <c r="C64" s="52"/>
      <c r="D64" s="52"/>
      <c r="E64" s="52"/>
      <c r="F64" s="52"/>
      <c r="G64" s="52"/>
      <c r="H64" s="318" t="s">
        <v>1551</v>
      </c>
      <c r="I64" s="286">
        <v>1.25</v>
      </c>
      <c r="J64" s="293">
        <v>1</v>
      </c>
      <c r="K64" s="286">
        <f>I64*J64</f>
        <v>1.25</v>
      </c>
      <c r="L64" s="899">
        <f>VLOOKUP(A64,TRANSPORTE!A6:D117,4,FALSE)</f>
        <v>1352.5</v>
      </c>
      <c r="M64" s="900"/>
      <c r="N64" s="294">
        <f>K64*L64</f>
        <v>1690.625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4000.625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80</v>
      </c>
      <c r="N74" s="402">
        <f>K74/M74</f>
        <v>5106.7205206099998</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80</v>
      </c>
      <c r="N75" s="402">
        <f>K75/M75</f>
        <v>1276.6801301524999</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7">
        <v>80</v>
      </c>
      <c r="N76" s="402">
        <f>K76/M76</f>
        <v>1915.0201952287498</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8298.4208459912497</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263256.29634961078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52651.259269922157</v>
      </c>
      <c r="M87" s="848"/>
      <c r="N87" s="56"/>
    </row>
    <row r="88" spans="1:14">
      <c r="B88" s="94" t="s">
        <v>1057</v>
      </c>
      <c r="C88" s="95"/>
      <c r="D88" s="95"/>
      <c r="E88" s="95"/>
      <c r="F88" s="95"/>
      <c r="G88" s="95"/>
      <c r="H88" s="95"/>
      <c r="I88" s="92"/>
      <c r="J88" s="93"/>
      <c r="K88" s="311">
        <v>0.05</v>
      </c>
      <c r="L88" s="847">
        <f>N82*K88</f>
        <v>13162.814817480539</v>
      </c>
      <c r="M88" s="848"/>
      <c r="N88" s="56"/>
    </row>
    <row r="89" spans="1:14" ht="15.75" thickBot="1">
      <c r="B89" s="96" t="s">
        <v>1058</v>
      </c>
      <c r="C89" s="97"/>
      <c r="D89" s="97"/>
      <c r="E89" s="97"/>
      <c r="F89" s="97"/>
      <c r="G89" s="97"/>
      <c r="H89" s="97"/>
      <c r="I89" s="98"/>
      <c r="J89" s="99"/>
      <c r="K89" s="312">
        <v>0.05</v>
      </c>
      <c r="L89" s="849">
        <f>N82*K89</f>
        <v>13162.814817480539</v>
      </c>
      <c r="M89" s="850"/>
      <c r="N89" s="56"/>
    </row>
    <row r="90" spans="1:14" ht="15.75" thickBot="1">
      <c r="B90" s="812" t="s">
        <v>1037</v>
      </c>
      <c r="C90" s="813"/>
      <c r="D90" s="813"/>
      <c r="E90" s="813"/>
      <c r="F90" s="813"/>
      <c r="G90" s="813"/>
      <c r="H90" s="813"/>
      <c r="I90" s="813"/>
      <c r="J90" s="813"/>
      <c r="K90" s="813"/>
      <c r="L90" s="813"/>
      <c r="M90" s="814"/>
      <c r="N90" s="57">
        <f>L87+L88+L89</f>
        <v>78976.888904883235</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342233.18525449402</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1161</v>
      </c>
      <c r="C31" s="86" t="s">
        <v>1673</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829.84208459912497</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152558.29823232157</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1463</v>
      </c>
      <c r="B65" s="51" t="str">
        <f>VLOOKUP(A65,TRANSPORTE!A6:D117,3,FALSE)</f>
        <v>Transporte de mezcla abierta en caliente MAC-63</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316"/>
      <c r="C69" s="317"/>
      <c r="D69" s="317"/>
      <c r="E69" s="317"/>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80</v>
      </c>
      <c r="N75" s="402">
        <f>K75/M75</f>
        <v>5106.7205206099998</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80</v>
      </c>
      <c r="N76" s="402">
        <f>K76/M76</f>
        <v>1276.6801301524999</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7">
        <v>80</v>
      </c>
      <c r="N77" s="402">
        <f>K77/M77</f>
        <v>1915.0201952287498</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132"/>
    </row>
    <row r="81" spans="1:14" ht="15.75" thickBot="1">
      <c r="B81" s="901" t="s">
        <v>1037</v>
      </c>
      <c r="C81" s="855"/>
      <c r="D81" s="855"/>
      <c r="E81" s="855"/>
      <c r="F81" s="855"/>
      <c r="G81" s="855"/>
      <c r="H81" s="855"/>
      <c r="I81" s="855"/>
      <c r="J81" s="855"/>
      <c r="K81" s="855"/>
      <c r="L81" s="855"/>
      <c r="M81" s="856"/>
      <c r="N81" s="467">
        <f>SUM(N75:N80)</f>
        <v>8298.4208459912497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263256.29634961078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52651.259269922157</v>
      </c>
      <c r="M88" s="848"/>
      <c r="N88" s="56"/>
    </row>
    <row r="89" spans="1:14">
      <c r="B89" s="94" t="s">
        <v>1057</v>
      </c>
      <c r="C89" s="95"/>
      <c r="D89" s="95"/>
      <c r="E89" s="95"/>
      <c r="F89" s="95"/>
      <c r="G89" s="95"/>
      <c r="H89" s="95"/>
      <c r="I89" s="92"/>
      <c r="J89" s="93"/>
      <c r="K89" s="311">
        <v>0.05</v>
      </c>
      <c r="L89" s="847">
        <f>N83*K89</f>
        <v>13162.814817480539</v>
      </c>
      <c r="M89" s="848"/>
      <c r="N89" s="56"/>
    </row>
    <row r="90" spans="1:14" ht="15.75" thickBot="1">
      <c r="B90" s="96" t="s">
        <v>1058</v>
      </c>
      <c r="C90" s="97"/>
      <c r="D90" s="97"/>
      <c r="E90" s="97"/>
      <c r="F90" s="97"/>
      <c r="G90" s="97"/>
      <c r="H90" s="97"/>
      <c r="I90" s="98"/>
      <c r="J90" s="99"/>
      <c r="K90" s="312">
        <v>0.05</v>
      </c>
      <c r="L90" s="849">
        <f>N83*K90</f>
        <v>13162.814817480539</v>
      </c>
      <c r="M90" s="850"/>
      <c r="N90" s="56"/>
    </row>
    <row r="91" spans="1:14" ht="15.75" thickBot="1">
      <c r="B91" s="812" t="s">
        <v>1037</v>
      </c>
      <c r="C91" s="813"/>
      <c r="D91" s="813"/>
      <c r="E91" s="813"/>
      <c r="F91" s="813"/>
      <c r="G91" s="813"/>
      <c r="H91" s="813"/>
      <c r="I91" s="813"/>
      <c r="J91" s="813"/>
      <c r="K91" s="813"/>
      <c r="L91" s="813"/>
      <c r="M91" s="814"/>
      <c r="N91" s="57">
        <f>L88+L89+L90</f>
        <v>78976.888904883235</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342233.18525449402</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1162</v>
      </c>
      <c r="C31" s="86" t="s">
        <v>1674</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829.84208459912497</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152558.29823232157</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1464</v>
      </c>
      <c r="B64" s="51" t="str">
        <f>VLOOKUP(A64,TRANSPORTE!A6:D117,3,FALSE)</f>
        <v>Transporte de mezcla abierta en caliente MAC-50</v>
      </c>
      <c r="C64" s="52"/>
      <c r="D64" s="52"/>
      <c r="E64" s="52"/>
      <c r="F64" s="52"/>
      <c r="G64" s="52"/>
      <c r="H64" s="318" t="s">
        <v>1551</v>
      </c>
      <c r="I64" s="286">
        <v>1.25</v>
      </c>
      <c r="J64" s="293">
        <v>1</v>
      </c>
      <c r="K64" s="286">
        <f>I64*J64</f>
        <v>1.25</v>
      </c>
      <c r="L64" s="899">
        <f>VLOOKUP(A64,TRANSPORTE!A6:D117,4,FALSE)</f>
        <v>1352.5</v>
      </c>
      <c r="M64" s="900"/>
      <c r="N64" s="294">
        <f>K64*L64</f>
        <v>1690.625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4000.625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80</v>
      </c>
      <c r="N74" s="402">
        <f>K74/M74</f>
        <v>5106.7205206099998</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80</v>
      </c>
      <c r="N75" s="402">
        <f>K75/M75</f>
        <v>1276.6801301524999</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7">
        <v>80</v>
      </c>
      <c r="N76" s="402">
        <f>K76/M76</f>
        <v>1915.0201952287498</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8298.4208459912497</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263256.29634961078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52651.259269922157</v>
      </c>
      <c r="M87" s="848"/>
      <c r="N87" s="56"/>
    </row>
    <row r="88" spans="1:14">
      <c r="B88" s="94" t="s">
        <v>1057</v>
      </c>
      <c r="C88" s="95"/>
      <c r="D88" s="95"/>
      <c r="E88" s="95"/>
      <c r="F88" s="95"/>
      <c r="G88" s="95"/>
      <c r="H88" s="95"/>
      <c r="I88" s="92"/>
      <c r="J88" s="93"/>
      <c r="K88" s="311">
        <v>0.05</v>
      </c>
      <c r="L88" s="847">
        <f>N82*K88</f>
        <v>13162.814817480539</v>
      </c>
      <c r="M88" s="848"/>
      <c r="N88" s="56"/>
    </row>
    <row r="89" spans="1:14" ht="15.75" thickBot="1">
      <c r="B89" s="96" t="s">
        <v>1058</v>
      </c>
      <c r="C89" s="97"/>
      <c r="D89" s="97"/>
      <c r="E89" s="97"/>
      <c r="F89" s="97"/>
      <c r="G89" s="97"/>
      <c r="H89" s="97"/>
      <c r="I89" s="98"/>
      <c r="J89" s="99"/>
      <c r="K89" s="312">
        <v>0.05</v>
      </c>
      <c r="L89" s="849">
        <f>N82*K89</f>
        <v>13162.814817480539</v>
      </c>
      <c r="M89" s="850"/>
      <c r="N89" s="56"/>
    </row>
    <row r="90" spans="1:14" ht="15.75" thickBot="1">
      <c r="B90" s="812" t="s">
        <v>1037</v>
      </c>
      <c r="C90" s="813"/>
      <c r="D90" s="813"/>
      <c r="E90" s="813"/>
      <c r="F90" s="813"/>
      <c r="G90" s="813"/>
      <c r="H90" s="813"/>
      <c r="I90" s="813"/>
      <c r="J90" s="813"/>
      <c r="K90" s="813"/>
      <c r="L90" s="813"/>
      <c r="M90" s="814"/>
      <c r="N90" s="57">
        <f>L87+L88+L89</f>
        <v>78976.888904883235</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342233.18525449402</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1163</v>
      </c>
      <c r="C31" s="86" t="s">
        <v>1675</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8</v>
      </c>
      <c r="N37" s="279">
        <f t="shared" ref="N37:N43" si="0">K37/M37</f>
        <v>11933.012347807578</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8</v>
      </c>
      <c r="N38" s="279">
        <f t="shared" si="0"/>
        <v>11292.088069391233</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8</v>
      </c>
      <c r="N39" s="279">
        <f t="shared" si="0"/>
        <v>84763.45585408686</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8</v>
      </c>
      <c r="N42" s="279">
        <f t="shared" si="0"/>
        <v>30823.062532460626</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8</v>
      </c>
      <c r="N43" s="279">
        <f t="shared" si="0"/>
        <v>8592.1538787782065</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922.04676066569448</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182131.25744489307</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1464</v>
      </c>
      <c r="B64" s="51" t="str">
        <f>VLOOKUP(A64,TRANSPORTE!A6:D117,3,FALSE)</f>
        <v>Transporte de mezcla abierta en caliente MAC-50</v>
      </c>
      <c r="C64" s="52"/>
      <c r="D64" s="52"/>
      <c r="E64" s="52"/>
      <c r="F64" s="52"/>
      <c r="G64" s="52"/>
      <c r="H64" s="318" t="s">
        <v>1551</v>
      </c>
      <c r="I64" s="286">
        <v>1.25</v>
      </c>
      <c r="J64" s="293">
        <v>1</v>
      </c>
      <c r="K64" s="286">
        <f>I64*J64</f>
        <v>1.25</v>
      </c>
      <c r="L64" s="899">
        <f>VLOOKUP(A64,TRANSPORTE!A6:D117,4,FALSE)</f>
        <v>1352.5</v>
      </c>
      <c r="M64" s="900"/>
      <c r="N64" s="294">
        <f>K64*L64</f>
        <v>1690.625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4000.625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72</v>
      </c>
      <c r="N74" s="402">
        <f>K74/M74</f>
        <v>5674.1339117888892</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72</v>
      </c>
      <c r="N75" s="402">
        <f>K75/M75</f>
        <v>1418.5334779472223</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7">
        <v>72</v>
      </c>
      <c r="N76" s="402">
        <f>K76/M76</f>
        <v>2127.800216920833</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9220.4676066569446</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293751.302322848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58750.260464569605</v>
      </c>
      <c r="M87" s="848"/>
      <c r="N87" s="56"/>
    </row>
    <row r="88" spans="1:14">
      <c r="B88" s="94" t="s">
        <v>1057</v>
      </c>
      <c r="C88" s="95"/>
      <c r="D88" s="95"/>
      <c r="E88" s="95"/>
      <c r="F88" s="95"/>
      <c r="G88" s="95"/>
      <c r="H88" s="95"/>
      <c r="I88" s="92"/>
      <c r="J88" s="93"/>
      <c r="K88" s="311">
        <v>0.05</v>
      </c>
      <c r="L88" s="847">
        <f>N82*K88</f>
        <v>14687.565116142401</v>
      </c>
      <c r="M88" s="848"/>
      <c r="N88" s="56"/>
    </row>
    <row r="89" spans="1:14" ht="15.75" thickBot="1">
      <c r="B89" s="96" t="s">
        <v>1058</v>
      </c>
      <c r="C89" s="97"/>
      <c r="D89" s="97"/>
      <c r="E89" s="97"/>
      <c r="F89" s="97"/>
      <c r="G89" s="97"/>
      <c r="H89" s="97"/>
      <c r="I89" s="98"/>
      <c r="J89" s="99"/>
      <c r="K89" s="312">
        <v>0.05</v>
      </c>
      <c r="L89" s="849">
        <f>N82*K89</f>
        <v>14687.565116142401</v>
      </c>
      <c r="M89" s="850"/>
      <c r="N89" s="56"/>
    </row>
    <row r="90" spans="1:14" ht="15.75" thickBot="1">
      <c r="B90" s="812" t="s">
        <v>1037</v>
      </c>
      <c r="C90" s="813"/>
      <c r="D90" s="813"/>
      <c r="E90" s="813"/>
      <c r="F90" s="813"/>
      <c r="G90" s="813"/>
      <c r="H90" s="813"/>
      <c r="I90" s="813"/>
      <c r="J90" s="813"/>
      <c r="K90" s="813"/>
      <c r="L90" s="813"/>
      <c r="M90" s="814"/>
      <c r="N90" s="57">
        <f>L87+L88+L89</f>
        <v>88125.390696854403</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381876.69301970239</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1164</v>
      </c>
      <c r="C31" s="86" t="s">
        <v>1676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829.84208459912497</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152558.29823232157</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1465</v>
      </c>
      <c r="B65" s="51" t="str">
        <f>VLOOKUP(A65,TRANSPORTE!A6:D117,3,FALSE)</f>
        <v>Transporte de mezcla discontinua en caliente tipo M-13</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80</v>
      </c>
      <c r="N75" s="402">
        <f>K75/M75</f>
        <v>5106.7205206099998</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80</v>
      </c>
      <c r="N76" s="402">
        <f>K76/M76</f>
        <v>1276.6801301524999</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7">
        <v>80</v>
      </c>
      <c r="N77" s="402">
        <f>K77/M77</f>
        <v>1915.0201952287498</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8298.4208459912497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263256.29634961078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52651.259269922157</v>
      </c>
      <c r="M88" s="848"/>
      <c r="N88" s="56"/>
    </row>
    <row r="89" spans="1:14">
      <c r="B89" s="94" t="s">
        <v>1057</v>
      </c>
      <c r="C89" s="95"/>
      <c r="D89" s="95"/>
      <c r="E89" s="95"/>
      <c r="F89" s="95"/>
      <c r="G89" s="95"/>
      <c r="H89" s="95"/>
      <c r="I89" s="92"/>
      <c r="J89" s="93"/>
      <c r="K89" s="311">
        <v>0.05</v>
      </c>
      <c r="L89" s="847">
        <f>N83*K89</f>
        <v>13162.814817480539</v>
      </c>
      <c r="M89" s="848"/>
      <c r="N89" s="56"/>
    </row>
    <row r="90" spans="1:14" ht="15.75" thickBot="1">
      <c r="B90" s="96" t="s">
        <v>1058</v>
      </c>
      <c r="C90" s="97"/>
      <c r="D90" s="97"/>
      <c r="E90" s="97"/>
      <c r="F90" s="97"/>
      <c r="G90" s="97"/>
      <c r="H90" s="97"/>
      <c r="I90" s="98"/>
      <c r="J90" s="99"/>
      <c r="K90" s="312">
        <v>0.05</v>
      </c>
      <c r="L90" s="849">
        <f>N83*K90</f>
        <v>13162.814817480539</v>
      </c>
      <c r="M90" s="850"/>
      <c r="N90" s="56"/>
    </row>
    <row r="91" spans="1:14" ht="15.75" thickBot="1">
      <c r="B91" s="812" t="s">
        <v>1037</v>
      </c>
      <c r="C91" s="813"/>
      <c r="D91" s="813"/>
      <c r="E91" s="813"/>
      <c r="F91" s="813"/>
      <c r="G91" s="813"/>
      <c r="H91" s="813"/>
      <c r="I91" s="813"/>
      <c r="J91" s="813"/>
      <c r="K91" s="813"/>
      <c r="L91" s="813"/>
      <c r="M91" s="814"/>
      <c r="N91" s="57">
        <f>L88+L89+L90</f>
        <v>78976.888904883235</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342233.18525449402</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1165</v>
      </c>
      <c r="C31" s="86" t="s">
        <v>1677</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829.84208459912497</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152558.29823232157</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1466</v>
      </c>
      <c r="B65" s="51" t="str">
        <f>VLOOKUP(A65,TRANSPORTE!A6:D117,3,FALSE)</f>
        <v>Transporte de mezcla discontinua en caliente tipo M-10</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316"/>
      <c r="C69" s="317"/>
      <c r="D69" s="317"/>
      <c r="E69" s="317"/>
      <c r="F69" s="317"/>
      <c r="G69" s="317"/>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80</v>
      </c>
      <c r="N75" s="402">
        <f>K75/M75</f>
        <v>5106.7205206099998</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80</v>
      </c>
      <c r="N76" s="402">
        <f>K76/M76</f>
        <v>1276.6801301524999</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7">
        <v>80</v>
      </c>
      <c r="N77" s="402">
        <f>K77/M77</f>
        <v>1915.0201952287498</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8298.4208459912497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263256.29634961078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52651.259269922157</v>
      </c>
      <c r="M88" s="848"/>
      <c r="N88" s="56"/>
    </row>
    <row r="89" spans="1:14">
      <c r="B89" s="94" t="s">
        <v>1057</v>
      </c>
      <c r="C89" s="95"/>
      <c r="D89" s="95"/>
      <c r="E89" s="95"/>
      <c r="F89" s="95"/>
      <c r="G89" s="95"/>
      <c r="H89" s="95"/>
      <c r="I89" s="92"/>
      <c r="J89" s="93"/>
      <c r="K89" s="311">
        <v>0.05</v>
      </c>
      <c r="L89" s="847">
        <f>N83*K89</f>
        <v>13162.814817480539</v>
      </c>
      <c r="M89" s="848"/>
      <c r="N89" s="56"/>
    </row>
    <row r="90" spans="1:14" ht="15.75" thickBot="1">
      <c r="B90" s="96" t="s">
        <v>1058</v>
      </c>
      <c r="C90" s="97"/>
      <c r="D90" s="97"/>
      <c r="E90" s="97"/>
      <c r="F90" s="97"/>
      <c r="G90" s="97"/>
      <c r="H90" s="97"/>
      <c r="I90" s="98"/>
      <c r="J90" s="99"/>
      <c r="K90" s="312">
        <v>0.05</v>
      </c>
      <c r="L90" s="849">
        <f>N83*K90</f>
        <v>13162.814817480539</v>
      </c>
      <c r="M90" s="850"/>
      <c r="N90" s="56"/>
    </row>
    <row r="91" spans="1:14" ht="15.75" thickBot="1">
      <c r="B91" s="812" t="s">
        <v>1037</v>
      </c>
      <c r="C91" s="813"/>
      <c r="D91" s="813"/>
      <c r="E91" s="813"/>
      <c r="F91" s="813"/>
      <c r="G91" s="813"/>
      <c r="H91" s="813"/>
      <c r="I91" s="813"/>
      <c r="J91" s="813"/>
      <c r="K91" s="813"/>
      <c r="L91" s="813"/>
      <c r="M91" s="814"/>
      <c r="N91" s="57">
        <f>L88+L89+L90</f>
        <v>78976.888904883235</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342233.18525449402</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224" t="s">
        <v>1166</v>
      </c>
      <c r="C31" s="86" t="s">
        <v>1678</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829.84208459912497</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152558.29823232157</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t="s">
        <v>845</v>
      </c>
      <c r="B54" s="48" t="str">
        <f>VLOOKUP(A54,MATERIALES!A6:D373,3,FALSE)</f>
        <v>Agua</v>
      </c>
      <c r="C54" s="288"/>
      <c r="D54" s="288"/>
      <c r="E54" s="288"/>
      <c r="F54" s="288"/>
      <c r="G54" s="288"/>
      <c r="H54" s="288"/>
      <c r="I54" s="275"/>
      <c r="J54" s="231" t="str">
        <f>VLOOKUP(A54,MATERIALES!A8:D646,2,FALSE)</f>
        <v>lt</v>
      </c>
      <c r="K54" s="289">
        <v>25</v>
      </c>
      <c r="L54" s="274"/>
      <c r="M54" s="409">
        <f>VLOOKUP(A54,MATERIALES!A6:D397,4,FALSE)</f>
        <v>44.211442900018071</v>
      </c>
      <c r="N54" s="279">
        <f>K54*M54</f>
        <v>1105.2860725004518</v>
      </c>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98398.952271297996</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1467</v>
      </c>
      <c r="B64" s="51" t="str">
        <f>VLOOKUP(A64,TRANSPORTE!A6:D117,3,FALSE)</f>
        <v>Transporte de mezcla discontinua en caliente tipo F-13</v>
      </c>
      <c r="C64" s="52"/>
      <c r="D64" s="52"/>
      <c r="E64" s="52"/>
      <c r="F64" s="52"/>
      <c r="G64" s="52"/>
      <c r="H64" s="318" t="s">
        <v>1551</v>
      </c>
      <c r="I64" s="286">
        <v>1.25</v>
      </c>
      <c r="J64" s="293">
        <v>1</v>
      </c>
      <c r="K64" s="286">
        <f>I64*J64</f>
        <v>1.25</v>
      </c>
      <c r="L64" s="899">
        <f>VLOOKUP(A64,TRANSPORTE!A6:D117,4,FALSE)</f>
        <v>1352.5</v>
      </c>
      <c r="M64" s="900"/>
      <c r="N64" s="294">
        <f>K64*L64</f>
        <v>1690.625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4000.625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80</v>
      </c>
      <c r="N74" s="402">
        <f>K74/M74</f>
        <v>5106.7205206099998</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80</v>
      </c>
      <c r="N75" s="402">
        <f>K75/M75</f>
        <v>1276.6801301524999</v>
      </c>
    </row>
    <row r="76" spans="1:15">
      <c r="A76" t="s">
        <v>54</v>
      </c>
      <c r="B76" s="54" t="str">
        <f>VLOOKUP(A76,'MANO DE OBRA'!A9:D70,3,FALSE)</f>
        <v>Rastrilleros (2)</v>
      </c>
      <c r="C76" s="52"/>
      <c r="D76" s="52"/>
      <c r="E76" s="52"/>
      <c r="F76" s="52"/>
      <c r="G76" s="52"/>
      <c r="H76" s="52"/>
      <c r="I76" s="299">
        <f>K76/J76*100</f>
        <v>82811.68411799999</v>
      </c>
      <c r="J76" s="300">
        <v>185</v>
      </c>
      <c r="K76" s="301">
        <f>VLOOKUP(A76,'MANO DE OBRA'!A9:D101,4,FALSE)</f>
        <v>153201.61561829998</v>
      </c>
      <c r="L76" s="55"/>
      <c r="M76" s="307">
        <v>80</v>
      </c>
      <c r="N76" s="402">
        <f>K76/M76</f>
        <v>1915.0201952287498</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8298.4208459912497</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263256.29634961078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52651.259269922157</v>
      </c>
      <c r="M87" s="848"/>
      <c r="N87" s="56"/>
    </row>
    <row r="88" spans="1:14">
      <c r="B88" s="94" t="s">
        <v>1057</v>
      </c>
      <c r="C88" s="95"/>
      <c r="D88" s="95"/>
      <c r="E88" s="95"/>
      <c r="F88" s="95"/>
      <c r="G88" s="95"/>
      <c r="H88" s="95"/>
      <c r="I88" s="92"/>
      <c r="J88" s="93"/>
      <c r="K88" s="311">
        <v>0.05</v>
      </c>
      <c r="L88" s="847">
        <f>N82*K88</f>
        <v>13162.814817480539</v>
      </c>
      <c r="M88" s="848"/>
      <c r="N88" s="56"/>
    </row>
    <row r="89" spans="1:14" ht="15.75" thickBot="1">
      <c r="B89" s="96" t="s">
        <v>1058</v>
      </c>
      <c r="C89" s="97"/>
      <c r="D89" s="97"/>
      <c r="E89" s="97"/>
      <c r="F89" s="97"/>
      <c r="G89" s="97"/>
      <c r="H89" s="97"/>
      <c r="I89" s="98"/>
      <c r="J89" s="99"/>
      <c r="K89" s="312">
        <v>0.05</v>
      </c>
      <c r="L89" s="849">
        <f>N82*K89</f>
        <v>13162.814817480539</v>
      </c>
      <c r="M89" s="850"/>
      <c r="N89" s="56"/>
    </row>
    <row r="90" spans="1:14" ht="15.75" thickBot="1">
      <c r="B90" s="812" t="s">
        <v>1037</v>
      </c>
      <c r="C90" s="813"/>
      <c r="D90" s="813"/>
      <c r="E90" s="813"/>
      <c r="F90" s="813"/>
      <c r="G90" s="813"/>
      <c r="H90" s="813"/>
      <c r="I90" s="813"/>
      <c r="J90" s="813"/>
      <c r="K90" s="813"/>
      <c r="L90" s="813"/>
      <c r="M90" s="814"/>
      <c r="N90" s="57">
        <f>L87+L88+L89</f>
        <v>78976.888904883235</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342233.18525449402</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1167</v>
      </c>
      <c r="C31" s="86" t="s">
        <v>1679</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150</v>
      </c>
      <c r="B36" s="861" t="str">
        <f>VLOOKUP(A36,EQUIPOS!A6:D154,3,FALSE)</f>
        <v>Cargador : Potencia en el volante 125 hp, Clasificación de RPM del motor 2300.</v>
      </c>
      <c r="C36" s="862"/>
      <c r="D36" s="862"/>
      <c r="E36" s="862"/>
      <c r="F36" s="862"/>
      <c r="G36" s="862"/>
      <c r="H36" s="863"/>
      <c r="I36" s="274"/>
      <c r="J36" s="275"/>
      <c r="K36" s="276">
        <f>VLOOKUP(A36,EQUIPOS!A6:D163,4,FALSE)</f>
        <v>187403.65627075353</v>
      </c>
      <c r="L36" s="277"/>
      <c r="M36" s="278">
        <v>30</v>
      </c>
      <c r="N36" s="279">
        <f>K36/M36</f>
        <v>6246.7885423584512</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166</v>
      </c>
      <c r="B38" s="861" t="str">
        <f>VLOOKUP(A38,EQUIPOS!A8:D154,3,FALSE)</f>
        <v>Compactador de Rodillo POTENCIA: 99HP, PESO: 8 ton</v>
      </c>
      <c r="C38" s="862"/>
      <c r="D38" s="862"/>
      <c r="E38" s="862"/>
      <c r="F38" s="862"/>
      <c r="G38" s="862"/>
      <c r="H38" s="863"/>
      <c r="I38" s="274"/>
      <c r="J38" s="275"/>
      <c r="K38" s="276">
        <f>VLOOKUP(A38,EQUIPOS!A8:D165,4,FALSE)</f>
        <v>90336.704555129865</v>
      </c>
      <c r="L38" s="277"/>
      <c r="M38" s="278">
        <v>10</v>
      </c>
      <c r="N38" s="279">
        <f t="shared" si="0"/>
        <v>9033.6704555129872</v>
      </c>
    </row>
    <row r="39" spans="1:14">
      <c r="A39" t="s">
        <v>284</v>
      </c>
      <c r="B39" s="861" t="str">
        <f>VLOOKUP(A39,EQUIPOS!A9:D154,3,FALSE)</f>
        <v>Planta de asfalto en caliente</v>
      </c>
      <c r="C39" s="862"/>
      <c r="D39" s="862"/>
      <c r="E39" s="862"/>
      <c r="F39" s="862"/>
      <c r="G39" s="862"/>
      <c r="H39" s="863"/>
      <c r="I39" s="274"/>
      <c r="J39" s="275"/>
      <c r="K39" s="276">
        <f>VLOOKUP(A39,EQUIPOS!A9:D166,4,FALSE)</f>
        <v>678107.64683269488</v>
      </c>
      <c r="L39" s="277"/>
      <c r="M39" s="278">
        <v>10</v>
      </c>
      <c r="N39" s="279">
        <f t="shared" si="0"/>
        <v>67810.764683269488</v>
      </c>
    </row>
    <row r="40" spans="1:14">
      <c r="A40" t="s">
        <v>290</v>
      </c>
      <c r="B40" s="861" t="str">
        <f>VLOOKUP(A40,EQUIPOS!A10:D154,3,FALSE)</f>
        <v>Planta trituradora</v>
      </c>
      <c r="C40" s="862"/>
      <c r="D40" s="862"/>
      <c r="E40" s="862"/>
      <c r="F40" s="862"/>
      <c r="G40" s="862"/>
      <c r="H40" s="863"/>
      <c r="I40" s="274"/>
      <c r="J40" s="275"/>
      <c r="K40" s="276">
        <f>VLOOKUP(A40,EQUIPOS!A10:D167,4,FALSE)</f>
        <v>641119.48378033226</v>
      </c>
      <c r="L40" s="277"/>
      <c r="M40" s="278">
        <v>30</v>
      </c>
      <c r="N40" s="279">
        <f t="shared" si="0"/>
        <v>21370.649459344408</v>
      </c>
    </row>
    <row r="41" spans="1:14">
      <c r="A41" t="s">
        <v>314</v>
      </c>
      <c r="B41" s="861" t="str">
        <f>VLOOKUP(A41,EQUIPOS!A11:D155,3,FALSE)</f>
        <v xml:space="preserve">Retroexcavadora E-200 sobre orugas
</v>
      </c>
      <c r="C41" s="862"/>
      <c r="D41" s="862"/>
      <c r="E41" s="862"/>
      <c r="F41" s="862"/>
      <c r="G41" s="862"/>
      <c r="H41" s="863"/>
      <c r="I41" s="274"/>
      <c r="J41" s="275"/>
      <c r="K41" s="276">
        <f>VLOOKUP(A41,EQUIPOS!A11:D168,4,FALSE)</f>
        <v>185640</v>
      </c>
      <c r="L41" s="277"/>
      <c r="M41" s="278">
        <v>30</v>
      </c>
      <c r="N41" s="279">
        <f t="shared" si="0"/>
        <v>6188</v>
      </c>
    </row>
    <row r="42" spans="1:14">
      <c r="A42" t="s">
        <v>358</v>
      </c>
      <c r="B42" s="861" t="str">
        <f>VLOOKUP(A42,EQUIPOS!A12:D156,3,FALSE)</f>
        <v xml:space="preserve">Terminadora de asfalto (Finisher), potencia en el volante 174 HP, R=20M3/H, velocidad de desplazamiento 114 m/min
</v>
      </c>
      <c r="C42" s="862"/>
      <c r="D42" s="862"/>
      <c r="E42" s="862"/>
      <c r="F42" s="862"/>
      <c r="G42" s="862"/>
      <c r="H42" s="863"/>
      <c r="I42" s="274"/>
      <c r="J42" s="275"/>
      <c r="K42" s="276">
        <f>VLOOKUP(A42,EQUIPOS!A12:D169,4,FALSE)</f>
        <v>246584.50025968501</v>
      </c>
      <c r="L42" s="277"/>
      <c r="M42" s="278">
        <v>10</v>
      </c>
      <c r="N42" s="279">
        <f t="shared" si="0"/>
        <v>24658.450025968501</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327"/>
      <c r="C44" s="328"/>
      <c r="D44" s="328"/>
      <c r="E44" s="328"/>
      <c r="F44" s="328"/>
      <c r="G44" s="328"/>
      <c r="H44" s="329"/>
      <c r="I44" s="274"/>
      <c r="J44" s="275"/>
      <c r="K44" s="276"/>
      <c r="L44" s="277"/>
      <c r="M44" s="278"/>
      <c r="N44" s="279"/>
    </row>
    <row r="45" spans="1:14">
      <c r="B45" s="861"/>
      <c r="C45" s="862"/>
      <c r="D45" s="862"/>
      <c r="E45" s="862"/>
      <c r="F45" s="862"/>
      <c r="G45" s="862"/>
      <c r="H45" s="863"/>
      <c r="I45" s="864"/>
      <c r="J45" s="865"/>
      <c r="K45" s="276"/>
      <c r="L45" s="866"/>
      <c r="M45" s="867"/>
      <c r="N45" s="279"/>
    </row>
    <row r="46" spans="1:14">
      <c r="B46" s="861"/>
      <c r="C46" s="862"/>
      <c r="D46" s="862"/>
      <c r="E46" s="868"/>
      <c r="F46" s="862"/>
      <c r="G46" s="862"/>
      <c r="H46" s="863"/>
      <c r="I46" s="41"/>
      <c r="J46" s="42"/>
      <c r="K46" s="281"/>
      <c r="L46" s="283"/>
      <c r="M46" s="284"/>
      <c r="N46" s="285"/>
    </row>
    <row r="47" spans="1:14">
      <c r="B47" s="869" t="s">
        <v>1036</v>
      </c>
      <c r="C47" s="870"/>
      <c r="D47" s="870"/>
      <c r="E47" s="43"/>
      <c r="F47" s="44"/>
      <c r="G47" s="44"/>
      <c r="H47" s="45"/>
      <c r="I47" s="41"/>
      <c r="J47" s="42"/>
      <c r="K47" s="286"/>
      <c r="L47" s="283"/>
      <c r="M47" s="408">
        <v>0.1</v>
      </c>
      <c r="N47" s="351">
        <f>N81*M47</f>
        <v>829.84208459912497</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152558.29823232157</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t="s">
        <v>843</v>
      </c>
      <c r="B54" s="48"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69495.475856283956</v>
      </c>
      <c r="N54" s="279">
        <f>K54*M54</f>
        <v>97293.666198797539</v>
      </c>
    </row>
    <row r="55" spans="1:14">
      <c r="A55" s="113" t="s">
        <v>845</v>
      </c>
      <c r="B55" s="48" t="str">
        <f>VLOOKUP(A55,MATERIALES!A6:D373,3,FALSE)</f>
        <v>Agua</v>
      </c>
      <c r="C55" s="288"/>
      <c r="D55" s="288"/>
      <c r="E55" s="288"/>
      <c r="F55" s="288"/>
      <c r="G55" s="288"/>
      <c r="H55" s="288"/>
      <c r="I55" s="275"/>
      <c r="J55" s="231" t="str">
        <f>VLOOKUP(A55,MATERIALES!A9:D647,2,FALSE)</f>
        <v>lt</v>
      </c>
      <c r="K55" s="289">
        <v>25</v>
      </c>
      <c r="L55" s="274"/>
      <c r="M55" s="409">
        <f>VLOOKUP(A55,MATERIALES!A6:D397,4,FALSE)</f>
        <v>44.211442900018071</v>
      </c>
      <c r="N55" s="279">
        <f>K55*M55</f>
        <v>1105.2860725004518</v>
      </c>
    </row>
    <row r="56" spans="1:14">
      <c r="B56" s="48"/>
      <c r="C56" s="288"/>
      <c r="D56" s="288"/>
      <c r="E56" s="288"/>
      <c r="F56" s="288"/>
      <c r="G56" s="288"/>
      <c r="H56" s="288"/>
      <c r="I56" s="275"/>
      <c r="J56" s="231"/>
      <c r="K56" s="289"/>
      <c r="L56" s="274"/>
      <c r="M56" s="290"/>
      <c r="N56" s="291"/>
    </row>
    <row r="57" spans="1:14">
      <c r="B57" s="48"/>
      <c r="C57" s="288"/>
      <c r="D57" s="288"/>
      <c r="E57" s="288"/>
      <c r="F57" s="288"/>
      <c r="G57" s="288"/>
      <c r="H57" s="288"/>
      <c r="I57" s="275"/>
      <c r="J57" s="231"/>
      <c r="K57" s="289"/>
      <c r="L57" s="274"/>
      <c r="M57" s="290"/>
      <c r="N57" s="291"/>
    </row>
    <row r="58" spans="1:14" ht="15.75" thickBot="1">
      <c r="B58" s="894"/>
      <c r="C58" s="895"/>
      <c r="D58" s="895"/>
      <c r="E58" s="895"/>
      <c r="F58" s="895"/>
      <c r="G58" s="895"/>
      <c r="H58" s="895"/>
      <c r="I58" s="865"/>
      <c r="J58" s="47"/>
      <c r="K58" s="49"/>
      <c r="L58" s="896"/>
      <c r="M58" s="897"/>
      <c r="N58" s="50"/>
    </row>
    <row r="59" spans="1:14" ht="15.75" thickBot="1">
      <c r="B59" s="812" t="s">
        <v>1037</v>
      </c>
      <c r="C59" s="813"/>
      <c r="D59" s="813"/>
      <c r="E59" s="813"/>
      <c r="F59" s="813"/>
      <c r="G59" s="813"/>
      <c r="H59" s="813"/>
      <c r="I59" s="813"/>
      <c r="J59" s="813"/>
      <c r="K59" s="813"/>
      <c r="L59" s="813"/>
      <c r="M59" s="814"/>
      <c r="N59" s="401">
        <f>SUM(N54:N58)</f>
        <v>98398.952271297996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1353</v>
      </c>
      <c r="B64" s="51" t="str">
        <f>VLOOKUP(A64,TRANSPORTE!A5:D117,3,FALSE)</f>
        <v>Transporte de Material Crudo de Rio</v>
      </c>
      <c r="C64" s="324"/>
      <c r="D64" s="324"/>
      <c r="E64" s="324"/>
      <c r="F64" s="324"/>
      <c r="G64" s="324"/>
      <c r="H64" s="318" t="s">
        <v>1551</v>
      </c>
      <c r="I64" s="286">
        <v>1.4</v>
      </c>
      <c r="J64" s="293">
        <v>1</v>
      </c>
      <c r="K64" s="286">
        <f>I64*J64</f>
        <v>1.4</v>
      </c>
      <c r="L64" s="899">
        <f>VLOOKUP(A64,TRANSPORTE!A5:D117,4,FALSE)</f>
        <v>1650</v>
      </c>
      <c r="M64" s="900"/>
      <c r="N64" s="294">
        <f>K64*L64</f>
        <v>2310</v>
      </c>
    </row>
    <row r="65" spans="1:15">
      <c r="A65" t="s">
        <v>1468</v>
      </c>
      <c r="B65" s="51" t="str">
        <f>VLOOKUP(A65,TRANSPORTE!A6:D117,3,FALSE)</f>
        <v>Transporte de mezcla discontinua en caliente tipo F-10</v>
      </c>
      <c r="C65" s="52"/>
      <c r="D65" s="52"/>
      <c r="E65" s="52"/>
      <c r="F65" s="52"/>
      <c r="G65" s="52"/>
      <c r="H65" s="318" t="s">
        <v>1551</v>
      </c>
      <c r="I65" s="286">
        <v>1.25</v>
      </c>
      <c r="J65" s="293">
        <v>1</v>
      </c>
      <c r="K65" s="286">
        <f>I65*J65</f>
        <v>1.25</v>
      </c>
      <c r="L65" s="899">
        <f>VLOOKUP(A65,TRANSPORTE!A6:D117,4,FALSE)</f>
        <v>1352.5</v>
      </c>
      <c r="M65" s="900"/>
      <c r="N65" s="294">
        <f>K65*L65</f>
        <v>1690.625</v>
      </c>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4000.625</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302">
        <v>80</v>
      </c>
      <c r="N75" s="402">
        <f>K75/M75</f>
        <v>5106.7205206099998</v>
      </c>
      <c r="O75" s="111"/>
    </row>
    <row r="76" spans="1:15">
      <c r="A76"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306">
        <v>80</v>
      </c>
      <c r="N76" s="402">
        <f>K76/M76</f>
        <v>1276.6801301524999</v>
      </c>
    </row>
    <row r="77" spans="1:15">
      <c r="A77" t="s">
        <v>54</v>
      </c>
      <c r="B77" s="54" t="str">
        <f>VLOOKUP(A77,'MANO DE OBRA'!A9:D70,3,FALSE)</f>
        <v>Rastrilleros (2)</v>
      </c>
      <c r="C77" s="52"/>
      <c r="D77" s="52"/>
      <c r="E77" s="52"/>
      <c r="F77" s="52"/>
      <c r="G77" s="52"/>
      <c r="H77" s="52"/>
      <c r="I77" s="299">
        <f>K77/J77*100</f>
        <v>82811.68411799999</v>
      </c>
      <c r="J77" s="300">
        <v>185</v>
      </c>
      <c r="K77" s="301">
        <f>VLOOKUP(A77,'MANO DE OBRA'!A9:D101,4,FALSE)</f>
        <v>153201.61561829998</v>
      </c>
      <c r="L77" s="55"/>
      <c r="M77" s="307">
        <v>80</v>
      </c>
      <c r="N77" s="402">
        <f>K77/M77</f>
        <v>1915.0201952287498</v>
      </c>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8298.4208459912497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N49+N59+N70+N81</f>
        <v>263256.29634961078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52651.259269922157</v>
      </c>
      <c r="M88" s="848"/>
      <c r="N88" s="56"/>
    </row>
    <row r="89" spans="1:14">
      <c r="B89" s="94" t="s">
        <v>1057</v>
      </c>
      <c r="C89" s="95"/>
      <c r="D89" s="95"/>
      <c r="E89" s="95"/>
      <c r="F89" s="95"/>
      <c r="G89" s="95"/>
      <c r="H89" s="95"/>
      <c r="I89" s="92"/>
      <c r="J89" s="93"/>
      <c r="K89" s="311">
        <v>0.05</v>
      </c>
      <c r="L89" s="847">
        <f>N83*K89</f>
        <v>13162.814817480539</v>
      </c>
      <c r="M89" s="848"/>
      <c r="N89" s="56"/>
    </row>
    <row r="90" spans="1:14" ht="15.75" thickBot="1">
      <c r="B90" s="96" t="s">
        <v>1058</v>
      </c>
      <c r="C90" s="97"/>
      <c r="D90" s="97"/>
      <c r="E90" s="97"/>
      <c r="F90" s="97"/>
      <c r="G90" s="97"/>
      <c r="H90" s="97"/>
      <c r="I90" s="98"/>
      <c r="J90" s="99"/>
      <c r="K90" s="312">
        <v>0.05</v>
      </c>
      <c r="L90" s="849">
        <f>N83*K90</f>
        <v>13162.814817480539</v>
      </c>
      <c r="M90" s="850"/>
      <c r="N90" s="56"/>
    </row>
    <row r="91" spans="1:14" ht="15.75" thickBot="1">
      <c r="B91" s="812" t="s">
        <v>1037</v>
      </c>
      <c r="C91" s="813"/>
      <c r="D91" s="813"/>
      <c r="E91" s="813"/>
      <c r="F91" s="813"/>
      <c r="G91" s="813"/>
      <c r="H91" s="813"/>
      <c r="I91" s="813"/>
      <c r="J91" s="813"/>
      <c r="K91" s="813"/>
      <c r="L91" s="813"/>
      <c r="M91" s="814"/>
      <c r="N91" s="57">
        <f>L88+L89+L90</f>
        <v>78976.888904883235</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342233.18525449402</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75" thickBot="1">
      <c r="B102" s="21"/>
      <c r="C102" s="17"/>
      <c r="D102" s="17"/>
      <c r="E102" s="17"/>
      <c r="F102" s="17" t="s">
        <v>1064</v>
      </c>
      <c r="G102" s="17"/>
      <c r="H102" s="17"/>
      <c r="I102" s="17"/>
      <c r="J102" s="17"/>
      <c r="K102" s="17"/>
      <c r="L102" s="17"/>
      <c r="M102" s="17"/>
      <c r="N102" s="22"/>
    </row>
    <row r="103" spans="2:14">
      <c r="B103" s="234" t="s">
        <v>2321</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2322</v>
      </c>
      <c r="C109" s="36"/>
      <c r="D109" s="36"/>
      <c r="E109" s="36"/>
      <c r="F109" s="36"/>
      <c r="G109" s="36"/>
      <c r="H109" s="36"/>
      <c r="I109" s="36"/>
      <c r="J109" s="36"/>
      <c r="K109" s="36"/>
      <c r="L109" s="36"/>
      <c r="M109" s="36"/>
      <c r="N109" s="37"/>
    </row>
    <row r="110" spans="2:14" ht="15" customHeight="1">
      <c r="B110" s="815" t="s">
        <v>2323</v>
      </c>
      <c r="C110" s="816"/>
      <c r="D110" s="816"/>
      <c r="E110" s="816"/>
      <c r="F110" s="816"/>
      <c r="G110" s="816"/>
      <c r="H110" s="816"/>
      <c r="I110" s="816"/>
      <c r="J110" s="816"/>
      <c r="K110" s="816"/>
      <c r="L110" s="816"/>
      <c r="M110" s="816"/>
      <c r="N110" s="817"/>
    </row>
    <row r="111" spans="2:14" ht="15" customHeight="1">
      <c r="B111" s="815"/>
      <c r="C111" s="816"/>
      <c r="D111" s="816"/>
      <c r="E111" s="816"/>
      <c r="F111" s="816"/>
      <c r="G111" s="816"/>
      <c r="H111" s="816"/>
      <c r="I111" s="816"/>
      <c r="J111" s="816"/>
      <c r="K111" s="816"/>
      <c r="L111" s="816"/>
      <c r="M111" s="816"/>
      <c r="N111" s="817"/>
    </row>
    <row r="112" spans="2:14" ht="30" customHeight="1">
      <c r="B112" s="818" t="s">
        <v>2324</v>
      </c>
      <c r="C112" s="819"/>
      <c r="D112" s="819"/>
      <c r="E112" s="819"/>
      <c r="F112" s="819"/>
      <c r="G112" s="819"/>
      <c r="H112" s="819"/>
      <c r="I112" s="819"/>
      <c r="J112" s="819"/>
      <c r="K112" s="819"/>
      <c r="L112" s="819"/>
      <c r="M112" s="819"/>
      <c r="N112" s="820"/>
    </row>
    <row r="113" spans="2:14">
      <c r="B113" s="818"/>
      <c r="C113" s="819"/>
      <c r="D113" s="819"/>
      <c r="E113" s="819"/>
      <c r="F113" s="819"/>
      <c r="G113" s="819"/>
      <c r="H113" s="819"/>
      <c r="I113" s="819"/>
      <c r="J113" s="819"/>
      <c r="K113" s="819"/>
      <c r="L113" s="819"/>
      <c r="M113" s="819"/>
      <c r="N113" s="82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78"/>
      <c r="K123" s="878"/>
      <c r="L123" s="878"/>
      <c r="M123" s="878"/>
      <c r="N123" s="879"/>
    </row>
    <row r="124" spans="2:14" ht="15.75" thickBot="1">
      <c r="B124" s="268" t="s">
        <v>2326</v>
      </c>
      <c r="C124" s="400"/>
      <c r="D124" s="400"/>
      <c r="E124" s="62"/>
      <c r="F124" s="62"/>
      <c r="G124" s="62"/>
      <c r="H124" s="62"/>
      <c r="I124" s="62"/>
      <c r="J124" s="880"/>
      <c r="K124" s="880"/>
      <c r="L124" s="880"/>
      <c r="M124" s="880"/>
      <c r="N124" s="88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1168</v>
      </c>
      <c r="C31" s="86" t="s">
        <v>1680</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148</v>
      </c>
      <c r="B36" s="861" t="str">
        <f>VLOOKUP(A36,EQUIPOS!A6:D154,3,FALSE)</f>
        <v>Cargador : Potencia en el volante 110 hp, Clasificación de RPM del motor 2300.</v>
      </c>
      <c r="C36" s="862"/>
      <c r="D36" s="862"/>
      <c r="E36" s="862"/>
      <c r="F36" s="862"/>
      <c r="G36" s="862"/>
      <c r="H36" s="863"/>
      <c r="I36" s="274"/>
      <c r="J36" s="275"/>
      <c r="K36" s="276">
        <f>VLOOKUP(A36,EQUIPOS!A6:D163,4,FALSE)</f>
        <v>175479.86195402301</v>
      </c>
      <c r="L36" s="277"/>
      <c r="M36" s="278">
        <v>30</v>
      </c>
      <c r="N36" s="279">
        <f>K36/M36</f>
        <v>5849.3287318007669</v>
      </c>
    </row>
    <row r="37" spans="1:14">
      <c r="A37" s="118" t="s">
        <v>173</v>
      </c>
      <c r="B37" s="861" t="str">
        <f>VLOOKUP(A37,EQUIPOS!A7:D154,3,FALSE)</f>
        <v>Compactador neumático de Potencia 70 HP, peso de 13 ton</v>
      </c>
      <c r="C37" s="862"/>
      <c r="D37" s="862"/>
      <c r="E37" s="862"/>
      <c r="F37" s="862"/>
      <c r="G37" s="862"/>
      <c r="H37" s="863"/>
      <c r="I37" s="274"/>
      <c r="J37" s="275"/>
      <c r="K37" s="276">
        <f>VLOOKUP(A37,EQUIPOS!A7:D164,4,FALSE)</f>
        <v>95464.098782460627</v>
      </c>
      <c r="L37" s="277"/>
      <c r="M37" s="278">
        <v>10</v>
      </c>
      <c r="N37" s="279">
        <f t="shared" ref="N37:N43" si="0">K37/M37</f>
        <v>9546.4098782460624</v>
      </c>
    </row>
    <row r="38" spans="1:14">
      <c r="A38" t="s">
        <v>284</v>
      </c>
      <c r="B38" s="861" t="str">
        <f>VLOOKUP(A38,EQUIPOS!A8:D154,3,FALSE)</f>
        <v>Planta de asfalto en caliente</v>
      </c>
      <c r="C38" s="862"/>
      <c r="D38" s="862"/>
      <c r="E38" s="862"/>
      <c r="F38" s="862"/>
      <c r="G38" s="862"/>
      <c r="H38" s="863"/>
      <c r="I38" s="274"/>
      <c r="J38" s="275"/>
      <c r="K38" s="276">
        <f>VLOOKUP(A38,EQUIPOS!A8:D165,4,FALSE)</f>
        <v>678107.64683269488</v>
      </c>
      <c r="L38" s="277"/>
      <c r="M38" s="278">
        <v>10</v>
      </c>
      <c r="N38" s="279">
        <f t="shared" si="0"/>
        <v>67810.764683269488</v>
      </c>
    </row>
    <row r="39" spans="1:14">
      <c r="A39" t="s">
        <v>290</v>
      </c>
      <c r="B39" s="861" t="str">
        <f>VLOOKUP(A39,EQUIPOS!A9:D154,3,FALSE)</f>
        <v>Planta trituradora</v>
      </c>
      <c r="C39" s="862"/>
      <c r="D39" s="862"/>
      <c r="E39" s="862"/>
      <c r="F39" s="862"/>
      <c r="G39" s="862"/>
      <c r="H39" s="863"/>
      <c r="I39" s="274"/>
      <c r="J39" s="275"/>
      <c r="K39" s="276">
        <f>VLOOKUP(A39,EQUIPOS!A9:D166,4,FALSE)</f>
        <v>641119.48378033226</v>
      </c>
      <c r="L39" s="277"/>
      <c r="M39" s="278">
        <v>30</v>
      </c>
      <c r="N39" s="279">
        <f t="shared" si="0"/>
        <v>21370.649459344408</v>
      </c>
    </row>
    <row r="40" spans="1:14">
      <c r="A40" t="s">
        <v>316</v>
      </c>
      <c r="B40" s="861" t="str">
        <f>VLOOKUP(A40,EQUIPOS!A10:D154,3,FALSE)</f>
        <v>Retroexcavadora Tipo E-200 o  Equivalente</v>
      </c>
      <c r="C40" s="862"/>
      <c r="D40" s="862"/>
      <c r="E40" s="862"/>
      <c r="F40" s="862"/>
      <c r="G40" s="862"/>
      <c r="H40" s="863"/>
      <c r="I40" s="274"/>
      <c r="J40" s="275"/>
      <c r="K40" s="276">
        <f>VLOOKUP(A40,EQUIPOS!A10:D167,4,FALSE)</f>
        <v>179748.26919999998</v>
      </c>
      <c r="L40" s="277"/>
      <c r="M40" s="278">
        <v>30</v>
      </c>
      <c r="N40" s="279">
        <f t="shared" si="0"/>
        <v>5991.6089733333329</v>
      </c>
    </row>
    <row r="41" spans="1:14">
      <c r="A41" t="s">
        <v>358</v>
      </c>
      <c r="B41" s="861" t="str">
        <f>VLOOKUP(A41,EQUIPOS!A11:D155,3,FALSE)</f>
        <v xml:space="preserve">Terminadora de asfalto (Finisher), potencia en el volante 174 HP, R=20M3/H, velocidad de desplazamiento 114 m/min
</v>
      </c>
      <c r="C41" s="862"/>
      <c r="D41" s="862"/>
      <c r="E41" s="862"/>
      <c r="F41" s="862"/>
      <c r="G41" s="862"/>
      <c r="H41" s="863"/>
      <c r="I41" s="274"/>
      <c r="J41" s="275"/>
      <c r="K41" s="276">
        <f>VLOOKUP(A41,EQUIPOS!A11:D168,4,FALSE)</f>
        <v>246584.50025968501</v>
      </c>
      <c r="L41" s="277"/>
      <c r="M41" s="278">
        <v>10</v>
      </c>
      <c r="N41" s="279">
        <f t="shared" si="0"/>
        <v>24658.450025968501</v>
      </c>
    </row>
    <row r="42" spans="1:14">
      <c r="A42" t="s">
        <v>166</v>
      </c>
      <c r="B42" s="861" t="str">
        <f>VLOOKUP(A42,EQUIPOS!A12:D156,3,FALSE)</f>
        <v>Compactador de Rodillo POTENCIA: 99HP, PESO: 8 ton</v>
      </c>
      <c r="C42" s="862"/>
      <c r="D42" s="862"/>
      <c r="E42" s="862"/>
      <c r="F42" s="862"/>
      <c r="G42" s="862"/>
      <c r="H42" s="863"/>
      <c r="I42" s="274"/>
      <c r="J42" s="275"/>
      <c r="K42" s="276">
        <f>VLOOKUP(A42,EQUIPOS!A12:D169,4,FALSE)</f>
        <v>90336.704555129865</v>
      </c>
      <c r="L42" s="277"/>
      <c r="M42" s="278">
        <v>10</v>
      </c>
      <c r="N42" s="279">
        <f t="shared" si="0"/>
        <v>9033.6704555129872</v>
      </c>
    </row>
    <row r="43" spans="1:14">
      <c r="A43" t="s">
        <v>373</v>
      </c>
      <c r="B43" s="861" t="str">
        <f>VLOOKUP(A43,EQUIPOS!A13:D157,3,FALSE)</f>
        <v>Volqueta 6 m3</v>
      </c>
      <c r="C43" s="862"/>
      <c r="D43" s="862"/>
      <c r="E43" s="862"/>
      <c r="F43" s="862"/>
      <c r="G43" s="862"/>
      <c r="H43" s="863"/>
      <c r="I43" s="274"/>
      <c r="J43" s="275"/>
      <c r="K43" s="276">
        <f>VLOOKUP(A43,EQUIPOS!A13:D170,4,FALSE)</f>
        <v>68737.231030225652</v>
      </c>
      <c r="L43" s="277"/>
      <c r="M43" s="278">
        <v>10</v>
      </c>
      <c r="N43" s="279">
        <f t="shared" si="0"/>
        <v>6873.7231030225648</v>
      </c>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1085.1781106296251</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152219.78342112771</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843</v>
      </c>
      <c r="B53" s="48"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69495.475856283956</v>
      </c>
      <c r="N53" s="279">
        <f>K53*M53</f>
        <v>97293.666198797539</v>
      </c>
    </row>
    <row r="54" spans="1:14">
      <c r="A54" s="113"/>
      <c r="B54" s="48"/>
      <c r="C54" s="288"/>
      <c r="D54" s="288"/>
      <c r="E54" s="288"/>
      <c r="F54" s="288"/>
      <c r="G54" s="288"/>
      <c r="H54" s="288"/>
      <c r="I54" s="275"/>
      <c r="J54" s="231"/>
      <c r="K54" s="289"/>
      <c r="L54" s="274"/>
      <c r="M54" s="409"/>
      <c r="N54" s="279"/>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97293.666198797539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1353</v>
      </c>
      <c r="B63" s="51" t="str">
        <f>VLOOKUP(A63,TRANSPORTE!A5:D117,3,FALSE)</f>
        <v>Transporte de Material Crudo de Rio</v>
      </c>
      <c r="C63" s="324"/>
      <c r="D63" s="324"/>
      <c r="E63" s="324"/>
      <c r="F63" s="324"/>
      <c r="G63" s="324"/>
      <c r="H63" s="318" t="s">
        <v>1551</v>
      </c>
      <c r="I63" s="286">
        <v>1.4</v>
      </c>
      <c r="J63" s="293">
        <v>1</v>
      </c>
      <c r="K63" s="286">
        <f>I63*J63</f>
        <v>1.4</v>
      </c>
      <c r="L63" s="899">
        <f>VLOOKUP(A63,TRANSPORTE!A5:D117,4,FALSE)</f>
        <v>1650</v>
      </c>
      <c r="M63" s="900"/>
      <c r="N63" s="294">
        <f>K63*L63</f>
        <v>2310</v>
      </c>
    </row>
    <row r="64" spans="1:14">
      <c r="A64" t="s">
        <v>1377</v>
      </c>
      <c r="B64" s="51" t="str">
        <f>VLOOKUP(A64,TRANSPORTE!A6:D117,3,FALSE)</f>
        <v>Transporte de mezcla</v>
      </c>
      <c r="C64" s="52"/>
      <c r="D64" s="52"/>
      <c r="E64" s="52"/>
      <c r="F64" s="52"/>
      <c r="G64" s="52"/>
      <c r="H64" s="318" t="s">
        <v>1551</v>
      </c>
      <c r="I64" s="286">
        <v>1.25</v>
      </c>
      <c r="J64" s="293">
        <v>1</v>
      </c>
      <c r="K64" s="286">
        <f>I64*J64</f>
        <v>1.25</v>
      </c>
      <c r="L64" s="899">
        <f>VLOOKUP(A64,TRANSPORTE!A6:D117,4,FALSE)</f>
        <v>1352.5</v>
      </c>
      <c r="M64" s="900"/>
      <c r="N64" s="294">
        <f>K64*L64</f>
        <v>1690.625</v>
      </c>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4000.625</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299">
        <f>K74/J74*100</f>
        <v>220831.15764799999</v>
      </c>
      <c r="J74" s="300">
        <v>185</v>
      </c>
      <c r="K74" s="301">
        <f>VLOOKUP(A74,'MANO DE OBRA'!A8:D99,4,FALSE)</f>
        <v>408537.6416488</v>
      </c>
      <c r="L74" s="55"/>
      <c r="M74" s="302">
        <v>80</v>
      </c>
      <c r="N74" s="402">
        <f>K74/M74</f>
        <v>5106.7205206099998</v>
      </c>
      <c r="O74" s="111"/>
    </row>
    <row r="75" spans="1:15">
      <c r="A75" t="s">
        <v>54</v>
      </c>
      <c r="B75" s="54" t="str">
        <f>VLOOKUP(A75,'MANO DE OBRA'!A8:D69,3,FALSE)</f>
        <v>Rastrilleros (2)</v>
      </c>
      <c r="C75" s="52"/>
      <c r="D75" s="52"/>
      <c r="E75" s="52"/>
      <c r="F75" s="52"/>
      <c r="G75" s="52"/>
      <c r="H75" s="52"/>
      <c r="I75" s="299">
        <f>K75/J75*100</f>
        <v>82811.68411799999</v>
      </c>
      <c r="J75" s="300">
        <v>185</v>
      </c>
      <c r="K75" s="301">
        <f>VLOOKUP(A75,'MANO DE OBRA'!A8:D100,4,FALSE)</f>
        <v>153201.61561829998</v>
      </c>
      <c r="L75" s="55"/>
      <c r="M75" s="306">
        <v>80</v>
      </c>
      <c r="N75" s="402">
        <f>K75/M75</f>
        <v>1915.0201952287498</v>
      </c>
    </row>
    <row r="76" spans="1:15">
      <c r="A76" t="s">
        <v>34</v>
      </c>
      <c r="B76" s="54" t="str">
        <f>VLOOKUP(A76,'MANO DE OBRA'!A9:D70,3,FALSE)</f>
        <v>Oficial (3)</v>
      </c>
      <c r="C76" s="52"/>
      <c r="D76" s="52"/>
      <c r="E76" s="52"/>
      <c r="F76" s="52"/>
      <c r="G76" s="52"/>
      <c r="H76" s="52"/>
      <c r="I76" s="299">
        <f>K76/J76*100</f>
        <v>165623.36823599998</v>
      </c>
      <c r="J76" s="300">
        <v>185</v>
      </c>
      <c r="K76" s="301">
        <f>VLOOKUP(A76,'MANO DE OBRA'!A9:D101,4,FALSE)</f>
        <v>306403.23123659997</v>
      </c>
      <c r="L76" s="55"/>
      <c r="M76" s="307">
        <v>80</v>
      </c>
      <c r="N76" s="402">
        <f>K76/M76</f>
        <v>3830.0403904574996</v>
      </c>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10851.78110629625</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264365.85572622146</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52873.171145244298</v>
      </c>
      <c r="M87" s="848"/>
      <c r="N87" s="56"/>
    </row>
    <row r="88" spans="1:14">
      <c r="B88" s="94" t="s">
        <v>1057</v>
      </c>
      <c r="C88" s="95"/>
      <c r="D88" s="95"/>
      <c r="E88" s="95"/>
      <c r="F88" s="95"/>
      <c r="G88" s="95"/>
      <c r="H88" s="95"/>
      <c r="I88" s="92"/>
      <c r="J88" s="93"/>
      <c r="K88" s="311">
        <v>0.05</v>
      </c>
      <c r="L88" s="847">
        <f>N82*K88</f>
        <v>13218.292786311074</v>
      </c>
      <c r="M88" s="848"/>
      <c r="N88" s="56"/>
    </row>
    <row r="89" spans="1:14" ht="15.75" thickBot="1">
      <c r="B89" s="96" t="s">
        <v>1058</v>
      </c>
      <c r="C89" s="97"/>
      <c r="D89" s="97"/>
      <c r="E89" s="97"/>
      <c r="F89" s="97"/>
      <c r="G89" s="97"/>
      <c r="H89" s="97"/>
      <c r="I89" s="98"/>
      <c r="J89" s="99"/>
      <c r="K89" s="312">
        <v>0.05</v>
      </c>
      <c r="L89" s="849">
        <f>N82*K89</f>
        <v>13218.292786311074</v>
      </c>
      <c r="M89" s="850"/>
      <c r="N89" s="56"/>
    </row>
    <row r="90" spans="1:14" ht="15.75" thickBot="1">
      <c r="B90" s="812" t="s">
        <v>1037</v>
      </c>
      <c r="C90" s="813"/>
      <c r="D90" s="813"/>
      <c r="E90" s="813"/>
      <c r="F90" s="813"/>
      <c r="G90" s="813"/>
      <c r="H90" s="813"/>
      <c r="I90" s="813"/>
      <c r="J90" s="813"/>
      <c r="K90" s="813"/>
      <c r="L90" s="813"/>
      <c r="M90" s="814"/>
      <c r="N90" s="57">
        <f>L87+L88+L89</f>
        <v>79309.756717866432</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343675.61244408786</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1169</v>
      </c>
      <c r="C31" s="86" t="s">
        <v>2177</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117</v>
      </c>
      <c r="B36" s="861" t="str">
        <f>VLOOKUP(A36,EQUIPOS!A6:D154,3,FALSE)</f>
        <v xml:space="preserve">Barredora mecánica de cepillo de 3658 mm ; 6 m3 </v>
      </c>
      <c r="C36" s="862"/>
      <c r="D36" s="862"/>
      <c r="E36" s="862"/>
      <c r="F36" s="862"/>
      <c r="G36" s="862"/>
      <c r="H36" s="863"/>
      <c r="I36" s="274"/>
      <c r="J36" s="275"/>
      <c r="K36" s="276">
        <f>VLOOKUP(A36,EQUIPOS!A6:D163,4,FALSE)</f>
        <v>89048.349152831011</v>
      </c>
      <c r="L36" s="277"/>
      <c r="M36" s="278">
        <v>150</v>
      </c>
      <c r="N36" s="279">
        <f>K36/M36</f>
        <v>593.65566101887339</v>
      </c>
    </row>
    <row r="37" spans="1:14">
      <c r="A37" s="118" t="s">
        <v>148</v>
      </c>
      <c r="B37" s="861" t="str">
        <f>VLOOKUP(A37,EQUIPOS!A7:D154,3,FALSE)</f>
        <v>Cargador : Potencia en el volante 110 hp, Clasificación de RPM del motor 2300.</v>
      </c>
      <c r="C37" s="862"/>
      <c r="D37" s="862"/>
      <c r="E37" s="862"/>
      <c r="F37" s="862"/>
      <c r="G37" s="862"/>
      <c r="H37" s="863"/>
      <c r="I37" s="274"/>
      <c r="J37" s="275"/>
      <c r="K37" s="276">
        <f>VLOOKUP(A37,EQUIPOS!A7:D164,4,FALSE)</f>
        <v>175479.86195402301</v>
      </c>
      <c r="L37" s="277"/>
      <c r="M37" s="278">
        <v>150</v>
      </c>
      <c r="N37" s="279">
        <f>K37/M37</f>
        <v>1169.8657463601535</v>
      </c>
    </row>
    <row r="38" spans="1:14">
      <c r="A38" t="s">
        <v>236</v>
      </c>
      <c r="B38" s="861" t="str">
        <f>VLOOKUP(A38,EQUIPOS!A8:D154,3,FALSE)</f>
        <v>Fresadora de pavimento, potencia 255 HP, peso 19 Ton, PROFUNDIDAD DE CORTE 305 mm</v>
      </c>
      <c r="C38" s="862"/>
      <c r="D38" s="862"/>
      <c r="E38" s="862"/>
      <c r="F38" s="862"/>
      <c r="G38" s="862"/>
      <c r="H38" s="863"/>
      <c r="I38" s="274"/>
      <c r="J38" s="275"/>
      <c r="K38" s="276">
        <f>VLOOKUP(A38,EQUIPOS!A8:D165,4,FALSE)</f>
        <v>308770.42237973609</v>
      </c>
      <c r="L38" s="277"/>
      <c r="M38" s="278">
        <v>150</v>
      </c>
      <c r="N38" s="279">
        <f>K38/M38</f>
        <v>2058.4694825315742</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N75*M41</f>
        <v>1.7022401735366666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3823.6931300841379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409"/>
      <c r="N48" s="279"/>
    </row>
    <row r="49" spans="1:14">
      <c r="A49" s="113"/>
      <c r="B49" s="48"/>
      <c r="C49" s="288"/>
      <c r="D49" s="288"/>
      <c r="E49" s="288"/>
      <c r="F49" s="288"/>
      <c r="G49" s="288"/>
      <c r="H49" s="288"/>
      <c r="I49" s="275"/>
      <c r="J49" s="231"/>
      <c r="K49" s="289"/>
      <c r="L49" s="274"/>
      <c r="M49" s="409"/>
      <c r="N49" s="279"/>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1317</v>
      </c>
      <c r="B58" s="51" t="str">
        <f>VLOOKUP(A58,TRANSPORTE!A5:D117,3,FALSE)</f>
        <v>Transporte de material fresado</v>
      </c>
      <c r="C58" s="324"/>
      <c r="D58" s="324"/>
      <c r="E58" s="324"/>
      <c r="F58" s="324"/>
      <c r="G58" s="324"/>
      <c r="H58" s="318" t="s">
        <v>1551</v>
      </c>
      <c r="I58" s="286">
        <v>0.13</v>
      </c>
      <c r="J58" s="293">
        <v>1</v>
      </c>
      <c r="K58" s="286">
        <f>I58*J58</f>
        <v>0.13</v>
      </c>
      <c r="L58" s="899">
        <f>VLOOKUP(A58,TRANSPORTE!A5:D117,4,FALSE)</f>
        <v>1576</v>
      </c>
      <c r="M58" s="900"/>
      <c r="N58" s="294">
        <f>K58*L58</f>
        <v>204.88</v>
      </c>
    </row>
    <row r="59" spans="1:14">
      <c r="B59" s="51"/>
      <c r="C59" s="52"/>
      <c r="D59" s="52"/>
      <c r="E59" s="52"/>
      <c r="F59" s="52"/>
      <c r="G59" s="52"/>
      <c r="H59" s="318"/>
      <c r="I59" s="286"/>
      <c r="J59" s="293"/>
      <c r="K59" s="286"/>
      <c r="L59" s="899"/>
      <c r="M59" s="900"/>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204.88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1200</v>
      </c>
      <c r="N69" s="402">
        <f>K69/M69</f>
        <v>170.22401735366665</v>
      </c>
      <c r="O69" s="111"/>
    </row>
    <row r="70" spans="1:15">
      <c r="B70" s="54"/>
      <c r="C70" s="52"/>
      <c r="D70" s="52"/>
      <c r="E70" s="52"/>
      <c r="F70" s="52"/>
      <c r="G70" s="52"/>
      <c r="H70" s="52"/>
      <c r="I70" s="299"/>
      <c r="J70" s="300"/>
      <c r="K70" s="301"/>
      <c r="L70" s="55"/>
      <c r="M70" s="306"/>
      <c r="N70" s="402"/>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170.22401735366665</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4198.7971474378046</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839.75942948756096</v>
      </c>
      <c r="M82" s="848"/>
      <c r="N82" s="56"/>
    </row>
    <row r="83" spans="1:14">
      <c r="B83" s="94" t="s">
        <v>1057</v>
      </c>
      <c r="C83" s="95"/>
      <c r="D83" s="95"/>
      <c r="E83" s="95"/>
      <c r="F83" s="95"/>
      <c r="G83" s="95"/>
      <c r="H83" s="95"/>
      <c r="I83" s="92"/>
      <c r="J83" s="93"/>
      <c r="K83" s="311">
        <v>0.05</v>
      </c>
      <c r="L83" s="847">
        <f>N77*K83</f>
        <v>209.93985737189024</v>
      </c>
      <c r="M83" s="848"/>
      <c r="N83" s="56"/>
    </row>
    <row r="84" spans="1:14" ht="15.75" thickBot="1">
      <c r="B84" s="96" t="s">
        <v>1058</v>
      </c>
      <c r="C84" s="97"/>
      <c r="D84" s="97"/>
      <c r="E84" s="97"/>
      <c r="F84" s="97"/>
      <c r="G84" s="97"/>
      <c r="H84" s="97"/>
      <c r="I84" s="98"/>
      <c r="J84" s="99"/>
      <c r="K84" s="312">
        <v>0.05</v>
      </c>
      <c r="L84" s="849">
        <f>N77*K84</f>
        <v>209.93985737189024</v>
      </c>
      <c r="M84" s="850"/>
      <c r="N84" s="56"/>
    </row>
    <row r="85" spans="1:14" ht="15.75" thickBot="1">
      <c r="B85" s="812" t="s">
        <v>1037</v>
      </c>
      <c r="C85" s="813"/>
      <c r="D85" s="813"/>
      <c r="E85" s="813"/>
      <c r="F85" s="813"/>
      <c r="G85" s="813"/>
      <c r="H85" s="813"/>
      <c r="I85" s="813"/>
      <c r="J85" s="813"/>
      <c r="K85" s="813"/>
      <c r="L85" s="813"/>
      <c r="M85" s="814"/>
      <c r="N85" s="57">
        <f>L82+L83+L84</f>
        <v>1259.6391442313413</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5458.4362916691462</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75" thickBot="1">
      <c r="B96" s="21"/>
      <c r="C96" s="17"/>
      <c r="D96" s="17"/>
      <c r="E96" s="17"/>
      <c r="F96" s="17" t="s">
        <v>1064</v>
      </c>
      <c r="G96" s="17"/>
      <c r="H96" s="17"/>
      <c r="I96" s="17"/>
      <c r="J96" s="17"/>
      <c r="K96" s="17"/>
      <c r="L96" s="17"/>
      <c r="M96" s="17"/>
      <c r="N96" s="22"/>
    </row>
    <row r="97" spans="2:14">
      <c r="B97" s="234" t="s">
        <v>2321</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2322</v>
      </c>
      <c r="C103" s="36"/>
      <c r="D103" s="36"/>
      <c r="E103" s="36"/>
      <c r="F103" s="36"/>
      <c r="G103" s="36"/>
      <c r="H103" s="36"/>
      <c r="I103" s="36"/>
      <c r="J103" s="36"/>
      <c r="K103" s="36"/>
      <c r="L103" s="36"/>
      <c r="M103" s="36"/>
      <c r="N103" s="37"/>
    </row>
    <row r="104" spans="2:14" ht="15" customHeight="1">
      <c r="B104" s="815" t="s">
        <v>2323</v>
      </c>
      <c r="C104" s="816"/>
      <c r="D104" s="816"/>
      <c r="E104" s="816"/>
      <c r="F104" s="816"/>
      <c r="G104" s="816"/>
      <c r="H104" s="816"/>
      <c r="I104" s="816"/>
      <c r="J104" s="816"/>
      <c r="K104" s="816"/>
      <c r="L104" s="816"/>
      <c r="M104" s="816"/>
      <c r="N104" s="817"/>
    </row>
    <row r="105" spans="2:14" ht="15" customHeight="1">
      <c r="B105" s="815"/>
      <c r="C105" s="816"/>
      <c r="D105" s="816"/>
      <c r="E105" s="816"/>
      <c r="F105" s="816"/>
      <c r="G105" s="816"/>
      <c r="H105" s="816"/>
      <c r="I105" s="816"/>
      <c r="J105" s="816"/>
      <c r="K105" s="816"/>
      <c r="L105" s="816"/>
      <c r="M105" s="816"/>
      <c r="N105" s="817"/>
    </row>
    <row r="106" spans="2:14" ht="30" customHeight="1">
      <c r="B106" s="818" t="s">
        <v>2324</v>
      </c>
      <c r="C106" s="819"/>
      <c r="D106" s="819"/>
      <c r="E106" s="819"/>
      <c r="F106" s="819"/>
      <c r="G106" s="819"/>
      <c r="H106" s="819"/>
      <c r="I106" s="819"/>
      <c r="J106" s="819"/>
      <c r="K106" s="819"/>
      <c r="L106" s="819"/>
      <c r="M106" s="819"/>
      <c r="N106" s="820"/>
    </row>
    <row r="107" spans="2:14">
      <c r="B107" s="818"/>
      <c r="C107" s="819"/>
      <c r="D107" s="819"/>
      <c r="E107" s="819"/>
      <c r="F107" s="819"/>
      <c r="G107" s="819"/>
      <c r="H107" s="819"/>
      <c r="I107" s="819"/>
      <c r="J107" s="819"/>
      <c r="K107" s="819"/>
      <c r="L107" s="819"/>
      <c r="M107" s="819"/>
      <c r="N107" s="82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78"/>
      <c r="K117" s="878"/>
      <c r="L117" s="878"/>
      <c r="M117" s="878"/>
      <c r="N117" s="879"/>
    </row>
    <row r="118" spans="2:14" ht="15.75" thickBot="1">
      <c r="B118" s="268" t="s">
        <v>2326</v>
      </c>
      <c r="C118" s="400"/>
      <c r="D118" s="400"/>
      <c r="E118" s="62"/>
      <c r="F118" s="62"/>
      <c r="G118" s="62"/>
      <c r="H118" s="62"/>
      <c r="I118" s="62"/>
      <c r="J118" s="880"/>
      <c r="K118" s="880"/>
      <c r="L118" s="880"/>
      <c r="M118" s="880"/>
      <c r="N118" s="881"/>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2122</v>
      </c>
      <c r="C31" s="86" t="s">
        <v>2179</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117</v>
      </c>
      <c r="B36" s="861" t="str">
        <f>VLOOKUP(A36,EQUIPOS!A6:D154,3,FALSE)</f>
        <v xml:space="preserve">Barredora mecánica de cepillo de 3658 mm ; 6 m3 </v>
      </c>
      <c r="C36" s="862"/>
      <c r="D36" s="862"/>
      <c r="E36" s="862"/>
      <c r="F36" s="862"/>
      <c r="G36" s="862"/>
      <c r="H36" s="863"/>
      <c r="I36" s="274"/>
      <c r="J36" s="275"/>
      <c r="K36" s="276">
        <f>VLOOKUP(A36,EQUIPOS!A6:D163,4,FALSE)</f>
        <v>89048.349152831011</v>
      </c>
      <c r="L36" s="277"/>
      <c r="M36" s="278">
        <v>300</v>
      </c>
      <c r="N36" s="279">
        <f>K36/M36</f>
        <v>296.82783050943669</v>
      </c>
    </row>
    <row r="37" spans="1:14">
      <c r="A37" s="118" t="s">
        <v>148</v>
      </c>
      <c r="B37" s="861" t="str">
        <f>VLOOKUP(A37,EQUIPOS!A7:D154,3,FALSE)</f>
        <v>Cargador : Potencia en el volante 110 hp, Clasificación de RPM del motor 2300.</v>
      </c>
      <c r="C37" s="862"/>
      <c r="D37" s="862"/>
      <c r="E37" s="862"/>
      <c r="F37" s="862"/>
      <c r="G37" s="862"/>
      <c r="H37" s="863"/>
      <c r="I37" s="274"/>
      <c r="J37" s="275"/>
      <c r="K37" s="276">
        <f>VLOOKUP(A37,EQUIPOS!A7:D164,4,FALSE)</f>
        <v>175479.86195402301</v>
      </c>
      <c r="L37" s="277"/>
      <c r="M37" s="278">
        <v>300</v>
      </c>
      <c r="N37" s="279">
        <f>K37/M37</f>
        <v>584.93287318007674</v>
      </c>
    </row>
    <row r="38" spans="1:14">
      <c r="A38" t="s">
        <v>236</v>
      </c>
      <c r="B38" s="861" t="str">
        <f>VLOOKUP(A38,EQUIPOS!A8:D154,3,FALSE)</f>
        <v>Fresadora de pavimento, potencia 255 HP, peso 19 Ton, PROFUNDIDAD DE CORTE 305 mm</v>
      </c>
      <c r="C38" s="862"/>
      <c r="D38" s="862"/>
      <c r="E38" s="862"/>
      <c r="F38" s="862"/>
      <c r="G38" s="862"/>
      <c r="H38" s="863"/>
      <c r="I38" s="274"/>
      <c r="J38" s="275"/>
      <c r="K38" s="276">
        <f>VLOOKUP(A38,EQUIPOS!A8:D165,4,FALSE)</f>
        <v>308770.42237973609</v>
      </c>
      <c r="L38" s="277"/>
      <c r="M38" s="278">
        <v>300</v>
      </c>
      <c r="N38" s="279">
        <f>K38/M38</f>
        <v>1029.2347412657871</v>
      </c>
    </row>
    <row r="39" spans="1:14">
      <c r="B39" s="861"/>
      <c r="C39" s="862"/>
      <c r="D39" s="862"/>
      <c r="E39" s="862"/>
      <c r="F39" s="862"/>
      <c r="G39" s="862"/>
      <c r="H39" s="863"/>
      <c r="I39" s="864"/>
      <c r="J39" s="865"/>
      <c r="K39" s="276"/>
      <c r="L39" s="866"/>
      <c r="M39" s="867"/>
      <c r="N39" s="279"/>
    </row>
    <row r="40" spans="1:14">
      <c r="B40" s="861"/>
      <c r="C40" s="862"/>
      <c r="D40" s="862"/>
      <c r="E40" s="868"/>
      <c r="F40" s="862"/>
      <c r="G40" s="862"/>
      <c r="H40" s="863"/>
      <c r="I40" s="41"/>
      <c r="J40" s="42"/>
      <c r="K40" s="281"/>
      <c r="L40" s="283"/>
      <c r="M40" s="284"/>
      <c r="N40" s="285"/>
    </row>
    <row r="41" spans="1:14">
      <c r="B41" s="869" t="s">
        <v>1036</v>
      </c>
      <c r="C41" s="870"/>
      <c r="D41" s="870"/>
      <c r="E41" s="43"/>
      <c r="F41" s="44"/>
      <c r="G41" s="44"/>
      <c r="H41" s="45"/>
      <c r="I41" s="41"/>
      <c r="J41" s="42"/>
      <c r="K41" s="286"/>
      <c r="L41" s="283"/>
      <c r="M41" s="408">
        <v>0.01</v>
      </c>
      <c r="N41" s="351">
        <f>N75*M41</f>
        <v>0.85112008676833328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1911.846565042069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409"/>
      <c r="N48" s="279"/>
    </row>
    <row r="49" spans="1:14">
      <c r="A49" s="113"/>
      <c r="B49" s="48"/>
      <c r="C49" s="288"/>
      <c r="D49" s="288"/>
      <c r="E49" s="288"/>
      <c r="F49" s="288"/>
      <c r="G49" s="288"/>
      <c r="H49" s="288"/>
      <c r="I49" s="275"/>
      <c r="J49" s="231"/>
      <c r="K49" s="289"/>
      <c r="L49" s="274"/>
      <c r="M49" s="409"/>
      <c r="N49" s="279"/>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1317</v>
      </c>
      <c r="B58" s="51" t="str">
        <f>VLOOKUP(A58,TRANSPORTE!A5:D117,3,FALSE)</f>
        <v>Transporte de material fresado</v>
      </c>
      <c r="C58" s="324"/>
      <c r="D58" s="324"/>
      <c r="E58" s="324"/>
      <c r="F58" s="324"/>
      <c r="G58" s="324"/>
      <c r="H58" s="318" t="s">
        <v>1551</v>
      </c>
      <c r="I58" s="420">
        <v>6.5000000000000002E-2</v>
      </c>
      <c r="J58" s="293">
        <v>1</v>
      </c>
      <c r="K58" s="420">
        <f>I58*J58</f>
        <v>6.5000000000000002E-2</v>
      </c>
      <c r="L58" s="899">
        <f>VLOOKUP(A58,TRANSPORTE!A5:D117,4,FALSE)</f>
        <v>1576</v>
      </c>
      <c r="M58" s="900"/>
      <c r="N58" s="294">
        <f>K58*L58</f>
        <v>102.44</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102.44</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302">
        <v>2400</v>
      </c>
      <c r="N69" s="402">
        <f>K69/M69</f>
        <v>85.112008676833327</v>
      </c>
      <c r="O69" s="111"/>
    </row>
    <row r="70" spans="1:15">
      <c r="B70" s="54"/>
      <c r="C70" s="52"/>
      <c r="D70" s="52"/>
      <c r="E70" s="52"/>
      <c r="F70" s="52"/>
      <c r="G70" s="52"/>
      <c r="H70" s="52"/>
      <c r="I70" s="299"/>
      <c r="J70" s="300"/>
      <c r="K70" s="301"/>
      <c r="L70" s="55"/>
      <c r="M70" s="306"/>
      <c r="N70" s="402"/>
    </row>
    <row r="71" spans="1:15">
      <c r="B71" s="54"/>
      <c r="C71" s="52"/>
      <c r="D71" s="52"/>
      <c r="E71" s="52"/>
      <c r="F71" s="52"/>
      <c r="G71" s="52"/>
      <c r="H71" s="52"/>
      <c r="I71" s="286"/>
      <c r="J71" s="304"/>
      <c r="K71" s="305"/>
      <c r="L71" s="55"/>
      <c r="M71" s="307"/>
      <c r="N71" s="303"/>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85.112008676833327</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2099.3985737189023</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419.87971474378048</v>
      </c>
      <c r="M82" s="848"/>
      <c r="N82" s="56"/>
    </row>
    <row r="83" spans="1:14">
      <c r="B83" s="94" t="s">
        <v>1057</v>
      </c>
      <c r="C83" s="95"/>
      <c r="D83" s="95"/>
      <c r="E83" s="95"/>
      <c r="F83" s="95"/>
      <c r="G83" s="95"/>
      <c r="H83" s="95"/>
      <c r="I83" s="92"/>
      <c r="J83" s="93"/>
      <c r="K83" s="311">
        <v>0.05</v>
      </c>
      <c r="L83" s="847">
        <f>N77*K83</f>
        <v>104.96992868594512</v>
      </c>
      <c r="M83" s="848"/>
      <c r="N83" s="56"/>
    </row>
    <row r="84" spans="1:14" ht="15.75" thickBot="1">
      <c r="B84" s="96" t="s">
        <v>1058</v>
      </c>
      <c r="C84" s="97"/>
      <c r="D84" s="97"/>
      <c r="E84" s="97"/>
      <c r="F84" s="97"/>
      <c r="G84" s="97"/>
      <c r="H84" s="97"/>
      <c r="I84" s="98"/>
      <c r="J84" s="99"/>
      <c r="K84" s="312">
        <v>0.05</v>
      </c>
      <c r="L84" s="849">
        <f>N77*K84</f>
        <v>104.96992868594512</v>
      </c>
      <c r="M84" s="850"/>
      <c r="N84" s="56"/>
    </row>
    <row r="85" spans="1:14" ht="15.75" thickBot="1">
      <c r="B85" s="812" t="s">
        <v>1037</v>
      </c>
      <c r="C85" s="813"/>
      <c r="D85" s="813"/>
      <c r="E85" s="813"/>
      <c r="F85" s="813"/>
      <c r="G85" s="813"/>
      <c r="H85" s="813"/>
      <c r="I85" s="813"/>
      <c r="J85" s="813"/>
      <c r="K85" s="813"/>
      <c r="L85" s="813"/>
      <c r="M85" s="814"/>
      <c r="N85" s="57">
        <f>L82+L83+L84</f>
        <v>629.81957211567067</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2729.2181458345731</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75" thickBot="1">
      <c r="B96" s="21"/>
      <c r="C96" s="17"/>
      <c r="D96" s="17"/>
      <c r="E96" s="17"/>
      <c r="F96" s="17" t="s">
        <v>1064</v>
      </c>
      <c r="G96" s="17"/>
      <c r="H96" s="17"/>
      <c r="I96" s="17"/>
      <c r="J96" s="17"/>
      <c r="K96" s="17"/>
      <c r="L96" s="17"/>
      <c r="M96" s="17"/>
      <c r="N96" s="22"/>
    </row>
    <row r="97" spans="2:14">
      <c r="B97" s="234" t="s">
        <v>2321</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2322</v>
      </c>
      <c r="C103" s="36"/>
      <c r="D103" s="36"/>
      <c r="E103" s="36"/>
      <c r="F103" s="36"/>
      <c r="G103" s="36"/>
      <c r="H103" s="36"/>
      <c r="I103" s="36"/>
      <c r="J103" s="36"/>
      <c r="K103" s="36"/>
      <c r="L103" s="36"/>
      <c r="M103" s="36"/>
      <c r="N103" s="37"/>
    </row>
    <row r="104" spans="2:14" ht="15" customHeight="1">
      <c r="B104" s="815" t="s">
        <v>2323</v>
      </c>
      <c r="C104" s="816"/>
      <c r="D104" s="816"/>
      <c r="E104" s="816"/>
      <c r="F104" s="816"/>
      <c r="G104" s="816"/>
      <c r="H104" s="816"/>
      <c r="I104" s="816"/>
      <c r="J104" s="816"/>
      <c r="K104" s="816"/>
      <c r="L104" s="816"/>
      <c r="M104" s="816"/>
      <c r="N104" s="817"/>
    </row>
    <row r="105" spans="2:14" ht="15" customHeight="1">
      <c r="B105" s="815"/>
      <c r="C105" s="816"/>
      <c r="D105" s="816"/>
      <c r="E105" s="816"/>
      <c r="F105" s="816"/>
      <c r="G105" s="816"/>
      <c r="H105" s="816"/>
      <c r="I105" s="816"/>
      <c r="J105" s="816"/>
      <c r="K105" s="816"/>
      <c r="L105" s="816"/>
      <c r="M105" s="816"/>
      <c r="N105" s="817"/>
    </row>
    <row r="106" spans="2:14" ht="30" customHeight="1">
      <c r="B106" s="818" t="s">
        <v>2324</v>
      </c>
      <c r="C106" s="819"/>
      <c r="D106" s="819"/>
      <c r="E106" s="819"/>
      <c r="F106" s="819"/>
      <c r="G106" s="819"/>
      <c r="H106" s="819"/>
      <c r="I106" s="819"/>
      <c r="J106" s="819"/>
      <c r="K106" s="819"/>
      <c r="L106" s="819"/>
      <c r="M106" s="819"/>
      <c r="N106" s="820"/>
    </row>
    <row r="107" spans="2:14">
      <c r="B107" s="818"/>
      <c r="C107" s="819"/>
      <c r="D107" s="819"/>
      <c r="E107" s="819"/>
      <c r="F107" s="819"/>
      <c r="G107" s="819"/>
      <c r="H107" s="819"/>
      <c r="I107" s="819"/>
      <c r="J107" s="819"/>
      <c r="K107" s="819"/>
      <c r="L107" s="819"/>
      <c r="M107" s="819"/>
      <c r="N107" s="82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78"/>
      <c r="K117" s="878"/>
      <c r="L117" s="878"/>
      <c r="M117" s="878"/>
      <c r="N117" s="879"/>
    </row>
    <row r="118" spans="2:14" ht="15.75" thickBot="1">
      <c r="B118" s="268" t="s">
        <v>2326</v>
      </c>
      <c r="C118" s="400"/>
      <c r="D118" s="400"/>
      <c r="E118" s="62"/>
      <c r="F118" s="62"/>
      <c r="G118" s="62"/>
      <c r="H118" s="62"/>
      <c r="I118" s="62"/>
      <c r="J118" s="880"/>
      <c r="K118" s="880"/>
      <c r="L118" s="880"/>
      <c r="M118" s="880"/>
      <c r="N118" s="88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1170</v>
      </c>
      <c r="C31" s="86" t="s">
        <v>2180</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18</v>
      </c>
      <c r="N36" s="279">
        <f>K36/M36</f>
        <v>3127.3822785109505</v>
      </c>
    </row>
    <row r="37" spans="1:14">
      <c r="A37" s="118" t="s">
        <v>154</v>
      </c>
      <c r="B37" s="861" t="str">
        <f>VLOOKUP(A37,EQUIPOS!A7:D154,3,FALSE)</f>
        <v>Carrotanque Irrigador de asfalto, 1000 GALONES DE CAPACIDAD</v>
      </c>
      <c r="C37" s="862"/>
      <c r="D37" s="862"/>
      <c r="E37" s="862"/>
      <c r="F37" s="862"/>
      <c r="G37" s="862"/>
      <c r="H37" s="863"/>
      <c r="I37" s="274"/>
      <c r="J37" s="275"/>
      <c r="K37" s="276">
        <f>VLOOKUP(A37,EQUIPOS!A7:D164,4,FALSE)</f>
        <v>104685.38328224779</v>
      </c>
      <c r="L37" s="277"/>
      <c r="M37" s="278">
        <v>18</v>
      </c>
      <c r="N37" s="279">
        <f>K37/M37</f>
        <v>5815.8546267915435</v>
      </c>
    </row>
    <row r="38" spans="1:14">
      <c r="A38" t="s">
        <v>269</v>
      </c>
      <c r="B38" s="861" t="str">
        <f>VLOOKUP(A38,EQUIPOS!A8:D154,3,FALSE)</f>
        <v>Motoniveladora  potencia 215 HP, ancho de cuchilla 4,27 m, peso 18 ton.</v>
      </c>
      <c r="C38" s="862"/>
      <c r="D38" s="862"/>
      <c r="E38" s="862"/>
      <c r="F38" s="862"/>
      <c r="G38" s="862"/>
      <c r="H38" s="863"/>
      <c r="I38" s="274"/>
      <c r="J38" s="275"/>
      <c r="K38" s="276">
        <f>VLOOKUP(A38,EQUIPOS!A8:D165,4,FALSE)</f>
        <v>127916.55917411667</v>
      </c>
      <c r="L38" s="277"/>
      <c r="M38" s="278">
        <v>18</v>
      </c>
      <c r="N38" s="279">
        <f>K38/M38</f>
        <v>7106.4755096731487</v>
      </c>
    </row>
    <row r="39" spans="1:14">
      <c r="A39" t="s">
        <v>299</v>
      </c>
      <c r="B39" s="861" t="str">
        <f>VLOOKUP(A39,EQUIPOS!A9:D154,3,FALSE)</f>
        <v xml:space="preserve">Recicladora, potencia 430HP </v>
      </c>
      <c r="C39" s="862"/>
      <c r="D39" s="862"/>
      <c r="E39" s="862"/>
      <c r="F39" s="862"/>
      <c r="G39" s="862"/>
      <c r="H39" s="863"/>
      <c r="I39" s="864"/>
      <c r="J39" s="865"/>
      <c r="K39" s="276">
        <f>VLOOKUP(A39,EQUIPOS!A9:D166,4,FALSE)</f>
        <v>567144.24214985105</v>
      </c>
      <c r="L39" s="866">
        <v>18</v>
      </c>
      <c r="M39" s="867"/>
      <c r="N39" s="279">
        <f>K39/L39</f>
        <v>31508.013452769505</v>
      </c>
    </row>
    <row r="40" spans="1:14">
      <c r="A40" t="s">
        <v>365</v>
      </c>
      <c r="B40" s="861" t="str">
        <f>VLOOKUP(A40,EQUIPOS!A10:D154,3,FALSE)</f>
        <v xml:space="preserve">Vibrocompatador, potencia 153 HP, peso 10 Ton. </v>
      </c>
      <c r="C40" s="862"/>
      <c r="D40" s="862"/>
      <c r="E40" s="862"/>
      <c r="F40" s="862"/>
      <c r="G40" s="862"/>
      <c r="H40" s="863"/>
      <c r="I40" s="41"/>
      <c r="J40" s="42"/>
      <c r="K40" s="276">
        <f>VLOOKUP(A40,EQUIPOS!A10:D167,4,FALSE)</f>
        <v>127607.91538527035</v>
      </c>
      <c r="L40" s="283"/>
      <c r="M40" s="284">
        <v>18</v>
      </c>
      <c r="N40" s="279">
        <f>K40/M40</f>
        <v>7089.3286325150193</v>
      </c>
    </row>
    <row r="41" spans="1:14">
      <c r="B41" s="869" t="s">
        <v>1036</v>
      </c>
      <c r="C41" s="870"/>
      <c r="D41" s="870"/>
      <c r="E41" s="43"/>
      <c r="F41" s="44"/>
      <c r="G41" s="44"/>
      <c r="H41" s="45"/>
      <c r="I41" s="41"/>
      <c r="J41" s="42"/>
      <c r="K41" s="286"/>
      <c r="L41" s="283"/>
      <c r="M41" s="408">
        <v>0.01</v>
      </c>
      <c r="N41" s="351">
        <f>N75*M41</f>
        <v>28.370669558944442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54675.425169819107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873</v>
      </c>
      <c r="B48" s="48" t="str">
        <f>VLOOKUP(A48,MATERIALES!A5:D373,3,FALSE)</f>
        <v>Arena lavada</v>
      </c>
      <c r="C48" s="288"/>
      <c r="D48" s="288"/>
      <c r="E48" s="288"/>
      <c r="F48" s="288"/>
      <c r="G48" s="288"/>
      <c r="H48" s="288"/>
      <c r="I48" s="275"/>
      <c r="J48" s="231" t="str">
        <f>VLOOKUP(A48,MATERIALES!A4:D640,2,FALSE)</f>
        <v>m3</v>
      </c>
      <c r="K48" s="289">
        <v>3.5000000000000003E-2</v>
      </c>
      <c r="L48" s="274"/>
      <c r="M48" s="409">
        <f>VLOOKUP(A48,MATERIALES!A5:D396,4,FALSE)</f>
        <v>85771.427321671188</v>
      </c>
      <c r="N48" s="279">
        <f>K48*M48</f>
        <v>3001.9999562584917</v>
      </c>
    </row>
    <row r="49" spans="1:14">
      <c r="A49" s="113" t="s">
        <v>833</v>
      </c>
      <c r="B49" s="48" t="str">
        <f>VLOOKUP(A49,MATERIALES!A6:D373,3,FALSE)</f>
        <v>Agregado petreo para mezclas asfálticas</v>
      </c>
      <c r="C49" s="288"/>
      <c r="D49" s="288"/>
      <c r="E49" s="288"/>
      <c r="F49" s="288"/>
      <c r="G49" s="288"/>
      <c r="H49" s="288"/>
      <c r="I49" s="275"/>
      <c r="J49" s="231" t="str">
        <f>VLOOKUP(A49,MATERIALES!A5:D641,2,FALSE)</f>
        <v>m3</v>
      </c>
      <c r="K49" s="289">
        <v>0.25</v>
      </c>
      <c r="L49" s="274"/>
      <c r="M49" s="409">
        <f>VLOOKUP(A49,MATERIALES!A6:D397,4,FALSE)</f>
        <v>62545.682651528346</v>
      </c>
      <c r="N49" s="279">
        <f>K49*M49</f>
        <v>15636.420662882087</v>
      </c>
    </row>
    <row r="50" spans="1:14">
      <c r="B50" s="48"/>
      <c r="C50" s="288"/>
      <c r="D50" s="288"/>
      <c r="E50" s="288"/>
      <c r="F50" s="288"/>
      <c r="G50" s="288"/>
      <c r="H50" s="288"/>
      <c r="I50" s="275"/>
      <c r="J50" s="231"/>
      <c r="K50" s="289"/>
      <c r="L50" s="274"/>
      <c r="M50" s="290"/>
      <c r="N50" s="291"/>
    </row>
    <row r="51" spans="1:14">
      <c r="B51" s="48"/>
      <c r="C51" s="288"/>
      <c r="D51" s="288"/>
      <c r="E51" s="288"/>
      <c r="F51" s="288"/>
      <c r="G51" s="288"/>
      <c r="H51" s="288"/>
      <c r="I51" s="275"/>
      <c r="J51" s="231"/>
      <c r="K51" s="289"/>
      <c r="L51" s="274"/>
      <c r="M51" s="290"/>
      <c r="N51" s="291"/>
    </row>
    <row r="52" spans="1:14" ht="15.75" thickBot="1">
      <c r="B52" s="894"/>
      <c r="C52" s="895"/>
      <c r="D52" s="895"/>
      <c r="E52" s="895"/>
      <c r="F52" s="895"/>
      <c r="G52" s="895"/>
      <c r="H52" s="895"/>
      <c r="I52" s="865"/>
      <c r="J52" s="47"/>
      <c r="K52" s="49"/>
      <c r="L52" s="896"/>
      <c r="M52" s="897"/>
      <c r="N52" s="50"/>
    </row>
    <row r="53" spans="1:14" ht="15.75" thickBot="1">
      <c r="B53" s="812" t="s">
        <v>1037</v>
      </c>
      <c r="C53" s="813"/>
      <c r="D53" s="813"/>
      <c r="E53" s="813"/>
      <c r="F53" s="813"/>
      <c r="G53" s="813"/>
      <c r="H53" s="813"/>
      <c r="I53" s="813"/>
      <c r="J53" s="813"/>
      <c r="K53" s="813"/>
      <c r="L53" s="813"/>
      <c r="M53" s="814"/>
      <c r="N53" s="401">
        <f>SUM(N48:N52)</f>
        <v>18638.420619140579</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1401</v>
      </c>
      <c r="B58" s="51" t="str">
        <f>VLOOKUP(A58,TRANSPORTE!A5:D117,3,FALSE)</f>
        <v>Transporte de agregados pétreos</v>
      </c>
      <c r="C58" s="324"/>
      <c r="D58" s="324"/>
      <c r="E58" s="324"/>
      <c r="F58" s="324"/>
      <c r="G58" s="324"/>
      <c r="H58" s="318" t="s">
        <v>1551</v>
      </c>
      <c r="I58" s="420">
        <v>0.28500000000000003</v>
      </c>
      <c r="J58" s="293">
        <v>1</v>
      </c>
      <c r="K58" s="420">
        <f>I58*J58</f>
        <v>0.28500000000000003</v>
      </c>
      <c r="L58" s="899">
        <f>VLOOKUP(A58,TRANSPORTE!A5:D117,4,FALSE)</f>
        <v>1725.5</v>
      </c>
      <c r="M58" s="900"/>
      <c r="N58" s="294">
        <f>K58*L58</f>
        <v>491.76750000000004</v>
      </c>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491.76750000000004</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t="s">
        <v>15</v>
      </c>
      <c r="B69" s="54" t="str">
        <f>VLOOKUP(A69,'MANO DE OBRA'!A8:D68,3,FALSE)</f>
        <v>Obrero (6)</v>
      </c>
      <c r="C69" s="52"/>
      <c r="D69" s="52"/>
      <c r="E69" s="52"/>
      <c r="F69" s="52"/>
      <c r="G69" s="52"/>
      <c r="H69" s="52"/>
      <c r="I69" s="299">
        <f>K69/J69*100</f>
        <v>165623.36823599998</v>
      </c>
      <c r="J69" s="300">
        <v>185</v>
      </c>
      <c r="K69" s="301">
        <f>VLOOKUP(A69,'MANO DE OBRA'!A8:D99,4,FALSE)</f>
        <v>306403.23123659997</v>
      </c>
      <c r="L69" s="55"/>
      <c r="M69" s="302">
        <v>144</v>
      </c>
      <c r="N69" s="402">
        <f>K69/M69</f>
        <v>2127.800216920833</v>
      </c>
      <c r="O69" s="111"/>
    </row>
    <row r="70" spans="1:15">
      <c r="A70"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306">
        <v>144</v>
      </c>
      <c r="N70" s="402">
        <f>K70/M70</f>
        <v>709.26673897361115</v>
      </c>
    </row>
    <row r="71" spans="1:15">
      <c r="B71" s="54"/>
      <c r="C71" s="52"/>
      <c r="D71" s="52"/>
      <c r="E71" s="52"/>
      <c r="F71" s="52"/>
      <c r="G71" s="52"/>
      <c r="H71" s="52"/>
      <c r="I71" s="299"/>
      <c r="J71" s="300"/>
      <c r="K71" s="301"/>
      <c r="L71" s="55"/>
      <c r="M71" s="307"/>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2837.0669558944442</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76642.680244854142</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15328.536048970829</v>
      </c>
      <c r="M82" s="848"/>
      <c r="N82" s="56"/>
    </row>
    <row r="83" spans="1:14">
      <c r="B83" s="94" t="s">
        <v>1057</v>
      </c>
      <c r="C83" s="95"/>
      <c r="D83" s="95"/>
      <c r="E83" s="95"/>
      <c r="F83" s="95"/>
      <c r="G83" s="95"/>
      <c r="H83" s="95"/>
      <c r="I83" s="92"/>
      <c r="J83" s="93"/>
      <c r="K83" s="311">
        <v>0.05</v>
      </c>
      <c r="L83" s="847">
        <f>N77*K83</f>
        <v>3832.1340122427073</v>
      </c>
      <c r="M83" s="848"/>
      <c r="N83" s="56"/>
    </row>
    <row r="84" spans="1:14" ht="15.75" thickBot="1">
      <c r="B84" s="96" t="s">
        <v>1058</v>
      </c>
      <c r="C84" s="97"/>
      <c r="D84" s="97"/>
      <c r="E84" s="97"/>
      <c r="F84" s="97"/>
      <c r="G84" s="97"/>
      <c r="H84" s="97"/>
      <c r="I84" s="98"/>
      <c r="J84" s="99"/>
      <c r="K84" s="312">
        <v>0.05</v>
      </c>
      <c r="L84" s="849">
        <f>N77*K84</f>
        <v>3832.1340122427073</v>
      </c>
      <c r="M84" s="850"/>
      <c r="N84" s="56"/>
    </row>
    <row r="85" spans="1:14" ht="15.75" thickBot="1">
      <c r="B85" s="812" t="s">
        <v>1037</v>
      </c>
      <c r="C85" s="813"/>
      <c r="D85" s="813"/>
      <c r="E85" s="813"/>
      <c r="F85" s="813"/>
      <c r="G85" s="813"/>
      <c r="H85" s="813"/>
      <c r="I85" s="813"/>
      <c r="J85" s="813"/>
      <c r="K85" s="813"/>
      <c r="L85" s="813"/>
      <c r="M85" s="814"/>
      <c r="N85" s="57">
        <f>L82+L83+L84</f>
        <v>22992.804073456242</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99635.48431831038</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75" thickBot="1">
      <c r="B96" s="21"/>
      <c r="C96" s="17"/>
      <c r="D96" s="17"/>
      <c r="E96" s="17"/>
      <c r="F96" s="17" t="s">
        <v>1064</v>
      </c>
      <c r="G96" s="17"/>
      <c r="H96" s="17"/>
      <c r="I96" s="17"/>
      <c r="J96" s="17"/>
      <c r="K96" s="17"/>
      <c r="L96" s="17"/>
      <c r="M96" s="17"/>
      <c r="N96" s="22"/>
    </row>
    <row r="97" spans="2:14">
      <c r="B97" s="234" t="s">
        <v>2321</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2322</v>
      </c>
      <c r="C103" s="36"/>
      <c r="D103" s="36"/>
      <c r="E103" s="36"/>
      <c r="F103" s="36"/>
      <c r="G103" s="36"/>
      <c r="H103" s="36"/>
      <c r="I103" s="36"/>
      <c r="J103" s="36"/>
      <c r="K103" s="36"/>
      <c r="L103" s="36"/>
      <c r="M103" s="36"/>
      <c r="N103" s="37"/>
    </row>
    <row r="104" spans="2:14" ht="15" customHeight="1">
      <c r="B104" s="815" t="s">
        <v>2323</v>
      </c>
      <c r="C104" s="816"/>
      <c r="D104" s="816"/>
      <c r="E104" s="816"/>
      <c r="F104" s="816"/>
      <c r="G104" s="816"/>
      <c r="H104" s="816"/>
      <c r="I104" s="816"/>
      <c r="J104" s="816"/>
      <c r="K104" s="816"/>
      <c r="L104" s="816"/>
      <c r="M104" s="816"/>
      <c r="N104" s="817"/>
    </row>
    <row r="105" spans="2:14" ht="15" customHeight="1">
      <c r="B105" s="815"/>
      <c r="C105" s="816"/>
      <c r="D105" s="816"/>
      <c r="E105" s="816"/>
      <c r="F105" s="816"/>
      <c r="G105" s="816"/>
      <c r="H105" s="816"/>
      <c r="I105" s="816"/>
      <c r="J105" s="816"/>
      <c r="K105" s="816"/>
      <c r="L105" s="816"/>
      <c r="M105" s="816"/>
      <c r="N105" s="817"/>
    </row>
    <row r="106" spans="2:14" ht="30" customHeight="1">
      <c r="B106" s="818" t="s">
        <v>2324</v>
      </c>
      <c r="C106" s="819"/>
      <c r="D106" s="819"/>
      <c r="E106" s="819"/>
      <c r="F106" s="819"/>
      <c r="G106" s="819"/>
      <c r="H106" s="819"/>
      <c r="I106" s="819"/>
      <c r="J106" s="819"/>
      <c r="K106" s="819"/>
      <c r="L106" s="819"/>
      <c r="M106" s="819"/>
      <c r="N106" s="820"/>
    </row>
    <row r="107" spans="2:14">
      <c r="B107" s="818"/>
      <c r="C107" s="819"/>
      <c r="D107" s="819"/>
      <c r="E107" s="819"/>
      <c r="F107" s="819"/>
      <c r="G107" s="819"/>
      <c r="H107" s="819"/>
      <c r="I107" s="819"/>
      <c r="J107" s="819"/>
      <c r="K107" s="819"/>
      <c r="L107" s="819"/>
      <c r="M107" s="819"/>
      <c r="N107" s="82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78"/>
      <c r="K117" s="878"/>
      <c r="L117" s="878"/>
      <c r="M117" s="878"/>
      <c r="N117" s="879"/>
    </row>
    <row r="118" spans="2:14" ht="15.75" thickBot="1">
      <c r="B118" s="268" t="s">
        <v>2326</v>
      </c>
      <c r="C118" s="400"/>
      <c r="D118" s="400"/>
      <c r="E118" s="62"/>
      <c r="F118" s="62"/>
      <c r="G118" s="62"/>
      <c r="H118" s="62"/>
      <c r="I118" s="62"/>
      <c r="J118" s="880"/>
      <c r="K118" s="880"/>
      <c r="L118" s="880"/>
      <c r="M118" s="880"/>
      <c r="N118" s="88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1171</v>
      </c>
      <c r="C31" s="86" t="s">
        <v>2181</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12</v>
      </c>
      <c r="N36" s="279">
        <f>K36/M36</f>
        <v>4691.0734177664262</v>
      </c>
    </row>
    <row r="37" spans="1:14">
      <c r="A37" s="118" t="s">
        <v>154</v>
      </c>
      <c r="B37" s="327" t="str">
        <f>VLOOKUP(A37,EQUIPOS!A6:D154,3,FALSE)</f>
        <v>Carrotanque Irrigador de asfalto, 1000 GALONES DE CAPACIDAD</v>
      </c>
      <c r="C37" s="328"/>
      <c r="D37" s="328"/>
      <c r="E37" s="328"/>
      <c r="F37" s="328"/>
      <c r="G37" s="328"/>
      <c r="H37" s="329"/>
      <c r="I37" s="274"/>
      <c r="J37" s="275"/>
      <c r="K37" s="276">
        <f>VLOOKUP(A37,EQUIPOS!A6:D163,4,FALSE)</f>
        <v>104685.38328224779</v>
      </c>
      <c r="L37" s="277"/>
      <c r="M37" s="278">
        <v>12</v>
      </c>
      <c r="N37" s="279">
        <f>K37/M37</f>
        <v>8723.7819401873148</v>
      </c>
    </row>
    <row r="38" spans="1:14">
      <c r="A38" s="118" t="s">
        <v>269</v>
      </c>
      <c r="B38" s="327" t="str">
        <f>VLOOKUP(A38,EQUIPOS!A6:D154,3,FALSE)</f>
        <v>Motoniveladora  potencia 215 HP, ancho de cuchilla 4,27 m, peso 18 ton.</v>
      </c>
      <c r="C38" s="328"/>
      <c r="D38" s="328"/>
      <c r="E38" s="328"/>
      <c r="F38" s="328"/>
      <c r="G38" s="328"/>
      <c r="H38" s="329"/>
      <c r="I38" s="274"/>
      <c r="J38" s="275"/>
      <c r="K38" s="276">
        <f>VLOOKUP(A38,EQUIPOS!A6:D163,4,FALSE)</f>
        <v>127916.55917411667</v>
      </c>
      <c r="L38" s="277"/>
      <c r="M38" s="278">
        <v>12</v>
      </c>
      <c r="N38" s="279">
        <f>K38/M38</f>
        <v>10659.713264509723</v>
      </c>
    </row>
    <row r="39" spans="1:14">
      <c r="A39" s="118" t="s">
        <v>299</v>
      </c>
      <c r="B39" s="861" t="str">
        <f>VLOOKUP(A39,EQUIPOS!A7:D154,3,FALSE)</f>
        <v xml:space="preserve">Recicladora, potencia 430HP </v>
      </c>
      <c r="C39" s="862"/>
      <c r="D39" s="862"/>
      <c r="E39" s="862"/>
      <c r="F39" s="862"/>
      <c r="G39" s="862"/>
      <c r="H39" s="863"/>
      <c r="I39" s="274"/>
      <c r="J39" s="275"/>
      <c r="K39" s="276">
        <f>VLOOKUP(A39,EQUIPOS!A7:D164,4,FALSE)</f>
        <v>567144.24214985105</v>
      </c>
      <c r="L39" s="277"/>
      <c r="M39" s="278">
        <v>12</v>
      </c>
      <c r="N39" s="279">
        <f>K39/M39</f>
        <v>47262.020179154257</v>
      </c>
    </row>
    <row r="40" spans="1:14">
      <c r="A40" t="s">
        <v>365</v>
      </c>
      <c r="B40" s="861" t="str">
        <f>VLOOKUP(A40,EQUIPOS!A8:D154,3,FALSE)</f>
        <v xml:space="preserve">Vibrocompatador, potencia 153 HP, peso 10 Ton. </v>
      </c>
      <c r="C40" s="862"/>
      <c r="D40" s="862"/>
      <c r="E40" s="862"/>
      <c r="F40" s="862"/>
      <c r="G40" s="862"/>
      <c r="H40" s="863"/>
      <c r="I40" s="274"/>
      <c r="J40" s="275"/>
      <c r="K40" s="276">
        <f>VLOOKUP(A40,EQUIPOS!A8:D165,4,FALSE)</f>
        <v>127607.91538527035</v>
      </c>
      <c r="L40" s="277"/>
      <c r="M40" s="278">
        <v>12</v>
      </c>
      <c r="N40" s="279">
        <f>K40/M40</f>
        <v>10633.992948772529</v>
      </c>
    </row>
    <row r="41" spans="1:14">
      <c r="B41" s="861"/>
      <c r="C41" s="862"/>
      <c r="D41" s="862"/>
      <c r="E41" s="862"/>
      <c r="F41" s="862"/>
      <c r="G41" s="862"/>
      <c r="H41" s="863"/>
      <c r="I41" s="864"/>
      <c r="J41" s="865"/>
      <c r="K41" s="276"/>
      <c r="L41" s="866"/>
      <c r="M41" s="867"/>
      <c r="N41" s="279"/>
    </row>
    <row r="42" spans="1:14">
      <c r="B42" s="861"/>
      <c r="C42" s="862"/>
      <c r="D42" s="862"/>
      <c r="E42" s="868"/>
      <c r="F42" s="862"/>
      <c r="G42" s="862"/>
      <c r="H42" s="863"/>
      <c r="I42" s="41"/>
      <c r="J42" s="42"/>
      <c r="K42" s="281"/>
      <c r="L42" s="283"/>
      <c r="M42" s="284"/>
      <c r="N42" s="285"/>
    </row>
    <row r="43" spans="1:14">
      <c r="B43" s="869" t="s">
        <v>1036</v>
      </c>
      <c r="C43" s="947"/>
      <c r="D43" s="947"/>
      <c r="E43" s="43"/>
      <c r="F43" s="44"/>
      <c r="G43" s="44"/>
      <c r="H43" s="45"/>
      <c r="I43" s="41"/>
      <c r="J43" s="42"/>
      <c r="K43" s="286"/>
      <c r="L43" s="283"/>
      <c r="M43" s="408">
        <v>0.1</v>
      </c>
      <c r="N43" s="351">
        <f>N77*M43</f>
        <v>425.56004338416665</v>
      </c>
    </row>
    <row r="44" spans="1:14" ht="15.75" thickBot="1">
      <c r="B44" s="861"/>
      <c r="C44" s="862"/>
      <c r="D44" s="862"/>
      <c r="E44" s="862"/>
      <c r="F44" s="862"/>
      <c r="G44" s="862"/>
      <c r="H44" s="863"/>
      <c r="I44" s="871"/>
      <c r="J44" s="872"/>
      <c r="K44" s="46"/>
      <c r="L44" s="873"/>
      <c r="M44" s="874"/>
      <c r="N44" s="110"/>
    </row>
    <row r="45" spans="1:14" ht="15.75" thickBot="1">
      <c r="B45" s="812" t="s">
        <v>1037</v>
      </c>
      <c r="C45" s="813"/>
      <c r="D45" s="813"/>
      <c r="E45" s="813"/>
      <c r="F45" s="813"/>
      <c r="G45" s="813"/>
      <c r="H45" s="813"/>
      <c r="I45" s="813"/>
      <c r="J45" s="813"/>
      <c r="K45" s="813"/>
      <c r="L45" s="813"/>
      <c r="M45" s="814"/>
      <c r="N45" s="401">
        <f>SUM(N36:N44)</f>
        <v>82396.141793774412</v>
      </c>
    </row>
    <row r="46" spans="1:14">
      <c r="B46" s="287"/>
      <c r="C46" s="39"/>
      <c r="D46" s="39"/>
      <c r="E46" s="39"/>
      <c r="F46" s="39"/>
      <c r="G46" s="39"/>
      <c r="H46" s="39"/>
      <c r="I46" s="39"/>
      <c r="J46" s="39"/>
      <c r="K46" s="39"/>
      <c r="L46" s="39"/>
      <c r="M46" s="39"/>
      <c r="N46" s="40"/>
    </row>
    <row r="47" spans="1:14">
      <c r="B47" s="69" t="s">
        <v>1038</v>
      </c>
      <c r="C47" s="70"/>
      <c r="D47" s="70"/>
      <c r="E47" s="70"/>
      <c r="F47" s="70"/>
      <c r="G47" s="70"/>
      <c r="H47" s="70"/>
      <c r="I47" s="70"/>
      <c r="J47" s="70"/>
      <c r="K47" s="70"/>
      <c r="L47" s="70"/>
      <c r="M47" s="70"/>
      <c r="N47" s="71"/>
    </row>
    <row r="48" spans="1:14" ht="15.75" thickBot="1">
      <c r="B48" s="72"/>
      <c r="C48" s="67"/>
      <c r="D48" s="67"/>
      <c r="E48" s="67"/>
      <c r="F48" s="67"/>
      <c r="G48" s="67"/>
      <c r="H48" s="67"/>
      <c r="I48" s="67"/>
      <c r="J48" s="66"/>
      <c r="K48" s="66"/>
      <c r="L48" s="66"/>
      <c r="M48" s="66"/>
      <c r="N48" s="68"/>
    </row>
    <row r="49" spans="1:14">
      <c r="B49" s="857" t="s">
        <v>1028</v>
      </c>
      <c r="C49" s="858"/>
      <c r="D49" s="858"/>
      <c r="E49" s="858"/>
      <c r="F49" s="858"/>
      <c r="G49" s="858"/>
      <c r="H49" s="858"/>
      <c r="I49" s="892"/>
      <c r="J49" s="322" t="s">
        <v>1029</v>
      </c>
      <c r="K49" s="90" t="s">
        <v>1030</v>
      </c>
      <c r="L49" s="893" t="s">
        <v>1039</v>
      </c>
      <c r="M49" s="892"/>
      <c r="N49" s="91" t="s">
        <v>1035</v>
      </c>
    </row>
    <row r="50" spans="1:14">
      <c r="A50" t="s">
        <v>845</v>
      </c>
      <c r="B50" s="48" t="str">
        <f>VLOOKUP(A50,MATERIALES!A5:D373,3,FALSE)</f>
        <v>Agua</v>
      </c>
      <c r="C50" s="288"/>
      <c r="D50" s="288"/>
      <c r="E50" s="288"/>
      <c r="F50" s="288"/>
      <c r="G50" s="288"/>
      <c r="H50" s="288"/>
      <c r="I50" s="275"/>
      <c r="J50" s="231" t="str">
        <f>VLOOKUP(A50,MATERIALES!A4:D640,2,FALSE)</f>
        <v>lt</v>
      </c>
      <c r="K50" s="289">
        <v>75</v>
      </c>
      <c r="L50" s="274"/>
      <c r="M50" s="409">
        <f>VLOOKUP(A50,MATERIALES!A5:D396,4,FALSE)</f>
        <v>44.211442900018071</v>
      </c>
      <c r="N50" s="279">
        <f>K50*M50</f>
        <v>3315.8582175013553</v>
      </c>
    </row>
    <row r="51" spans="1:14">
      <c r="A51" t="s">
        <v>879</v>
      </c>
      <c r="B51" s="48" t="str">
        <f>VLOOKUP(A51,MATERIALES!A5:D373,3,FALSE)</f>
        <v xml:space="preserve">Cemento Asfáltico </v>
      </c>
      <c r="C51" s="288"/>
      <c r="D51" s="288"/>
      <c r="E51" s="288"/>
      <c r="F51" s="288"/>
      <c r="G51" s="288"/>
      <c r="H51" s="288"/>
      <c r="I51" s="275"/>
      <c r="J51" s="231" t="str">
        <f>VLOOKUP(A51,MATERIALES!A4:D640,2,FALSE)</f>
        <v>kg</v>
      </c>
      <c r="K51" s="289">
        <v>1.3</v>
      </c>
      <c r="L51" s="274"/>
      <c r="M51" s="409">
        <f>VLOOKUP(A51,MATERIALES!A5:D396,4,FALSE)</f>
        <v>3126.7314895401669</v>
      </c>
      <c r="N51" s="279">
        <f>K51*M51</f>
        <v>4064.7509364022171</v>
      </c>
    </row>
    <row r="52" spans="1:14">
      <c r="B52" s="48"/>
      <c r="C52" s="288"/>
      <c r="D52" s="288"/>
      <c r="E52" s="288"/>
      <c r="F52" s="288"/>
      <c r="G52" s="288"/>
      <c r="H52" s="288"/>
      <c r="I52" s="275"/>
      <c r="J52" s="231"/>
      <c r="K52" s="289"/>
      <c r="L52" s="274"/>
      <c r="M52" s="290"/>
      <c r="N52" s="291"/>
    </row>
    <row r="53" spans="1:14">
      <c r="B53" s="48"/>
      <c r="C53" s="288"/>
      <c r="D53" s="288"/>
      <c r="E53" s="288"/>
      <c r="F53" s="288"/>
      <c r="G53" s="288"/>
      <c r="H53" s="288"/>
      <c r="I53" s="275"/>
      <c r="J53" s="231"/>
      <c r="K53" s="289"/>
      <c r="L53" s="274"/>
      <c r="M53" s="290"/>
      <c r="N53" s="291"/>
    </row>
    <row r="54" spans="1:14" ht="15.75" thickBot="1">
      <c r="B54" s="894"/>
      <c r="C54" s="895"/>
      <c r="D54" s="895"/>
      <c r="E54" s="895"/>
      <c r="F54" s="895"/>
      <c r="G54" s="895"/>
      <c r="H54" s="895"/>
      <c r="I54" s="865"/>
      <c r="J54" s="47"/>
      <c r="K54" s="49"/>
      <c r="L54" s="896"/>
      <c r="M54" s="897"/>
      <c r="N54" s="50"/>
    </row>
    <row r="55" spans="1:14" ht="15.75" thickBot="1">
      <c r="B55" s="812" t="s">
        <v>1037</v>
      </c>
      <c r="C55" s="813"/>
      <c r="D55" s="813"/>
      <c r="E55" s="813"/>
      <c r="F55" s="813"/>
      <c r="G55" s="813"/>
      <c r="H55" s="813"/>
      <c r="I55" s="813"/>
      <c r="J55" s="813"/>
      <c r="K55" s="813"/>
      <c r="L55" s="813"/>
      <c r="M55" s="814"/>
      <c r="N55" s="401">
        <f>SUM(N50:N54)</f>
        <v>7380.6091539035724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302">
        <v>96</v>
      </c>
      <c r="N71" s="402">
        <f>K71/M71</f>
        <v>1063.9001084604167</v>
      </c>
      <c r="O71" s="111"/>
    </row>
    <row r="72" spans="1:15">
      <c r="A72" t="s">
        <v>15</v>
      </c>
      <c r="B72" s="54" t="str">
        <f>VLOOKUP(A72,'MANO DE OBRA'!A8:D69,3,FALSE)</f>
        <v>Obrero (6)</v>
      </c>
      <c r="C72" s="52"/>
      <c r="D72" s="52"/>
      <c r="E72" s="52"/>
      <c r="F72" s="52"/>
      <c r="G72" s="52"/>
      <c r="H72" s="52"/>
      <c r="I72" s="299">
        <f>K72/J72*100</f>
        <v>165623.36823599998</v>
      </c>
      <c r="J72" s="300">
        <v>185</v>
      </c>
      <c r="K72" s="301">
        <f>VLOOKUP(A72,'MANO DE OBRA'!A8:D100,4,FALSE)</f>
        <v>306403.23123659997</v>
      </c>
      <c r="L72" s="55"/>
      <c r="M72" s="306">
        <v>96</v>
      </c>
      <c r="N72" s="402">
        <f>K72/M72</f>
        <v>3191.7003253812495</v>
      </c>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4255.600433841666</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N45+N55+N66+N77</f>
        <v>94032.351381519649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18806.470276303931</v>
      </c>
      <c r="M84" s="848"/>
      <c r="N84" s="56"/>
    </row>
    <row r="85" spans="1:14">
      <c r="B85" s="94" t="s">
        <v>1057</v>
      </c>
      <c r="C85" s="95"/>
      <c r="D85" s="95"/>
      <c r="E85" s="95"/>
      <c r="F85" s="95"/>
      <c r="G85" s="95"/>
      <c r="H85" s="95"/>
      <c r="I85" s="92"/>
      <c r="J85" s="93"/>
      <c r="K85" s="311">
        <v>0.05</v>
      </c>
      <c r="L85" s="847">
        <f>N79*K85</f>
        <v>4701.6175690759828</v>
      </c>
      <c r="M85" s="848"/>
      <c r="N85" s="56"/>
    </row>
    <row r="86" spans="1:14" ht="15.75" thickBot="1">
      <c r="B86" s="96" t="s">
        <v>1058</v>
      </c>
      <c r="C86" s="97"/>
      <c r="D86" s="97"/>
      <c r="E86" s="97"/>
      <c r="F86" s="97"/>
      <c r="G86" s="97"/>
      <c r="H86" s="97"/>
      <c r="I86" s="98"/>
      <c r="J86" s="99"/>
      <c r="K86" s="312">
        <v>0.05</v>
      </c>
      <c r="L86" s="849">
        <f>N79*K86</f>
        <v>4701.6175690759828</v>
      </c>
      <c r="M86" s="850"/>
      <c r="N86" s="56"/>
    </row>
    <row r="87" spans="1:14" ht="15.75" thickBot="1">
      <c r="B87" s="812" t="s">
        <v>1037</v>
      </c>
      <c r="C87" s="813"/>
      <c r="D87" s="813"/>
      <c r="E87" s="813"/>
      <c r="F87" s="813"/>
      <c r="G87" s="813"/>
      <c r="H87" s="813"/>
      <c r="I87" s="813"/>
      <c r="J87" s="813"/>
      <c r="K87" s="813"/>
      <c r="L87" s="813"/>
      <c r="M87" s="814"/>
      <c r="N87" s="57">
        <f>L84+L85+L86</f>
        <v>28209.705414455901</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122242.05679597554</v>
      </c>
    </row>
    <row r="90" spans="1:14">
      <c r="B90" s="18"/>
      <c r="C90" s="19"/>
      <c r="D90" s="19"/>
      <c r="E90" s="19"/>
      <c r="F90" s="19"/>
      <c r="G90" s="19"/>
      <c r="H90" s="19"/>
      <c r="I90" s="19"/>
      <c r="J90" s="19"/>
      <c r="K90" s="19"/>
      <c r="L90" s="19"/>
      <c r="M90" s="19"/>
      <c r="N90" s="20"/>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17"/>
      <c r="F93" s="17"/>
      <c r="G93" s="17"/>
      <c r="H93" s="17"/>
      <c r="I93" s="17"/>
      <c r="J93" s="17"/>
      <c r="K93" s="17"/>
      <c r="L93" s="17"/>
      <c r="M93" s="17"/>
      <c r="N93" s="22"/>
    </row>
    <row r="94" spans="1:14">
      <c r="B94" s="21"/>
      <c r="C94" s="17"/>
      <c r="D94" s="17"/>
      <c r="E94" s="58" t="s">
        <v>1060</v>
      </c>
      <c r="F94" s="58"/>
      <c r="G94" s="58"/>
      <c r="H94" s="58"/>
      <c r="I94" s="58"/>
      <c r="J94" s="58"/>
      <c r="K94" s="17"/>
      <c r="L94" s="17"/>
      <c r="M94" s="17"/>
      <c r="N94" s="22"/>
    </row>
    <row r="95" spans="1:14">
      <c r="B95" s="21"/>
      <c r="C95" s="17"/>
      <c r="D95" s="17"/>
      <c r="E95" s="17" t="s">
        <v>1061</v>
      </c>
      <c r="F95" s="17"/>
      <c r="G95" s="17"/>
      <c r="H95" s="17"/>
      <c r="I95" s="17"/>
      <c r="J95" s="17"/>
      <c r="K95" s="17"/>
      <c r="L95" s="17"/>
      <c r="M95" s="17"/>
      <c r="N95" s="22"/>
    </row>
    <row r="96" spans="1:14">
      <c r="B96" s="21"/>
      <c r="C96" s="17"/>
      <c r="D96" s="17"/>
      <c r="E96" s="17" t="s">
        <v>1062</v>
      </c>
      <c r="F96" s="17"/>
      <c r="G96" s="17"/>
      <c r="H96" s="17"/>
      <c r="I96" s="17"/>
      <c r="J96" s="17"/>
      <c r="K96" s="17"/>
      <c r="L96" s="17"/>
      <c r="M96" s="17"/>
      <c r="N96" s="22"/>
    </row>
    <row r="97" spans="2:14">
      <c r="B97" s="21"/>
      <c r="C97" s="17"/>
      <c r="D97" s="17"/>
      <c r="E97" s="17" t="s">
        <v>1063</v>
      </c>
      <c r="F97" s="17"/>
      <c r="G97" s="17"/>
      <c r="H97" s="17"/>
      <c r="I97" s="17"/>
      <c r="J97" s="17"/>
      <c r="K97" s="17"/>
      <c r="L97" s="17"/>
      <c r="M97" s="17"/>
      <c r="N97" s="22"/>
    </row>
    <row r="98" spans="2:14" ht="15.75" thickBot="1">
      <c r="B98" s="21"/>
      <c r="C98" s="17"/>
      <c r="D98" s="17"/>
      <c r="E98" s="17"/>
      <c r="F98" s="17" t="s">
        <v>1064</v>
      </c>
      <c r="G98" s="17"/>
      <c r="H98" s="17"/>
      <c r="I98" s="17"/>
      <c r="J98" s="17"/>
      <c r="K98" s="17"/>
      <c r="L98" s="17"/>
      <c r="M98" s="17"/>
      <c r="N98" s="22"/>
    </row>
    <row r="99" spans="2:14">
      <c r="B99" s="234" t="s">
        <v>2321</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2322</v>
      </c>
      <c r="C105" s="36"/>
      <c r="D105" s="36"/>
      <c r="E105" s="36"/>
      <c r="F105" s="36"/>
      <c r="G105" s="36"/>
      <c r="H105" s="36"/>
      <c r="I105" s="36"/>
      <c r="J105" s="36"/>
      <c r="K105" s="36"/>
      <c r="L105" s="36"/>
      <c r="M105" s="36"/>
      <c r="N105" s="37"/>
    </row>
    <row r="106" spans="2:14" ht="15" customHeight="1">
      <c r="B106" s="815" t="s">
        <v>2323</v>
      </c>
      <c r="C106" s="816"/>
      <c r="D106" s="816"/>
      <c r="E106" s="816"/>
      <c r="F106" s="816"/>
      <c r="G106" s="816"/>
      <c r="H106" s="816"/>
      <c r="I106" s="816"/>
      <c r="J106" s="816"/>
      <c r="K106" s="816"/>
      <c r="L106" s="816"/>
      <c r="M106" s="816"/>
      <c r="N106" s="817"/>
    </row>
    <row r="107" spans="2:14" ht="15" customHeight="1">
      <c r="B107" s="815"/>
      <c r="C107" s="816"/>
      <c r="D107" s="816"/>
      <c r="E107" s="816"/>
      <c r="F107" s="816"/>
      <c r="G107" s="816"/>
      <c r="H107" s="816"/>
      <c r="I107" s="816"/>
      <c r="J107" s="816"/>
      <c r="K107" s="816"/>
      <c r="L107" s="816"/>
      <c r="M107" s="816"/>
      <c r="N107" s="817"/>
    </row>
    <row r="108" spans="2:14" ht="30" customHeight="1">
      <c r="B108" s="818" t="s">
        <v>2324</v>
      </c>
      <c r="C108" s="819"/>
      <c r="D108" s="819"/>
      <c r="E108" s="819"/>
      <c r="F108" s="819"/>
      <c r="G108" s="819"/>
      <c r="H108" s="819"/>
      <c r="I108" s="819"/>
      <c r="J108" s="819"/>
      <c r="K108" s="819"/>
      <c r="L108" s="819"/>
      <c r="M108" s="819"/>
      <c r="N108" s="820"/>
    </row>
    <row r="109" spans="2:14">
      <c r="B109" s="818"/>
      <c r="C109" s="819"/>
      <c r="D109" s="819"/>
      <c r="E109" s="819"/>
      <c r="F109" s="819"/>
      <c r="G109" s="819"/>
      <c r="H109" s="819"/>
      <c r="I109" s="819"/>
      <c r="J109" s="819"/>
      <c r="K109" s="819"/>
      <c r="L109" s="819"/>
      <c r="M109" s="819"/>
      <c r="N109" s="82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6"/>
      <c r="D113" s="36"/>
      <c r="E113" s="36"/>
      <c r="F113" s="36"/>
      <c r="G113" s="36"/>
      <c r="H113" s="36"/>
      <c r="I113" s="36"/>
      <c r="J113" s="36"/>
      <c r="K113" s="36"/>
      <c r="L113" s="36"/>
      <c r="M113" s="36"/>
      <c r="N113" s="37"/>
    </row>
    <row r="114" spans="2:14">
      <c r="B114" s="21"/>
      <c r="C114" s="17"/>
      <c r="D114" s="17"/>
      <c r="E114" s="17" t="s">
        <v>1060</v>
      </c>
      <c r="F114" s="58"/>
      <c r="G114" s="58"/>
      <c r="H114" s="17"/>
      <c r="I114" s="17"/>
      <c r="J114" s="17"/>
      <c r="K114" s="17"/>
      <c r="L114" s="17"/>
      <c r="M114" s="17"/>
      <c r="N114" s="22"/>
    </row>
    <row r="115" spans="2:14">
      <c r="B115" s="21"/>
      <c r="C115" s="17"/>
      <c r="D115" s="17"/>
      <c r="E115" s="59" t="s">
        <v>1061</v>
      </c>
      <c r="F115" s="17"/>
      <c r="G115" s="17"/>
      <c r="H115" s="59"/>
      <c r="I115" s="59"/>
      <c r="J115" s="59"/>
      <c r="K115" s="17"/>
      <c r="L115" s="17"/>
      <c r="M115" s="17"/>
      <c r="N115" s="22"/>
    </row>
    <row r="116" spans="2:14">
      <c r="B116" s="21"/>
      <c r="C116" s="17"/>
      <c r="D116" s="17"/>
      <c r="E116" s="60" t="s">
        <v>1065</v>
      </c>
      <c r="F116" s="17"/>
      <c r="G116" s="17"/>
      <c r="H116" s="60"/>
      <c r="I116" s="60"/>
      <c r="J116" s="60"/>
      <c r="K116" s="17"/>
      <c r="L116" s="17"/>
      <c r="M116" s="17"/>
      <c r="N116" s="22"/>
    </row>
    <row r="117" spans="2:14">
      <c r="B117" s="61"/>
      <c r="C117" s="36"/>
      <c r="D117" s="36"/>
      <c r="E117" s="17" t="s">
        <v>1063</v>
      </c>
      <c r="F117" s="17"/>
      <c r="G117" s="17"/>
      <c r="H117" s="17"/>
      <c r="I117" s="17"/>
      <c r="J117" s="17"/>
      <c r="K117" s="36"/>
      <c r="L117" s="36"/>
      <c r="M117" s="36"/>
      <c r="N117" s="37"/>
    </row>
    <row r="118" spans="2:14">
      <c r="B118" s="61"/>
      <c r="C118" s="36"/>
      <c r="D118" s="36"/>
      <c r="E118" s="36"/>
      <c r="F118" s="17"/>
      <c r="G118" s="17"/>
      <c r="H118" s="17"/>
      <c r="I118" s="17"/>
      <c r="J118" s="17"/>
      <c r="K118" s="36"/>
      <c r="L118" s="36"/>
      <c r="M118" s="36"/>
      <c r="N118" s="37"/>
    </row>
    <row r="119" spans="2:14">
      <c r="B119" s="61" t="s">
        <v>2325</v>
      </c>
      <c r="C119" s="60"/>
      <c r="D119" s="60"/>
      <c r="E119" s="17"/>
      <c r="F119" s="17"/>
      <c r="G119" s="17"/>
      <c r="H119" s="17"/>
      <c r="I119" s="17"/>
      <c r="J119" s="878"/>
      <c r="K119" s="878"/>
      <c r="L119" s="878"/>
      <c r="M119" s="878"/>
      <c r="N119" s="879"/>
    </row>
    <row r="120" spans="2:14" ht="15.75" thickBot="1">
      <c r="B120" s="268" t="s">
        <v>2326</v>
      </c>
      <c r="C120" s="400"/>
      <c r="D120" s="400"/>
      <c r="E120" s="62"/>
      <c r="F120" s="62"/>
      <c r="G120" s="62"/>
      <c r="H120" s="62"/>
      <c r="I120" s="62"/>
      <c r="J120" s="880"/>
      <c r="K120" s="880"/>
      <c r="L120" s="880"/>
      <c r="M120" s="880"/>
      <c r="N120" s="881"/>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1681</v>
      </c>
      <c r="C31" s="86" t="s">
        <v>2182</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18</v>
      </c>
      <c r="N36" s="279">
        <f>K36/M36</f>
        <v>3127.3822785109505</v>
      </c>
    </row>
    <row r="37" spans="1:14">
      <c r="A37" s="118" t="s">
        <v>154</v>
      </c>
      <c r="B37" s="861" t="str">
        <f>VLOOKUP(A37,EQUIPOS!A7:D154,3,FALSE)</f>
        <v>Carrotanque Irrigador de asfalto, 1000 GALONES DE CAPACIDAD</v>
      </c>
      <c r="C37" s="862"/>
      <c r="D37" s="862"/>
      <c r="E37" s="862"/>
      <c r="F37" s="862"/>
      <c r="G37" s="862"/>
      <c r="H37" s="863"/>
      <c r="I37" s="274"/>
      <c r="J37" s="275"/>
      <c r="K37" s="276">
        <f>VLOOKUP(A37,EQUIPOS!A7:D164,4,FALSE)</f>
        <v>104685.38328224779</v>
      </c>
      <c r="L37" s="277"/>
      <c r="M37" s="278">
        <v>18</v>
      </c>
      <c r="N37" s="279">
        <f>K37/M37</f>
        <v>5815.8546267915435</v>
      </c>
    </row>
    <row r="38" spans="1:14">
      <c r="A38" t="s">
        <v>269</v>
      </c>
      <c r="B38" s="861" t="str">
        <f>VLOOKUP(A38,EQUIPOS!A8:D154,3,FALSE)</f>
        <v>Motoniveladora  potencia 215 HP, ancho de cuchilla 4,27 m, peso 18 ton.</v>
      </c>
      <c r="C38" s="862"/>
      <c r="D38" s="862"/>
      <c r="E38" s="862"/>
      <c r="F38" s="862"/>
      <c r="G38" s="862"/>
      <c r="H38" s="863"/>
      <c r="I38" s="274"/>
      <c r="J38" s="275"/>
      <c r="K38" s="276">
        <f>VLOOKUP(A38,EQUIPOS!A8:D165,4,FALSE)</f>
        <v>127916.55917411667</v>
      </c>
      <c r="L38" s="277"/>
      <c r="M38" s="278">
        <v>18</v>
      </c>
      <c r="N38" s="279">
        <f>K38/M38</f>
        <v>7106.4755096731487</v>
      </c>
    </row>
    <row r="39" spans="1:14">
      <c r="A39" t="s">
        <v>299</v>
      </c>
      <c r="B39" s="861" t="str">
        <f>VLOOKUP(A39,EQUIPOS!A9:D154,3,FALSE)</f>
        <v xml:space="preserve">Recicladora, potencia 430HP </v>
      </c>
      <c r="C39" s="862"/>
      <c r="D39" s="862"/>
      <c r="E39" s="862"/>
      <c r="F39" s="862"/>
      <c r="G39" s="862"/>
      <c r="H39" s="863"/>
      <c r="I39" s="864"/>
      <c r="J39" s="865"/>
      <c r="K39" s="276">
        <f>VLOOKUP(A39,EQUIPOS!A9:D166,4,FALSE)</f>
        <v>567144.24214985105</v>
      </c>
      <c r="L39" s="866">
        <v>18</v>
      </c>
      <c r="M39" s="867"/>
      <c r="N39" s="279">
        <f>K39/L39</f>
        <v>31508.013452769505</v>
      </c>
    </row>
    <row r="40" spans="1:14">
      <c r="A40" t="s">
        <v>365</v>
      </c>
      <c r="B40" s="861" t="str">
        <f>VLOOKUP(A40,EQUIPOS!A10:D154,3,FALSE)</f>
        <v xml:space="preserve">Vibrocompatador, potencia 153 HP, peso 10 Ton. </v>
      </c>
      <c r="C40" s="862"/>
      <c r="D40" s="862"/>
      <c r="E40" s="862"/>
      <c r="F40" s="862"/>
      <c r="G40" s="862"/>
      <c r="H40" s="863"/>
      <c r="I40" s="41"/>
      <c r="J40" s="42"/>
      <c r="K40" s="276">
        <f>VLOOKUP(A40,EQUIPOS!A10:D167,4,FALSE)</f>
        <v>127607.91538527035</v>
      </c>
      <c r="L40" s="283"/>
      <c r="M40" s="284">
        <v>18</v>
      </c>
      <c r="N40" s="279">
        <f>K40/M40</f>
        <v>7089.3286325150193</v>
      </c>
    </row>
    <row r="41" spans="1:14">
      <c r="B41" s="327"/>
      <c r="C41" s="328"/>
      <c r="D41" s="328"/>
      <c r="E41" s="328"/>
      <c r="F41" s="330"/>
      <c r="G41" s="330"/>
      <c r="H41" s="130"/>
      <c r="I41" s="41"/>
      <c r="J41" s="42"/>
      <c r="K41" s="281"/>
      <c r="L41" s="283"/>
      <c r="M41" s="284"/>
      <c r="N41" s="279"/>
    </row>
    <row r="42" spans="1:14">
      <c r="B42" s="869" t="s">
        <v>1036</v>
      </c>
      <c r="C42" s="870"/>
      <c r="D42" s="870"/>
      <c r="E42" s="43"/>
      <c r="F42" s="44"/>
      <c r="G42" s="44"/>
      <c r="H42" s="45"/>
      <c r="I42" s="41"/>
      <c r="J42" s="42"/>
      <c r="K42" s="286"/>
      <c r="L42" s="283"/>
      <c r="M42" s="408">
        <v>0.01</v>
      </c>
      <c r="N42" s="351">
        <f>N76*M42</f>
        <v>28.370669558944442</v>
      </c>
    </row>
    <row r="43" spans="1:14" ht="15.75" thickBot="1">
      <c r="B43" s="861"/>
      <c r="C43" s="862"/>
      <c r="D43" s="862"/>
      <c r="E43" s="862"/>
      <c r="F43" s="862"/>
      <c r="G43" s="862"/>
      <c r="H43" s="863"/>
      <c r="I43" s="871"/>
      <c r="J43" s="872"/>
      <c r="K43" s="46"/>
      <c r="L43" s="873"/>
      <c r="M43" s="874"/>
      <c r="N43" s="110"/>
    </row>
    <row r="44" spans="1:14" ht="15.75" thickBot="1">
      <c r="B44" s="812" t="s">
        <v>1037</v>
      </c>
      <c r="C44" s="813"/>
      <c r="D44" s="813"/>
      <c r="E44" s="813"/>
      <c r="F44" s="813"/>
      <c r="G44" s="813"/>
      <c r="H44" s="813"/>
      <c r="I44" s="813"/>
      <c r="J44" s="813"/>
      <c r="K44" s="813"/>
      <c r="L44" s="813"/>
      <c r="M44" s="814"/>
      <c r="N44" s="401">
        <f>SUM(N36:N43)</f>
        <v>54675.425169819107</v>
      </c>
    </row>
    <row r="45" spans="1:14">
      <c r="B45" s="287"/>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75" thickBot="1">
      <c r="B47" s="72"/>
      <c r="C47" s="67"/>
      <c r="D47" s="67"/>
      <c r="E47" s="67"/>
      <c r="F47" s="67"/>
      <c r="G47" s="67"/>
      <c r="H47" s="67"/>
      <c r="I47" s="67"/>
      <c r="J47" s="66"/>
      <c r="K47" s="66"/>
      <c r="L47" s="66"/>
      <c r="M47" s="66"/>
      <c r="N47" s="68"/>
    </row>
    <row r="48" spans="1:14">
      <c r="B48" s="857" t="s">
        <v>1028</v>
      </c>
      <c r="C48" s="858"/>
      <c r="D48" s="858"/>
      <c r="E48" s="858"/>
      <c r="F48" s="858"/>
      <c r="G48" s="858"/>
      <c r="H48" s="858"/>
      <c r="I48" s="892"/>
      <c r="J48" s="322" t="s">
        <v>1029</v>
      </c>
      <c r="K48" s="90" t="s">
        <v>1030</v>
      </c>
      <c r="L48" s="893" t="s">
        <v>1039</v>
      </c>
      <c r="M48" s="892"/>
      <c r="N48" s="91" t="s">
        <v>1035</v>
      </c>
    </row>
    <row r="49" spans="1:14">
      <c r="A49" t="s">
        <v>583</v>
      </c>
      <c r="B49" s="48" t="str">
        <f>VLOOKUP(A49,MATERIALES!A5:D373,3,FALSE)</f>
        <v>Mezcla densa en Caliente MDC-25</v>
      </c>
      <c r="C49" s="288"/>
      <c r="D49" s="288"/>
      <c r="E49" s="288"/>
      <c r="F49" s="288"/>
      <c r="G49" s="288"/>
      <c r="H49" s="288"/>
      <c r="I49" s="275"/>
      <c r="J49" s="231" t="str">
        <f>VLOOKUP(A49,MATERIALES!A5:D641,2,FALSE)</f>
        <v>m3</v>
      </c>
      <c r="K49" s="289">
        <v>0.153</v>
      </c>
      <c r="L49" s="274"/>
      <c r="M49" s="409">
        <f>VLOOKUP(A49,MATERIALES!A5:D396,4,FALSE)</f>
        <v>448097.76312300359</v>
      </c>
      <c r="N49" s="279">
        <f>K49*M49</f>
        <v>68558.957757819546</v>
      </c>
    </row>
    <row r="50" spans="1:14">
      <c r="A50" s="120"/>
      <c r="B50" s="48"/>
      <c r="C50" s="288"/>
      <c r="D50" s="288"/>
      <c r="E50" s="288"/>
      <c r="F50" s="288"/>
      <c r="G50" s="288"/>
      <c r="H50" s="288"/>
      <c r="I50" s="275"/>
      <c r="J50" s="231"/>
      <c r="K50" s="289"/>
      <c r="L50" s="274"/>
      <c r="M50" s="409"/>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SUM(N49:N53)</f>
        <v>68558.957757819546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1448</v>
      </c>
      <c r="B59" s="51" t="str">
        <f>VLOOKUP(A59,TRANSPORTE!A5:D117,3,FALSE)</f>
        <v>Transporte de Mezcla densa en Caliente MDC-25</v>
      </c>
      <c r="C59" s="324"/>
      <c r="D59" s="324"/>
      <c r="E59" s="324"/>
      <c r="F59" s="324"/>
      <c r="G59" s="324"/>
      <c r="H59" s="318" t="s">
        <v>1551</v>
      </c>
      <c r="I59" s="420">
        <v>0.153</v>
      </c>
      <c r="J59" s="293">
        <v>1</v>
      </c>
      <c r="K59" s="420">
        <f>I59*J59</f>
        <v>0.153</v>
      </c>
      <c r="L59" s="899">
        <f>VLOOKUP(A59,TRANSPORTE!A5:D117,4,FALSE)</f>
        <v>1428</v>
      </c>
      <c r="M59" s="900"/>
      <c r="N59" s="294">
        <f>K59*L59</f>
        <v>218.48400000000001</v>
      </c>
    </row>
    <row r="60" spans="1:14">
      <c r="B60" s="51"/>
      <c r="C60" s="52"/>
      <c r="D60" s="52"/>
      <c r="E60" s="52"/>
      <c r="F60" s="52"/>
      <c r="G60" s="52"/>
      <c r="H60" s="295"/>
      <c r="I60" s="286"/>
      <c r="J60" s="286"/>
      <c r="K60" s="286"/>
      <c r="L60" s="296"/>
      <c r="M60" s="297"/>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218.48400000000001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15</v>
      </c>
      <c r="B70" s="54" t="str">
        <f>VLOOKUP(A70,'MANO DE OBRA'!A8:D68,3,FALSE)</f>
        <v>Obrero (6)</v>
      </c>
      <c r="C70" s="52"/>
      <c r="D70" s="52"/>
      <c r="E70" s="52"/>
      <c r="F70" s="52"/>
      <c r="G70" s="52"/>
      <c r="H70" s="52"/>
      <c r="I70" s="299">
        <f>K70/J70*100</f>
        <v>165623.36823599998</v>
      </c>
      <c r="J70" s="300">
        <v>185</v>
      </c>
      <c r="K70" s="301">
        <f>VLOOKUP(A70,'MANO DE OBRA'!A8:D99,4,FALSE)</f>
        <v>306403.23123659997</v>
      </c>
      <c r="L70" s="55"/>
      <c r="M70" s="302">
        <v>144</v>
      </c>
      <c r="N70" s="402">
        <f>K70/M70</f>
        <v>2127.800216920833</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144</v>
      </c>
      <c r="N71" s="402">
        <f>K71/M71</f>
        <v>709.26673897361115</v>
      </c>
    </row>
    <row r="72" spans="1:15">
      <c r="B72" s="54"/>
      <c r="C72" s="52"/>
      <c r="D72" s="52"/>
      <c r="E72" s="52"/>
      <c r="F72" s="52"/>
      <c r="G72" s="52"/>
      <c r="H72" s="52"/>
      <c r="I72" s="299"/>
      <c r="J72" s="300"/>
      <c r="K72" s="301"/>
      <c r="L72" s="55"/>
      <c r="M72" s="307"/>
      <c r="N72" s="402"/>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2837.0669558944442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N44+N54+N65+N76</f>
        <v>126289.9338835331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25257.986776706621</v>
      </c>
      <c r="M83" s="848"/>
      <c r="N83" s="56"/>
    </row>
    <row r="84" spans="1:14">
      <c r="B84" s="94" t="s">
        <v>1057</v>
      </c>
      <c r="C84" s="95"/>
      <c r="D84" s="95"/>
      <c r="E84" s="95"/>
      <c r="F84" s="95"/>
      <c r="G84" s="95"/>
      <c r="H84" s="95"/>
      <c r="I84" s="92"/>
      <c r="J84" s="93"/>
      <c r="K84" s="311">
        <v>0.05</v>
      </c>
      <c r="L84" s="847">
        <f>N78*K84</f>
        <v>6314.4966941766552</v>
      </c>
      <c r="M84" s="848"/>
      <c r="N84" s="56"/>
    </row>
    <row r="85" spans="1:14" ht="15.75" thickBot="1">
      <c r="B85" s="96" t="s">
        <v>1058</v>
      </c>
      <c r="C85" s="97"/>
      <c r="D85" s="97"/>
      <c r="E85" s="97"/>
      <c r="F85" s="97"/>
      <c r="G85" s="97"/>
      <c r="H85" s="97"/>
      <c r="I85" s="98"/>
      <c r="J85" s="99"/>
      <c r="K85" s="312">
        <v>0.05</v>
      </c>
      <c r="L85" s="849">
        <f>N78*K85</f>
        <v>6314.4966941766552</v>
      </c>
      <c r="M85" s="850"/>
      <c r="N85" s="56"/>
    </row>
    <row r="86" spans="1:14" ht="15.75" thickBot="1">
      <c r="B86" s="812" t="s">
        <v>1037</v>
      </c>
      <c r="C86" s="813"/>
      <c r="D86" s="813"/>
      <c r="E86" s="813"/>
      <c r="F86" s="813"/>
      <c r="G86" s="813"/>
      <c r="H86" s="813"/>
      <c r="I86" s="813"/>
      <c r="J86" s="813"/>
      <c r="K86" s="813"/>
      <c r="L86" s="813"/>
      <c r="M86" s="814"/>
      <c r="N86" s="57">
        <f>L83+L84+L85</f>
        <v>37886.980165059933</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164176.91404859303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1682</v>
      </c>
      <c r="C31" s="86" t="s">
        <v>2185</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18</v>
      </c>
      <c r="N36" s="279">
        <f>K36/M36</f>
        <v>3127.3822785109505</v>
      </c>
    </row>
    <row r="37" spans="1:14">
      <c r="A37" s="118" t="s">
        <v>154</v>
      </c>
      <c r="B37" s="861" t="str">
        <f>VLOOKUP(A37,EQUIPOS!A7:D154,3,FALSE)</f>
        <v>Carrotanque Irrigador de asfalto, 1000 GALONES DE CAPACIDAD</v>
      </c>
      <c r="C37" s="862"/>
      <c r="D37" s="862"/>
      <c r="E37" s="862"/>
      <c r="F37" s="862"/>
      <c r="G37" s="862"/>
      <c r="H37" s="863"/>
      <c r="I37" s="274"/>
      <c r="J37" s="275"/>
      <c r="K37" s="276">
        <f>VLOOKUP(A37,EQUIPOS!A7:D164,4,FALSE)</f>
        <v>104685.38328224779</v>
      </c>
      <c r="L37" s="277"/>
      <c r="M37" s="278">
        <v>18</v>
      </c>
      <c r="N37" s="279">
        <f>K37/M37</f>
        <v>5815.8546267915435</v>
      </c>
    </row>
    <row r="38" spans="1:14">
      <c r="A38" t="s">
        <v>269</v>
      </c>
      <c r="B38" s="861" t="str">
        <f>VLOOKUP(A38,EQUIPOS!A8:D154,3,FALSE)</f>
        <v>Motoniveladora  potencia 215 HP, ancho de cuchilla 4,27 m, peso 18 ton.</v>
      </c>
      <c r="C38" s="862"/>
      <c r="D38" s="862"/>
      <c r="E38" s="862"/>
      <c r="F38" s="862"/>
      <c r="G38" s="862"/>
      <c r="H38" s="863"/>
      <c r="I38" s="274"/>
      <c r="J38" s="275"/>
      <c r="K38" s="276">
        <f>VLOOKUP(A38,EQUIPOS!A8:D165,4,FALSE)</f>
        <v>127916.55917411667</v>
      </c>
      <c r="L38" s="277"/>
      <c r="M38" s="278">
        <v>18</v>
      </c>
      <c r="N38" s="279">
        <f>K38/M38</f>
        <v>7106.4755096731487</v>
      </c>
    </row>
    <row r="39" spans="1:14">
      <c r="A39" t="s">
        <v>299</v>
      </c>
      <c r="B39" s="861" t="str">
        <f>VLOOKUP(A39,EQUIPOS!A9:D154,3,FALSE)</f>
        <v xml:space="preserve">Recicladora, potencia 430HP </v>
      </c>
      <c r="C39" s="862"/>
      <c r="D39" s="862"/>
      <c r="E39" s="862"/>
      <c r="F39" s="862"/>
      <c r="G39" s="862"/>
      <c r="H39" s="863"/>
      <c r="I39" s="864"/>
      <c r="J39" s="865"/>
      <c r="K39" s="276">
        <f>VLOOKUP(A39,EQUIPOS!A9:D166,4,FALSE)</f>
        <v>567144.24214985105</v>
      </c>
      <c r="L39" s="866">
        <v>18</v>
      </c>
      <c r="M39" s="867"/>
      <c r="N39" s="279">
        <f>K39/L39</f>
        <v>31508.013452769505</v>
      </c>
    </row>
    <row r="40" spans="1:14">
      <c r="A40" t="s">
        <v>365</v>
      </c>
      <c r="B40" s="861" t="str">
        <f>VLOOKUP(A40,EQUIPOS!A10:D154,3,FALSE)</f>
        <v xml:space="preserve">Vibrocompatador, potencia 153 HP, peso 10 Ton. </v>
      </c>
      <c r="C40" s="862"/>
      <c r="D40" s="862"/>
      <c r="E40" s="862"/>
      <c r="F40" s="862"/>
      <c r="G40" s="862"/>
      <c r="H40" s="863"/>
      <c r="I40" s="41"/>
      <c r="J40" s="42"/>
      <c r="K40" s="276">
        <f>VLOOKUP(A40,EQUIPOS!A10:D167,4,FALSE)</f>
        <v>127607.91538527035</v>
      </c>
      <c r="L40" s="283"/>
      <c r="M40" s="284">
        <v>18</v>
      </c>
      <c r="N40" s="279">
        <f>K40/M40</f>
        <v>7089.3286325150193</v>
      </c>
    </row>
    <row r="41" spans="1:14">
      <c r="B41" s="327"/>
      <c r="C41" s="328"/>
      <c r="D41" s="328"/>
      <c r="E41" s="328"/>
      <c r="F41" s="330"/>
      <c r="G41" s="330"/>
      <c r="H41" s="130"/>
      <c r="I41" s="41"/>
      <c r="J41" s="42"/>
      <c r="K41" s="281"/>
      <c r="L41" s="283"/>
      <c r="M41" s="284"/>
      <c r="N41" s="285"/>
    </row>
    <row r="42" spans="1:14">
      <c r="B42" s="869" t="s">
        <v>1036</v>
      </c>
      <c r="C42" s="870"/>
      <c r="D42" s="870"/>
      <c r="E42" s="43"/>
      <c r="F42" s="44"/>
      <c r="G42" s="44"/>
      <c r="H42" s="45"/>
      <c r="I42" s="41"/>
      <c r="J42" s="42"/>
      <c r="K42" s="286"/>
      <c r="L42" s="283"/>
      <c r="M42" s="408">
        <v>0.01</v>
      </c>
      <c r="N42" s="351">
        <f>N76*M42</f>
        <v>28.370669558944442</v>
      </c>
    </row>
    <row r="43" spans="1:14" ht="15.75" thickBot="1">
      <c r="B43" s="861"/>
      <c r="C43" s="862"/>
      <c r="D43" s="862"/>
      <c r="E43" s="862"/>
      <c r="F43" s="862"/>
      <c r="G43" s="862"/>
      <c r="H43" s="863"/>
      <c r="I43" s="871"/>
      <c r="J43" s="872"/>
      <c r="K43" s="46"/>
      <c r="L43" s="873"/>
      <c r="M43" s="874"/>
      <c r="N43" s="110"/>
    </row>
    <row r="44" spans="1:14" ht="15.75" thickBot="1">
      <c r="B44" s="812" t="s">
        <v>1037</v>
      </c>
      <c r="C44" s="813"/>
      <c r="D44" s="813"/>
      <c r="E44" s="813"/>
      <c r="F44" s="813"/>
      <c r="G44" s="813"/>
      <c r="H44" s="813"/>
      <c r="I44" s="813"/>
      <c r="J44" s="813"/>
      <c r="K44" s="813"/>
      <c r="L44" s="813"/>
      <c r="M44" s="814"/>
      <c r="N44" s="401">
        <f>SUM(N36:N43)</f>
        <v>54675.425169819107</v>
      </c>
    </row>
    <row r="45" spans="1:14">
      <c r="B45" s="287"/>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75" thickBot="1">
      <c r="B47" s="72"/>
      <c r="C47" s="67"/>
      <c r="D47" s="67"/>
      <c r="E47" s="67"/>
      <c r="F47" s="67"/>
      <c r="G47" s="67"/>
      <c r="H47" s="67"/>
      <c r="I47" s="67"/>
      <c r="J47" s="66"/>
      <c r="K47" s="66"/>
      <c r="L47" s="66"/>
      <c r="M47" s="66"/>
      <c r="N47" s="68"/>
    </row>
    <row r="48" spans="1:14">
      <c r="B48" s="857" t="s">
        <v>1028</v>
      </c>
      <c r="C48" s="858"/>
      <c r="D48" s="858"/>
      <c r="E48" s="858"/>
      <c r="F48" s="858"/>
      <c r="G48" s="858"/>
      <c r="H48" s="858"/>
      <c r="I48" s="892"/>
      <c r="J48" s="322" t="s">
        <v>1029</v>
      </c>
      <c r="K48" s="90" t="s">
        <v>1030</v>
      </c>
      <c r="L48" s="893" t="s">
        <v>1039</v>
      </c>
      <c r="M48" s="892"/>
      <c r="N48" s="91" t="s">
        <v>1035</v>
      </c>
    </row>
    <row r="49" spans="1:14">
      <c r="A49" t="s">
        <v>581</v>
      </c>
      <c r="B49" s="48"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453978.31119548396</v>
      </c>
      <c r="N49" s="279">
        <f>K49*M49</f>
        <v>69458.681612909044</v>
      </c>
    </row>
    <row r="50" spans="1:14">
      <c r="A50" s="120"/>
      <c r="B50" s="48"/>
      <c r="C50" s="288"/>
      <c r="D50" s="288"/>
      <c r="E50" s="288"/>
      <c r="F50" s="288"/>
      <c r="G50" s="288"/>
      <c r="H50" s="288"/>
      <c r="I50" s="275"/>
      <c r="J50" s="231"/>
      <c r="K50" s="289"/>
      <c r="L50" s="274"/>
      <c r="M50" s="409"/>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SUM(N49:N53)</f>
        <v>69458.681612909044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1446</v>
      </c>
      <c r="B59" s="51" t="str">
        <f>VLOOKUP(A59,TRANSPORTE!A5:D117,3,FALSE)</f>
        <v>Transporte de Mezcla Densa en Caliente MDC-19</v>
      </c>
      <c r="C59" s="324"/>
      <c r="D59" s="324"/>
      <c r="E59" s="324"/>
      <c r="F59" s="324"/>
      <c r="G59" s="324"/>
      <c r="H59" s="318" t="s">
        <v>1551</v>
      </c>
      <c r="I59" s="420">
        <v>0.153</v>
      </c>
      <c r="J59" s="293">
        <v>1</v>
      </c>
      <c r="K59" s="420">
        <f>I59*J59</f>
        <v>0.153</v>
      </c>
      <c r="L59" s="899">
        <f>VLOOKUP(A59,TRANSPORTE!A5:D117,4,FALSE)</f>
        <v>1352.5</v>
      </c>
      <c r="M59" s="900"/>
      <c r="N59" s="294">
        <f>K59*L59</f>
        <v>206.9325</v>
      </c>
    </row>
    <row r="60" spans="1:14">
      <c r="B60" s="51"/>
      <c r="C60" s="52"/>
      <c r="D60" s="52"/>
      <c r="E60" s="52"/>
      <c r="F60" s="52"/>
      <c r="G60" s="52"/>
      <c r="H60" s="318"/>
      <c r="I60" s="286"/>
      <c r="J60" s="293"/>
      <c r="K60" s="286"/>
      <c r="L60" s="899"/>
      <c r="M60" s="900"/>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206.9325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15</v>
      </c>
      <c r="B70" s="54" t="str">
        <f>VLOOKUP(A70,'MANO DE OBRA'!A8:D68,3,FALSE)</f>
        <v>Obrero (6)</v>
      </c>
      <c r="C70" s="52"/>
      <c r="D70" s="52"/>
      <c r="E70" s="52"/>
      <c r="F70" s="52"/>
      <c r="G70" s="52"/>
      <c r="H70" s="52"/>
      <c r="I70" s="299">
        <f>K70/J70*100</f>
        <v>165623.36823599998</v>
      </c>
      <c r="J70" s="300">
        <v>185</v>
      </c>
      <c r="K70" s="301">
        <f>VLOOKUP(A70,'MANO DE OBRA'!A8:D99,4,FALSE)</f>
        <v>306403.23123659997</v>
      </c>
      <c r="L70" s="55"/>
      <c r="M70" s="302">
        <v>144</v>
      </c>
      <c r="N70" s="402">
        <f>K70/M70</f>
        <v>2127.800216920833</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144</v>
      </c>
      <c r="N71" s="402">
        <f>K71/M71</f>
        <v>709.26673897361115</v>
      </c>
    </row>
    <row r="72" spans="1:15">
      <c r="B72" s="54"/>
      <c r="C72" s="52"/>
      <c r="D72" s="52"/>
      <c r="E72" s="52"/>
      <c r="F72" s="52"/>
      <c r="G72" s="52"/>
      <c r="H72" s="52"/>
      <c r="I72" s="299"/>
      <c r="J72" s="300"/>
      <c r="K72" s="301"/>
      <c r="L72" s="55"/>
      <c r="M72" s="307"/>
      <c r="N72" s="402"/>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2837.0669558944442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N44+N54+N65+N76</f>
        <v>127178.1062386226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25435.621247724521</v>
      </c>
      <c r="M83" s="848"/>
      <c r="N83" s="56"/>
    </row>
    <row r="84" spans="1:14">
      <c r="B84" s="94" t="s">
        <v>1057</v>
      </c>
      <c r="C84" s="95"/>
      <c r="D84" s="95"/>
      <c r="E84" s="95"/>
      <c r="F84" s="95"/>
      <c r="G84" s="95"/>
      <c r="H84" s="95"/>
      <c r="I84" s="92"/>
      <c r="J84" s="93"/>
      <c r="K84" s="311">
        <v>0.05</v>
      </c>
      <c r="L84" s="847">
        <f>N78*K84</f>
        <v>6358.9053119311302</v>
      </c>
      <c r="M84" s="848"/>
      <c r="N84" s="56"/>
    </row>
    <row r="85" spans="1:14" ht="15.75" thickBot="1">
      <c r="B85" s="96" t="s">
        <v>1058</v>
      </c>
      <c r="C85" s="97"/>
      <c r="D85" s="97"/>
      <c r="E85" s="97"/>
      <c r="F85" s="97"/>
      <c r="G85" s="97"/>
      <c r="H85" s="97"/>
      <c r="I85" s="98"/>
      <c r="J85" s="99"/>
      <c r="K85" s="312">
        <v>0.05</v>
      </c>
      <c r="L85" s="849">
        <f>N78*K85</f>
        <v>6358.9053119311302</v>
      </c>
      <c r="M85" s="850"/>
      <c r="N85" s="56"/>
    </row>
    <row r="86" spans="1:14" ht="15.75" thickBot="1">
      <c r="B86" s="812" t="s">
        <v>1037</v>
      </c>
      <c r="C86" s="813"/>
      <c r="D86" s="813"/>
      <c r="E86" s="813"/>
      <c r="F86" s="813"/>
      <c r="G86" s="813"/>
      <c r="H86" s="813"/>
      <c r="I86" s="813"/>
      <c r="J86" s="813"/>
      <c r="K86" s="813"/>
      <c r="L86" s="813"/>
      <c r="M86" s="814"/>
      <c r="N86" s="57">
        <f>L83+L84+L85</f>
        <v>38153.431871586778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165331.53811020937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1683</v>
      </c>
      <c r="C31" s="86" t="s">
        <v>2186</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15</v>
      </c>
      <c r="N36" s="279">
        <f>K36/M36</f>
        <v>3752.8587342131409</v>
      </c>
    </row>
    <row r="37" spans="1:14">
      <c r="A37" s="118" t="s">
        <v>154</v>
      </c>
      <c r="B37" s="861" t="str">
        <f>VLOOKUP(A37,EQUIPOS!A7:D154,3,FALSE)</f>
        <v>Carrotanque Irrigador de asfalto, 1000 GALONES DE CAPACIDAD</v>
      </c>
      <c r="C37" s="862"/>
      <c r="D37" s="862"/>
      <c r="E37" s="862"/>
      <c r="F37" s="862"/>
      <c r="G37" s="862"/>
      <c r="H37" s="863"/>
      <c r="I37" s="274"/>
      <c r="J37" s="275"/>
      <c r="K37" s="276">
        <f>VLOOKUP(A37,EQUIPOS!A7:D164,4,FALSE)</f>
        <v>104685.38328224779</v>
      </c>
      <c r="L37" s="277"/>
      <c r="M37" s="278">
        <v>15</v>
      </c>
      <c r="N37" s="279">
        <f>K37/M37</f>
        <v>6979.025552149852</v>
      </c>
    </row>
    <row r="38" spans="1:14">
      <c r="A38" t="s">
        <v>269</v>
      </c>
      <c r="B38" s="861" t="str">
        <f>VLOOKUP(A38,EQUIPOS!A8:D154,3,FALSE)</f>
        <v>Motoniveladora  potencia 215 HP, ancho de cuchilla 4,27 m, peso 18 ton.</v>
      </c>
      <c r="C38" s="862"/>
      <c r="D38" s="862"/>
      <c r="E38" s="862"/>
      <c r="F38" s="862"/>
      <c r="G38" s="862"/>
      <c r="H38" s="863"/>
      <c r="I38" s="274"/>
      <c r="J38" s="275"/>
      <c r="K38" s="276">
        <f>VLOOKUP(A38,EQUIPOS!A8:D165,4,FALSE)</f>
        <v>127916.55917411667</v>
      </c>
      <c r="L38" s="277"/>
      <c r="M38" s="278">
        <v>15</v>
      </c>
      <c r="N38" s="279">
        <f>K38/M38</f>
        <v>8527.7706116077788</v>
      </c>
    </row>
    <row r="39" spans="1:14">
      <c r="A39" t="s">
        <v>299</v>
      </c>
      <c r="B39" s="861" t="str">
        <f>VLOOKUP(A39,EQUIPOS!A9:D154,3,FALSE)</f>
        <v xml:space="preserve">Recicladora, potencia 430HP </v>
      </c>
      <c r="C39" s="862"/>
      <c r="D39" s="862"/>
      <c r="E39" s="862"/>
      <c r="F39" s="862"/>
      <c r="G39" s="862"/>
      <c r="H39" s="863"/>
      <c r="I39" s="864"/>
      <c r="J39" s="865"/>
      <c r="K39" s="276">
        <f>VLOOKUP(A39,EQUIPOS!A9:D166,4,FALSE)</f>
        <v>567144.24214985105</v>
      </c>
      <c r="L39" s="866">
        <v>15</v>
      </c>
      <c r="M39" s="867"/>
      <c r="N39" s="279">
        <f>K39/L39</f>
        <v>37809.616143323401</v>
      </c>
    </row>
    <row r="40" spans="1:14">
      <c r="A40" t="s">
        <v>365</v>
      </c>
      <c r="B40" s="861" t="str">
        <f>VLOOKUP(A40,EQUIPOS!A10:D154,3,FALSE)</f>
        <v xml:space="preserve">Vibrocompatador, potencia 153 HP, peso 10 Ton. </v>
      </c>
      <c r="C40" s="862"/>
      <c r="D40" s="862"/>
      <c r="E40" s="862"/>
      <c r="F40" s="862"/>
      <c r="G40" s="862"/>
      <c r="H40" s="863"/>
      <c r="I40" s="41"/>
      <c r="J40" s="42"/>
      <c r="K40" s="276">
        <f>VLOOKUP(A40,EQUIPOS!A10:D167,4,FALSE)</f>
        <v>127607.91538527035</v>
      </c>
      <c r="L40" s="283"/>
      <c r="M40" s="284">
        <v>15</v>
      </c>
      <c r="N40" s="279">
        <f>K40/M40</f>
        <v>8507.1943590180235</v>
      </c>
    </row>
    <row r="41" spans="1:14">
      <c r="B41" s="327"/>
      <c r="C41" s="328"/>
      <c r="D41" s="328"/>
      <c r="E41" s="328"/>
      <c r="F41" s="330"/>
      <c r="G41" s="330"/>
      <c r="H41" s="130"/>
      <c r="I41" s="41"/>
      <c r="J41" s="42"/>
      <c r="K41" s="281"/>
      <c r="L41" s="283"/>
      <c r="M41" s="284"/>
      <c r="N41" s="285"/>
    </row>
    <row r="42" spans="1:14">
      <c r="B42" s="869" t="s">
        <v>1036</v>
      </c>
      <c r="C42" s="870"/>
      <c r="D42" s="870"/>
      <c r="E42" s="43"/>
      <c r="F42" s="44"/>
      <c r="G42" s="44"/>
      <c r="H42" s="45"/>
      <c r="I42" s="41"/>
      <c r="J42" s="42"/>
      <c r="K42" s="286"/>
      <c r="L42" s="283"/>
      <c r="M42" s="408">
        <v>0.01</v>
      </c>
      <c r="N42" s="351">
        <f>N76*M42</f>
        <v>34.044803470733335</v>
      </c>
    </row>
    <row r="43" spans="1:14" ht="15.75" thickBot="1">
      <c r="B43" s="861"/>
      <c r="C43" s="862"/>
      <c r="D43" s="862"/>
      <c r="E43" s="862"/>
      <c r="F43" s="862"/>
      <c r="G43" s="862"/>
      <c r="H43" s="863"/>
      <c r="I43" s="871"/>
      <c r="J43" s="872"/>
      <c r="K43" s="46"/>
      <c r="L43" s="873"/>
      <c r="M43" s="874"/>
      <c r="N43" s="110"/>
    </row>
    <row r="44" spans="1:14" ht="15.75" thickBot="1">
      <c r="B44" s="812" t="s">
        <v>1037</v>
      </c>
      <c r="C44" s="813"/>
      <c r="D44" s="813"/>
      <c r="E44" s="813"/>
      <c r="F44" s="813"/>
      <c r="G44" s="813"/>
      <c r="H44" s="813"/>
      <c r="I44" s="813"/>
      <c r="J44" s="813"/>
      <c r="K44" s="813"/>
      <c r="L44" s="813"/>
      <c r="M44" s="814"/>
      <c r="N44" s="401">
        <f>SUM(N36:N43)</f>
        <v>65610.510203782935</v>
      </c>
    </row>
    <row r="45" spans="1:14">
      <c r="B45" s="287"/>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75" thickBot="1">
      <c r="B47" s="72"/>
      <c r="C47" s="67"/>
      <c r="D47" s="67"/>
      <c r="E47" s="67"/>
      <c r="F47" s="67"/>
      <c r="G47" s="67"/>
      <c r="H47" s="67"/>
      <c r="I47" s="67"/>
      <c r="J47" s="66"/>
      <c r="K47" s="66"/>
      <c r="L47" s="66"/>
      <c r="M47" s="66"/>
      <c r="N47" s="68"/>
    </row>
    <row r="48" spans="1:14">
      <c r="B48" s="857" t="s">
        <v>1028</v>
      </c>
      <c r="C48" s="858"/>
      <c r="D48" s="858"/>
      <c r="E48" s="858"/>
      <c r="F48" s="858"/>
      <c r="G48" s="858"/>
      <c r="H48" s="858"/>
      <c r="I48" s="892"/>
      <c r="J48" s="322" t="s">
        <v>1029</v>
      </c>
      <c r="K48" s="90" t="s">
        <v>1030</v>
      </c>
      <c r="L48" s="893" t="s">
        <v>1039</v>
      </c>
      <c r="M48" s="892"/>
      <c r="N48" s="91" t="s">
        <v>1035</v>
      </c>
    </row>
    <row r="49" spans="1:14">
      <c r="A49" t="s">
        <v>583</v>
      </c>
      <c r="B49" s="48" t="str">
        <f>VLOOKUP(A49,MATERIALES!A4:D373,3,FALSE)</f>
        <v>Mezcla densa en Caliente MDC-25</v>
      </c>
      <c r="C49" s="288"/>
      <c r="D49" s="288"/>
      <c r="E49" s="288"/>
      <c r="F49" s="288"/>
      <c r="G49" s="288"/>
      <c r="H49" s="288"/>
      <c r="I49" s="275"/>
      <c r="J49" s="231" t="str">
        <f>VLOOKUP(A49,MATERIALES!A5:D641,2,FALSE)</f>
        <v>m3</v>
      </c>
      <c r="K49" s="289">
        <v>0.153</v>
      </c>
      <c r="L49" s="274"/>
      <c r="M49" s="409">
        <f>VLOOKUP(A49,MATERIALES!A5:D396,4,FALSE)</f>
        <v>448097.76312300359</v>
      </c>
      <c r="N49" s="279">
        <f>K49*M49</f>
        <v>68558.957757819546</v>
      </c>
    </row>
    <row r="50" spans="1:14">
      <c r="A50" s="120"/>
      <c r="B50" s="48"/>
      <c r="C50" s="288"/>
      <c r="D50" s="288"/>
      <c r="E50" s="288"/>
      <c r="F50" s="288"/>
      <c r="G50" s="288"/>
      <c r="H50" s="288"/>
      <c r="I50" s="275"/>
      <c r="J50" s="231"/>
      <c r="K50" s="289"/>
      <c r="L50" s="274"/>
      <c r="M50" s="409"/>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SUM(N49:N53)</f>
        <v>68558.957757819546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1448</v>
      </c>
      <c r="B59" s="51" t="str">
        <f>VLOOKUP(A59,TRANSPORTE!A5:D117,3,FALSE)</f>
        <v>Transporte de Mezcla densa en Caliente MDC-25</v>
      </c>
      <c r="C59" s="324"/>
      <c r="D59" s="324"/>
      <c r="E59" s="324"/>
      <c r="F59" s="324"/>
      <c r="G59" s="324"/>
      <c r="H59" s="318" t="s">
        <v>1551</v>
      </c>
      <c r="I59" s="420">
        <v>0.153</v>
      </c>
      <c r="J59" s="293">
        <v>1</v>
      </c>
      <c r="K59" s="420">
        <f>I59*J59</f>
        <v>0.153</v>
      </c>
      <c r="L59" s="899">
        <f>VLOOKUP(A59,TRANSPORTE!A5:D117,4,FALSE)</f>
        <v>1428</v>
      </c>
      <c r="M59" s="900"/>
      <c r="N59" s="294">
        <f>K59*L59</f>
        <v>218.48400000000001</v>
      </c>
    </row>
    <row r="60" spans="1:14">
      <c r="B60" s="51"/>
      <c r="C60" s="52"/>
      <c r="D60" s="52"/>
      <c r="E60" s="52"/>
      <c r="F60" s="52"/>
      <c r="G60" s="52"/>
      <c r="H60" s="318"/>
      <c r="I60" s="286"/>
      <c r="J60" s="293"/>
      <c r="K60" s="286"/>
      <c r="L60" s="899"/>
      <c r="M60" s="900"/>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218.48400000000001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15</v>
      </c>
      <c r="B70" s="54" t="str">
        <f>VLOOKUP(A70,'MANO DE OBRA'!A8:D68,3,FALSE)</f>
        <v>Obrero (6)</v>
      </c>
      <c r="C70" s="52"/>
      <c r="D70" s="52"/>
      <c r="E70" s="52"/>
      <c r="F70" s="52"/>
      <c r="G70" s="52"/>
      <c r="H70" s="52"/>
      <c r="I70" s="299">
        <f>K70/J70*100</f>
        <v>165623.36823599998</v>
      </c>
      <c r="J70" s="300">
        <v>185</v>
      </c>
      <c r="K70" s="301">
        <f>VLOOKUP(A70,'MANO DE OBRA'!A8:D99,4,FALSE)</f>
        <v>306403.23123659997</v>
      </c>
      <c r="L70" s="55"/>
      <c r="M70" s="302">
        <v>120</v>
      </c>
      <c r="N70" s="402">
        <f>K70/M70</f>
        <v>2553.3602603049999</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120</v>
      </c>
      <c r="N71" s="402">
        <f>K71/M71</f>
        <v>851.12008676833329</v>
      </c>
    </row>
    <row r="72" spans="1:15">
      <c r="B72" s="54"/>
      <c r="C72" s="52"/>
      <c r="D72" s="52"/>
      <c r="E72" s="52"/>
      <c r="F72" s="52"/>
      <c r="G72" s="52"/>
      <c r="H72" s="52"/>
      <c r="I72" s="299"/>
      <c r="J72" s="300"/>
      <c r="K72" s="301"/>
      <c r="L72" s="55"/>
      <c r="M72" s="307"/>
      <c r="N72" s="402"/>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3404.4803470733332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N44+N54+N65+N76</f>
        <v>137792.43230867584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27558.48646173517</v>
      </c>
      <c r="M83" s="848"/>
      <c r="N83" s="56"/>
    </row>
    <row r="84" spans="1:14">
      <c r="B84" s="94" t="s">
        <v>1057</v>
      </c>
      <c r="C84" s="95"/>
      <c r="D84" s="95"/>
      <c r="E84" s="95"/>
      <c r="F84" s="95"/>
      <c r="G84" s="95"/>
      <c r="H84" s="95"/>
      <c r="I84" s="92"/>
      <c r="J84" s="93"/>
      <c r="K84" s="311">
        <v>0.05</v>
      </c>
      <c r="L84" s="847">
        <f>N78*K84</f>
        <v>6889.6216154337926</v>
      </c>
      <c r="M84" s="848"/>
      <c r="N84" s="56"/>
    </row>
    <row r="85" spans="1:14" ht="15.75" thickBot="1">
      <c r="B85" s="96" t="s">
        <v>1058</v>
      </c>
      <c r="C85" s="97"/>
      <c r="D85" s="97"/>
      <c r="E85" s="97"/>
      <c r="F85" s="97"/>
      <c r="G85" s="97"/>
      <c r="H85" s="97"/>
      <c r="I85" s="98"/>
      <c r="J85" s="99"/>
      <c r="K85" s="312">
        <v>0.05</v>
      </c>
      <c r="L85" s="849">
        <f>N78*K85</f>
        <v>6889.6216154337926</v>
      </c>
      <c r="M85" s="850"/>
      <c r="N85" s="56"/>
    </row>
    <row r="86" spans="1:14" ht="15.75" thickBot="1">
      <c r="B86" s="812" t="s">
        <v>1037</v>
      </c>
      <c r="C86" s="813"/>
      <c r="D86" s="813"/>
      <c r="E86" s="813"/>
      <c r="F86" s="813"/>
      <c r="G86" s="813"/>
      <c r="H86" s="813"/>
      <c r="I86" s="813"/>
      <c r="J86" s="813"/>
      <c r="K86" s="813"/>
      <c r="L86" s="813"/>
      <c r="M86" s="814"/>
      <c r="N86" s="57">
        <f>L83+L84+L85</f>
        <v>41337.729692602748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179130.1620012786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1684</v>
      </c>
      <c r="C31" s="86" t="s">
        <v>2189</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278">
        <v>15</v>
      </c>
      <c r="N36" s="279">
        <f>K36/M36</f>
        <v>3752.8587342131409</v>
      </c>
    </row>
    <row r="37" spans="1:14">
      <c r="A37" s="118" t="s">
        <v>154</v>
      </c>
      <c r="B37" s="861" t="str">
        <f>VLOOKUP(A37,EQUIPOS!A7:D154,3,FALSE)</f>
        <v>Carrotanque Irrigador de asfalto, 1000 GALONES DE CAPACIDAD</v>
      </c>
      <c r="C37" s="862"/>
      <c r="D37" s="862"/>
      <c r="E37" s="862"/>
      <c r="F37" s="862"/>
      <c r="G37" s="862"/>
      <c r="H37" s="863"/>
      <c r="I37" s="274"/>
      <c r="J37" s="275"/>
      <c r="K37" s="276">
        <f>VLOOKUP(A37,EQUIPOS!A7:D164,4,FALSE)</f>
        <v>104685.38328224779</v>
      </c>
      <c r="L37" s="277"/>
      <c r="M37" s="278">
        <v>15</v>
      </c>
      <c r="N37" s="279">
        <f>K37/M37</f>
        <v>6979.025552149852</v>
      </c>
    </row>
    <row r="38" spans="1:14">
      <c r="A38" t="s">
        <v>269</v>
      </c>
      <c r="B38" s="861" t="str">
        <f>VLOOKUP(A38,EQUIPOS!A8:D154,3,FALSE)</f>
        <v>Motoniveladora  potencia 215 HP, ancho de cuchilla 4,27 m, peso 18 ton.</v>
      </c>
      <c r="C38" s="862"/>
      <c r="D38" s="862"/>
      <c r="E38" s="862"/>
      <c r="F38" s="862"/>
      <c r="G38" s="862"/>
      <c r="H38" s="863"/>
      <c r="I38" s="274"/>
      <c r="J38" s="275"/>
      <c r="K38" s="276">
        <f>VLOOKUP(A38,EQUIPOS!A8:D165,4,FALSE)</f>
        <v>127916.55917411667</v>
      </c>
      <c r="L38" s="277"/>
      <c r="M38" s="278">
        <v>15</v>
      </c>
      <c r="N38" s="279">
        <f>K38/M38</f>
        <v>8527.7706116077788</v>
      </c>
    </row>
    <row r="39" spans="1:14">
      <c r="A39" t="s">
        <v>299</v>
      </c>
      <c r="B39" s="861" t="str">
        <f>VLOOKUP(A39,EQUIPOS!A9:D154,3,FALSE)</f>
        <v xml:space="preserve">Recicladora, potencia 430HP </v>
      </c>
      <c r="C39" s="862"/>
      <c r="D39" s="862"/>
      <c r="E39" s="862"/>
      <c r="F39" s="862"/>
      <c r="G39" s="862"/>
      <c r="H39" s="863"/>
      <c r="I39" s="864"/>
      <c r="J39" s="865"/>
      <c r="K39" s="276">
        <f>VLOOKUP(A39,EQUIPOS!A9:D166,4,FALSE)</f>
        <v>567144.24214985105</v>
      </c>
      <c r="L39" s="866">
        <v>15</v>
      </c>
      <c r="M39" s="867"/>
      <c r="N39" s="279">
        <f>K39/L39</f>
        <v>37809.616143323401</v>
      </c>
    </row>
    <row r="40" spans="1:14">
      <c r="A40" t="s">
        <v>365</v>
      </c>
      <c r="B40" s="861" t="str">
        <f>VLOOKUP(A40,EQUIPOS!A10:D154,3,FALSE)</f>
        <v xml:space="preserve">Vibrocompatador, potencia 153 HP, peso 10 Ton. </v>
      </c>
      <c r="C40" s="862"/>
      <c r="D40" s="862"/>
      <c r="E40" s="862"/>
      <c r="F40" s="862"/>
      <c r="G40" s="862"/>
      <c r="H40" s="863"/>
      <c r="I40" s="41"/>
      <c r="J40" s="42"/>
      <c r="K40" s="276">
        <f>VLOOKUP(A40,EQUIPOS!A10:D167,4,FALSE)</f>
        <v>127607.91538527035</v>
      </c>
      <c r="L40" s="283"/>
      <c r="M40" s="284">
        <v>15</v>
      </c>
      <c r="N40" s="279">
        <f>K40/M40</f>
        <v>8507.1943590180235</v>
      </c>
    </row>
    <row r="41" spans="1:14">
      <c r="B41" s="327"/>
      <c r="C41" s="328"/>
      <c r="D41" s="328"/>
      <c r="E41" s="328"/>
      <c r="F41" s="330"/>
      <c r="G41" s="330"/>
      <c r="H41" s="130"/>
      <c r="I41" s="41"/>
      <c r="J41" s="42"/>
      <c r="K41" s="281"/>
      <c r="L41" s="283"/>
      <c r="M41" s="284"/>
      <c r="N41" s="285"/>
    </row>
    <row r="42" spans="1:14">
      <c r="B42" s="869" t="s">
        <v>1036</v>
      </c>
      <c r="C42" s="870"/>
      <c r="D42" s="870"/>
      <c r="E42" s="43"/>
      <c r="F42" s="44"/>
      <c r="G42" s="44"/>
      <c r="H42" s="45"/>
      <c r="I42" s="41"/>
      <c r="J42" s="42"/>
      <c r="K42" s="286"/>
      <c r="L42" s="283"/>
      <c r="M42" s="408">
        <v>0.01</v>
      </c>
      <c r="N42" s="351">
        <f>N76*M42</f>
        <v>34.044803470733335</v>
      </c>
    </row>
    <row r="43" spans="1:14" ht="15.75" thickBot="1">
      <c r="B43" s="861"/>
      <c r="C43" s="862"/>
      <c r="D43" s="862"/>
      <c r="E43" s="862"/>
      <c r="F43" s="862"/>
      <c r="G43" s="862"/>
      <c r="H43" s="863"/>
      <c r="I43" s="871"/>
      <c r="J43" s="872"/>
      <c r="K43" s="46"/>
      <c r="L43" s="873"/>
      <c r="M43" s="874"/>
      <c r="N43" s="110"/>
    </row>
    <row r="44" spans="1:14" ht="15.75" thickBot="1">
      <c r="B44" s="812" t="s">
        <v>1037</v>
      </c>
      <c r="C44" s="813"/>
      <c r="D44" s="813"/>
      <c r="E44" s="813"/>
      <c r="F44" s="813"/>
      <c r="G44" s="813"/>
      <c r="H44" s="813"/>
      <c r="I44" s="813"/>
      <c r="J44" s="813"/>
      <c r="K44" s="813"/>
      <c r="L44" s="813"/>
      <c r="M44" s="814"/>
      <c r="N44" s="401">
        <f>SUM(N36:N43)</f>
        <v>65610.510203782935</v>
      </c>
    </row>
    <row r="45" spans="1:14">
      <c r="B45" s="287"/>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75" thickBot="1">
      <c r="B47" s="72"/>
      <c r="C47" s="67"/>
      <c r="D47" s="67"/>
      <c r="E47" s="67"/>
      <c r="F47" s="67"/>
      <c r="G47" s="67"/>
      <c r="H47" s="67"/>
      <c r="I47" s="67"/>
      <c r="J47" s="66"/>
      <c r="K47" s="66"/>
      <c r="L47" s="66"/>
      <c r="M47" s="66"/>
      <c r="N47" s="68"/>
    </row>
    <row r="48" spans="1:14">
      <c r="B48" s="857" t="s">
        <v>1028</v>
      </c>
      <c r="C48" s="858"/>
      <c r="D48" s="858"/>
      <c r="E48" s="858"/>
      <c r="F48" s="858"/>
      <c r="G48" s="858"/>
      <c r="H48" s="858"/>
      <c r="I48" s="892"/>
      <c r="J48" s="322" t="s">
        <v>1029</v>
      </c>
      <c r="K48" s="90" t="s">
        <v>1030</v>
      </c>
      <c r="L48" s="893" t="s">
        <v>1039</v>
      </c>
      <c r="M48" s="892"/>
      <c r="N48" s="91" t="s">
        <v>1035</v>
      </c>
    </row>
    <row r="49" spans="1:14">
      <c r="A49" t="s">
        <v>581</v>
      </c>
      <c r="B49" s="48"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453978.31119548396</v>
      </c>
      <c r="N49" s="279">
        <f>K49*M49</f>
        <v>69458.681612909044</v>
      </c>
    </row>
    <row r="50" spans="1:14">
      <c r="A50" s="120"/>
      <c r="B50" s="48"/>
      <c r="C50" s="288"/>
      <c r="D50" s="288"/>
      <c r="E50" s="288"/>
      <c r="F50" s="288"/>
      <c r="G50" s="288"/>
      <c r="H50" s="288"/>
      <c r="I50" s="275"/>
      <c r="J50" s="231"/>
      <c r="K50" s="289"/>
      <c r="L50" s="274"/>
      <c r="M50" s="409"/>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SUM(N49:N53)</f>
        <v>69458.681612909044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1446</v>
      </c>
      <c r="B59" s="51" t="str">
        <f>VLOOKUP(A59,TRANSPORTE!A5:D117,3,FALSE)</f>
        <v>Transporte de Mezcla Densa en Caliente MDC-19</v>
      </c>
      <c r="C59" s="324"/>
      <c r="D59" s="324"/>
      <c r="E59" s="324"/>
      <c r="F59" s="324"/>
      <c r="G59" s="324"/>
      <c r="H59" s="318" t="s">
        <v>1551</v>
      </c>
      <c r="I59" s="420">
        <v>0.153</v>
      </c>
      <c r="J59" s="293">
        <v>1</v>
      </c>
      <c r="K59" s="420">
        <f>I59*J59</f>
        <v>0.153</v>
      </c>
      <c r="L59" s="899">
        <f>VLOOKUP(A59,TRANSPORTE!A5:D117,4,FALSE)</f>
        <v>1352.5</v>
      </c>
      <c r="M59" s="900"/>
      <c r="N59" s="294">
        <f>K59*L59</f>
        <v>206.9325</v>
      </c>
    </row>
    <row r="60" spans="1:14">
      <c r="B60" s="51"/>
      <c r="C60" s="52"/>
      <c r="D60" s="52"/>
      <c r="E60" s="52"/>
      <c r="F60" s="52"/>
      <c r="G60" s="52"/>
      <c r="H60" s="318"/>
      <c r="I60" s="286"/>
      <c r="J60" s="293"/>
      <c r="K60" s="286"/>
      <c r="L60" s="899"/>
      <c r="M60" s="900"/>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206.9325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15</v>
      </c>
      <c r="B70" s="54" t="str">
        <f>VLOOKUP(A70,'MANO DE OBRA'!A8:D68,3,FALSE)</f>
        <v>Obrero (6)</v>
      </c>
      <c r="C70" s="52"/>
      <c r="D70" s="52"/>
      <c r="E70" s="52"/>
      <c r="F70" s="52"/>
      <c r="G70" s="52"/>
      <c r="H70" s="52"/>
      <c r="I70" s="299">
        <f>K70/J70*100</f>
        <v>165623.36823599998</v>
      </c>
      <c r="J70" s="300">
        <v>185</v>
      </c>
      <c r="K70" s="301">
        <f>VLOOKUP(A70,'MANO DE OBRA'!A8:D99,4,FALSE)</f>
        <v>306403.23123659997</v>
      </c>
      <c r="L70" s="55"/>
      <c r="M70" s="302">
        <v>120</v>
      </c>
      <c r="N70" s="402">
        <f>K70/M70</f>
        <v>2553.3602603049999</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120</v>
      </c>
      <c r="N71" s="402">
        <f>K71/M71</f>
        <v>851.12008676833329</v>
      </c>
    </row>
    <row r="72" spans="1:15">
      <c r="B72" s="54"/>
      <c r="C72" s="52"/>
      <c r="D72" s="52"/>
      <c r="E72" s="52"/>
      <c r="F72" s="52"/>
      <c r="G72" s="52"/>
      <c r="H72" s="52"/>
      <c r="I72" s="299"/>
      <c r="J72" s="300"/>
      <c r="K72" s="301"/>
      <c r="L72" s="55"/>
      <c r="M72" s="307"/>
      <c r="N72" s="402"/>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3404.4803470733332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N44+N54+N65+N76</f>
        <v>138680.60466376532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27736.120932753067</v>
      </c>
      <c r="M83" s="848"/>
      <c r="N83" s="56"/>
    </row>
    <row r="84" spans="1:14">
      <c r="B84" s="94" t="s">
        <v>1057</v>
      </c>
      <c r="C84" s="95"/>
      <c r="D84" s="95"/>
      <c r="E84" s="95"/>
      <c r="F84" s="95"/>
      <c r="G84" s="95"/>
      <c r="H84" s="95"/>
      <c r="I84" s="92"/>
      <c r="J84" s="93"/>
      <c r="K84" s="311">
        <v>0.05</v>
      </c>
      <c r="L84" s="847">
        <f>N78*K84</f>
        <v>6934.0302331882667</v>
      </c>
      <c r="M84" s="848"/>
      <c r="N84" s="56"/>
    </row>
    <row r="85" spans="1:14" ht="15.75" thickBot="1">
      <c r="B85" s="96" t="s">
        <v>1058</v>
      </c>
      <c r="C85" s="97"/>
      <c r="D85" s="97"/>
      <c r="E85" s="97"/>
      <c r="F85" s="97"/>
      <c r="G85" s="97"/>
      <c r="H85" s="97"/>
      <c r="I85" s="98"/>
      <c r="J85" s="99"/>
      <c r="K85" s="312">
        <v>0.05</v>
      </c>
      <c r="L85" s="849">
        <f>N78*K85</f>
        <v>6934.0302331882667</v>
      </c>
      <c r="M85" s="850"/>
      <c r="N85" s="56"/>
    </row>
    <row r="86" spans="1:14" ht="15.75" thickBot="1">
      <c r="B86" s="812" t="s">
        <v>1037</v>
      </c>
      <c r="C86" s="813"/>
      <c r="D86" s="813"/>
      <c r="E86" s="813"/>
      <c r="F86" s="813"/>
      <c r="G86" s="813"/>
      <c r="H86" s="813"/>
      <c r="I86" s="813"/>
      <c r="J86" s="813"/>
      <c r="K86" s="813"/>
      <c r="L86" s="813"/>
      <c r="M86" s="814"/>
      <c r="N86" s="57">
        <f>L83+L84+L85</f>
        <v>41604.181399129608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180284.78606289491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1172</v>
      </c>
      <c r="C31" s="86" t="s">
        <v>2190</v>
      </c>
      <c r="D31" s="87"/>
      <c r="E31" s="87"/>
      <c r="F31" s="87"/>
      <c r="G31" s="87"/>
      <c r="H31" s="87"/>
      <c r="I31" s="87"/>
      <c r="J31" s="88"/>
      <c r="K31" s="315"/>
      <c r="L31" s="313" t="s">
        <v>233</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2"/>
      <c r="F40" s="862"/>
      <c r="G40" s="862"/>
      <c r="H40" s="863"/>
      <c r="I40" s="41"/>
      <c r="J40" s="42"/>
      <c r="K40" s="276"/>
      <c r="L40" s="283"/>
      <c r="M40" s="284"/>
      <c r="N40" s="279"/>
    </row>
    <row r="41" spans="1:14">
      <c r="B41" s="327"/>
      <c r="C41" s="328"/>
      <c r="D41" s="328"/>
      <c r="E41" s="328"/>
      <c r="F41" s="330"/>
      <c r="G41" s="330"/>
      <c r="H41" s="130"/>
      <c r="I41" s="41"/>
      <c r="J41" s="42"/>
      <c r="K41" s="281"/>
      <c r="L41" s="283"/>
      <c r="M41" s="284"/>
      <c r="N41" s="285"/>
    </row>
    <row r="42" spans="1:14">
      <c r="B42" s="869" t="s">
        <v>1036</v>
      </c>
      <c r="C42" s="870"/>
      <c r="D42" s="870"/>
      <c r="E42" s="43"/>
      <c r="F42" s="44"/>
      <c r="G42" s="44"/>
      <c r="H42" s="45"/>
      <c r="I42" s="41"/>
      <c r="J42" s="42"/>
      <c r="K42" s="286"/>
      <c r="L42" s="283"/>
      <c r="M42" s="408">
        <v>0.01</v>
      </c>
      <c r="N42" s="351">
        <f>N76*M42</f>
        <v>4.0853764164879998</v>
      </c>
    </row>
    <row r="43" spans="1:14" ht="15.75" thickBot="1">
      <c r="B43" s="861"/>
      <c r="C43" s="862"/>
      <c r="D43" s="862"/>
      <c r="E43" s="862"/>
      <c r="F43" s="862"/>
      <c r="G43" s="862"/>
      <c r="H43" s="863"/>
      <c r="I43" s="871"/>
      <c r="J43" s="872"/>
      <c r="K43" s="46"/>
      <c r="L43" s="873"/>
      <c r="M43" s="874"/>
      <c r="N43" s="110"/>
    </row>
    <row r="44" spans="1:14" ht="15.75" thickBot="1">
      <c r="B44" s="812" t="s">
        <v>1037</v>
      </c>
      <c r="C44" s="813"/>
      <c r="D44" s="813"/>
      <c r="E44" s="813"/>
      <c r="F44" s="813"/>
      <c r="G44" s="813"/>
      <c r="H44" s="813"/>
      <c r="I44" s="813"/>
      <c r="J44" s="813"/>
      <c r="K44" s="813"/>
      <c r="L44" s="813"/>
      <c r="M44" s="814"/>
      <c r="N44" s="401">
        <f>SUM(N36:N43)</f>
        <v>4.0853764164879998</v>
      </c>
    </row>
    <row r="45" spans="1:14">
      <c r="B45" s="287"/>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75" thickBot="1">
      <c r="B47" s="72"/>
      <c r="C47" s="67"/>
      <c r="D47" s="67"/>
      <c r="E47" s="67"/>
      <c r="F47" s="67"/>
      <c r="G47" s="67"/>
      <c r="H47" s="67"/>
      <c r="I47" s="67"/>
      <c r="J47" s="66"/>
      <c r="K47" s="66"/>
      <c r="L47" s="66"/>
      <c r="M47" s="66"/>
      <c r="N47" s="68"/>
    </row>
    <row r="48" spans="1:14">
      <c r="B48" s="857" t="s">
        <v>1028</v>
      </c>
      <c r="C48" s="858"/>
      <c r="D48" s="858"/>
      <c r="E48" s="858"/>
      <c r="F48" s="858"/>
      <c r="G48" s="858"/>
      <c r="H48" s="858"/>
      <c r="I48" s="892"/>
      <c r="J48" s="322" t="s">
        <v>1029</v>
      </c>
      <c r="K48" s="90" t="s">
        <v>1030</v>
      </c>
      <c r="L48" s="893" t="s">
        <v>1039</v>
      </c>
      <c r="M48" s="892"/>
      <c r="N48" s="91" t="s">
        <v>1035</v>
      </c>
    </row>
    <row r="49" spans="1:14">
      <c r="A49" t="s">
        <v>965</v>
      </c>
      <c r="B49" s="48" t="str">
        <f>VLOOKUP(A49,MATERIALES!A4:D373,3,FALSE)</f>
        <v>Geotextil Nt Repav 450 O Similar (Proveedores Pavco, Lafayet, Geomatrix, Tensar, Omnes U Otros)</v>
      </c>
      <c r="C49" s="288"/>
      <c r="D49" s="288"/>
      <c r="E49" s="288"/>
      <c r="F49" s="288"/>
      <c r="G49" s="288"/>
      <c r="H49" s="288"/>
      <c r="I49" s="275"/>
      <c r="J49" s="231" t="str">
        <f>VLOOKUP(A49,MATERIALES!A5:D641,2,FALSE)</f>
        <v>m2</v>
      </c>
      <c r="K49" s="289">
        <v>1.0549999999999999</v>
      </c>
      <c r="L49" s="274"/>
      <c r="M49" s="409">
        <f>VLOOKUP(A49,MATERIALES!A5:D396,4,FALSE)</f>
        <v>11789.718106671486</v>
      </c>
      <c r="N49" s="279">
        <f>K49*M49</f>
        <v>12438.152602538417</v>
      </c>
    </row>
    <row r="50" spans="1:14">
      <c r="A50" s="120"/>
      <c r="B50" s="48"/>
      <c r="C50" s="288"/>
      <c r="D50" s="288"/>
      <c r="E50" s="288"/>
      <c r="F50" s="288"/>
      <c r="G50" s="288"/>
      <c r="H50" s="288"/>
      <c r="I50" s="275"/>
      <c r="J50" s="231"/>
      <c r="K50" s="289"/>
      <c r="L50" s="274"/>
      <c r="M50" s="409"/>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SUM(N49:N53)</f>
        <v>12438.152602538417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318"/>
      <c r="I60" s="286"/>
      <c r="J60" s="293"/>
      <c r="K60" s="286"/>
      <c r="L60" s="899"/>
      <c r="M60" s="900"/>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t="s">
        <v>15</v>
      </c>
      <c r="B70" s="54" t="str">
        <f>VLOOKUP(A70,'MANO DE OBRA'!A8:D68,3,FALSE)</f>
        <v>Obrero (6)</v>
      </c>
      <c r="C70" s="52"/>
      <c r="D70" s="52"/>
      <c r="E70" s="52"/>
      <c r="F70" s="52"/>
      <c r="G70" s="52"/>
      <c r="H70" s="52"/>
      <c r="I70" s="299">
        <f>K70/J70*100</f>
        <v>165623.36823599998</v>
      </c>
      <c r="J70" s="300">
        <v>185</v>
      </c>
      <c r="K70" s="301">
        <f>VLOOKUP(A70,'MANO DE OBRA'!A8:D99,4,FALSE)</f>
        <v>306403.23123659997</v>
      </c>
      <c r="L70" s="55"/>
      <c r="M70" s="302">
        <v>1000</v>
      </c>
      <c r="N70" s="402">
        <f>K70/M70</f>
        <v>306.40323123659999</v>
      </c>
      <c r="O70" s="111"/>
    </row>
    <row r="71" spans="1:15">
      <c r="A71"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306">
        <v>1000</v>
      </c>
      <c r="N71" s="402">
        <f>K71/M71</f>
        <v>102.1344104122</v>
      </c>
    </row>
    <row r="72" spans="1:15">
      <c r="B72" s="54"/>
      <c r="C72" s="52"/>
      <c r="D72" s="52"/>
      <c r="E72" s="52"/>
      <c r="F72" s="52"/>
      <c r="G72" s="52"/>
      <c r="H72" s="52"/>
      <c r="I72" s="299"/>
      <c r="J72" s="300"/>
      <c r="K72" s="301"/>
      <c r="L72" s="55"/>
      <c r="M72" s="307"/>
      <c r="N72" s="402"/>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408.53764164879999</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N44+N54+N65+N76</f>
        <v>12850.775620603705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2570.1551241207412</v>
      </c>
      <c r="M83" s="848"/>
      <c r="N83" s="56"/>
    </row>
    <row r="84" spans="1:14">
      <c r="B84" s="94" t="s">
        <v>1057</v>
      </c>
      <c r="C84" s="95"/>
      <c r="D84" s="95"/>
      <c r="E84" s="95"/>
      <c r="F84" s="95"/>
      <c r="G84" s="95"/>
      <c r="H84" s="95"/>
      <c r="I84" s="92"/>
      <c r="J84" s="93"/>
      <c r="K84" s="311">
        <v>0.05</v>
      </c>
      <c r="L84" s="847">
        <f>N78*K84</f>
        <v>642.53878103018531</v>
      </c>
      <c r="M84" s="848"/>
      <c r="N84" s="56"/>
    </row>
    <row r="85" spans="1:14" ht="15.75" thickBot="1">
      <c r="B85" s="96" t="s">
        <v>1058</v>
      </c>
      <c r="C85" s="97"/>
      <c r="D85" s="97"/>
      <c r="E85" s="97"/>
      <c r="F85" s="97"/>
      <c r="G85" s="97"/>
      <c r="H85" s="97"/>
      <c r="I85" s="98"/>
      <c r="J85" s="99"/>
      <c r="K85" s="312">
        <v>0.05</v>
      </c>
      <c r="L85" s="849">
        <f>N78*K85</f>
        <v>642.53878103018531</v>
      </c>
      <c r="M85" s="850"/>
      <c r="N85" s="56"/>
    </row>
    <row r="86" spans="1:14" ht="15.75" thickBot="1">
      <c r="B86" s="812" t="s">
        <v>1037</v>
      </c>
      <c r="C86" s="813"/>
      <c r="D86" s="813"/>
      <c r="E86" s="813"/>
      <c r="F86" s="813"/>
      <c r="G86" s="813"/>
      <c r="H86" s="813"/>
      <c r="I86" s="813"/>
      <c r="J86" s="813"/>
      <c r="K86" s="813"/>
      <c r="L86" s="813"/>
      <c r="M86" s="814"/>
      <c r="N86" s="57">
        <f>L83+L84+L85</f>
        <v>3855.2326861811121</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16706.008306784817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30"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78"/>
      <c r="K118" s="878"/>
      <c r="L118" s="878"/>
      <c r="M118" s="878"/>
      <c r="N118" s="879"/>
    </row>
    <row r="119" spans="2:14" ht="15.75" thickBot="1">
      <c r="B119" s="268" t="s">
        <v>2326</v>
      </c>
      <c r="C119" s="400"/>
      <c r="D119" s="400"/>
      <c r="E119" s="62"/>
      <c r="F119" s="62"/>
      <c r="G119" s="62"/>
      <c r="H119" s="62"/>
      <c r="I119" s="62"/>
      <c r="J119" s="880"/>
      <c r="K119" s="880"/>
      <c r="L119" s="880"/>
      <c r="M119" s="880"/>
      <c r="N119" s="88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1173</v>
      </c>
      <c r="C31" s="225" t="s">
        <v>2191</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164</v>
      </c>
      <c r="B36" s="861" t="str">
        <f>VLOOKUP(A36,EQUIPOS!A6:D154,3,FALSE)</f>
        <v>Compactador manual de rodillo</v>
      </c>
      <c r="C36" s="862"/>
      <c r="D36" s="862"/>
      <c r="E36" s="862"/>
      <c r="F36" s="862"/>
      <c r="G36" s="862"/>
      <c r="H36" s="863"/>
      <c r="I36" s="274"/>
      <c r="J36" s="275"/>
      <c r="K36" s="276">
        <f>VLOOKUP(A36,EQUIPOS!A6:D163,4,FALSE)</f>
        <v>53550</v>
      </c>
      <c r="L36" s="277"/>
      <c r="M36" s="278">
        <v>2</v>
      </c>
      <c r="N36" s="279">
        <f>K36/M36</f>
        <v>26775</v>
      </c>
    </row>
    <row r="37" spans="1:14">
      <c r="A37" s="118" t="s">
        <v>180</v>
      </c>
      <c r="B37" s="861" t="str">
        <f>VLOOKUP(A37,EQUIPOS!A7:D154,3,FALSE)</f>
        <v>Compresor 120 HP, con martillo.</v>
      </c>
      <c r="C37" s="862"/>
      <c r="D37" s="862"/>
      <c r="E37" s="862"/>
      <c r="F37" s="862"/>
      <c r="G37" s="862"/>
      <c r="H37" s="863"/>
      <c r="I37" s="274"/>
      <c r="J37" s="275"/>
      <c r="K37" s="276">
        <f>VLOOKUP(A37,EQUIPOS!A7:D164,4,FALSE)</f>
        <v>91984.333333333328</v>
      </c>
      <c r="L37" s="277"/>
      <c r="M37" s="278">
        <v>4</v>
      </c>
      <c r="N37" s="279">
        <f>K37/M37</f>
        <v>22996.083333333332</v>
      </c>
    </row>
    <row r="38" spans="1:14">
      <c r="A38" t="s">
        <v>184</v>
      </c>
      <c r="B38" s="861" t="str">
        <f>VLOOKUP(A38,EQUIPOS!A8:D154,3,FALSE)</f>
        <v>Cortadora de pavimento, Máxima profundidad de corte: 160 mm. Capacidad de disco: desde 12´´ hasta 18´´ de diámetro. Peso operacional: 135 kg, 13.5 hp de potencia</v>
      </c>
      <c r="C38" s="862"/>
      <c r="D38" s="862"/>
      <c r="E38" s="862"/>
      <c r="F38" s="862"/>
      <c r="G38" s="862"/>
      <c r="H38" s="863"/>
      <c r="I38" s="274"/>
      <c r="J38" s="275"/>
      <c r="K38" s="276">
        <f>VLOOKUP(A38,EQUIPOS!A8:D165,4,FALSE)</f>
        <v>5022.666666666667</v>
      </c>
      <c r="L38" s="277"/>
      <c r="M38" s="278">
        <v>10</v>
      </c>
      <c r="N38" s="279">
        <f>K38/M38</f>
        <v>502.26666666666671</v>
      </c>
    </row>
    <row r="39" spans="1:14">
      <c r="A39" t="s">
        <v>303</v>
      </c>
      <c r="B39" s="861" t="str">
        <f>VLOOKUP(A39,EQUIPOS!A9:D154,3,FALSE)</f>
        <v>Retrocargador, pala de 1,1 m3 de capacidad, profundidad de excavación de 4.400 mm y una altura de 5.680 mm</v>
      </c>
      <c r="C39" s="862"/>
      <c r="D39" s="862"/>
      <c r="E39" s="862"/>
      <c r="F39" s="862"/>
      <c r="G39" s="862"/>
      <c r="H39" s="863"/>
      <c r="I39" s="274"/>
      <c r="J39" s="275"/>
      <c r="K39" s="276">
        <f>VLOOKUP(A39,EQUIPOS!A9:D166,4,FALSE)</f>
        <v>91934.135117071099</v>
      </c>
      <c r="L39" s="277"/>
      <c r="M39" s="278">
        <v>10</v>
      </c>
      <c r="N39" s="279">
        <f>K39/M39</f>
        <v>9193.4135117071091</v>
      </c>
    </row>
    <row r="40" spans="1:14">
      <c r="A40" t="s">
        <v>129</v>
      </c>
      <c r="B40" s="861" t="str">
        <f>VLOOKUP(A40,EQUIPOS!A10:D154,3,FALSE)</f>
        <v xml:space="preserve">Buldozer, Potencia al volante de 140 HP, motor de 2200 RPM, longitud de hoja 4,80m. </v>
      </c>
      <c r="C40" s="862"/>
      <c r="D40" s="862"/>
      <c r="E40" s="862"/>
      <c r="F40" s="862"/>
      <c r="G40" s="862"/>
      <c r="H40" s="863"/>
      <c r="I40" s="274"/>
      <c r="J40" s="275"/>
      <c r="K40" s="276">
        <f>VLOOKUP(A40,EQUIPOS!A10:D167,4,FALSE)</f>
        <v>143990</v>
      </c>
      <c r="L40" s="277"/>
      <c r="M40" s="278">
        <v>100</v>
      </c>
      <c r="N40" s="279">
        <f>K40/M40</f>
        <v>1439.9</v>
      </c>
    </row>
    <row r="41" spans="1:14">
      <c r="B41" s="861"/>
      <c r="C41" s="862"/>
      <c r="D41" s="862"/>
      <c r="E41" s="862"/>
      <c r="F41" s="862"/>
      <c r="G41" s="862"/>
      <c r="H41" s="863"/>
      <c r="I41" s="274"/>
      <c r="J41" s="275"/>
      <c r="K41" s="276"/>
      <c r="L41" s="277"/>
      <c r="M41" s="278"/>
      <c r="N41" s="279"/>
    </row>
    <row r="42" spans="1:14">
      <c r="B42" s="861"/>
      <c r="C42" s="862"/>
      <c r="D42" s="862"/>
      <c r="E42" s="862"/>
      <c r="F42" s="862"/>
      <c r="G42" s="862"/>
      <c r="H42" s="863"/>
      <c r="I42" s="274"/>
      <c r="J42" s="275"/>
      <c r="K42" s="276"/>
      <c r="L42" s="277"/>
      <c r="M42" s="278"/>
      <c r="N42" s="279"/>
    </row>
    <row r="43" spans="1:14">
      <c r="B43" s="861"/>
      <c r="C43" s="862"/>
      <c r="D43" s="862"/>
      <c r="E43" s="862"/>
      <c r="F43" s="862"/>
      <c r="G43" s="862"/>
      <c r="H43" s="863"/>
      <c r="I43" s="274"/>
      <c r="J43" s="275"/>
      <c r="K43" s="276"/>
      <c r="L43" s="277"/>
      <c r="M43" s="278"/>
      <c r="N43" s="279"/>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N80*M46</f>
        <v>1276.6801301525002</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62183.343641859603</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448</v>
      </c>
      <c r="B53" s="48" t="str">
        <f>VLOOKUP(A53,MATERIALES!A5:D373,3,FALSE)</f>
        <v xml:space="preserve">Derechos de explotación y/o disposición de materiales
</v>
      </c>
      <c r="C53" s="288"/>
      <c r="D53" s="288"/>
      <c r="E53" s="288"/>
      <c r="F53" s="288"/>
      <c r="G53" s="288"/>
      <c r="H53" s="288"/>
      <c r="I53" s="275"/>
      <c r="J53" s="231" t="str">
        <f>VLOOKUP(A53,MATERIALES!A7:D645,2,FALSE)</f>
        <v>m3</v>
      </c>
      <c r="K53" s="289">
        <v>1</v>
      </c>
      <c r="L53" s="274"/>
      <c r="M53" s="409">
        <f>VLOOKUP(A53,MATERIALES!A5:D396,4,FALSE)</f>
        <v>4864.4868146380995</v>
      </c>
      <c r="N53" s="279">
        <f>K53*M53</f>
        <v>4864.4868146380995</v>
      </c>
    </row>
    <row r="54" spans="1:14">
      <c r="A54" s="121"/>
      <c r="B54" s="48"/>
      <c r="C54" s="288"/>
      <c r="D54" s="288"/>
      <c r="E54" s="288"/>
      <c r="F54" s="288"/>
      <c r="G54" s="288"/>
      <c r="H54" s="288"/>
      <c r="I54" s="275"/>
      <c r="J54" s="231"/>
      <c r="K54" s="289"/>
      <c r="L54" s="274"/>
      <c r="M54" s="409"/>
      <c r="N54" s="279"/>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4864.4868146380995</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1340</v>
      </c>
      <c r="B63" s="51" t="str">
        <f>VLOOKUP(A63,TRANSPORTE!A5:D117,3,FALSE)</f>
        <v>Transporte de material de excavación</v>
      </c>
      <c r="C63" s="324"/>
      <c r="D63" s="324"/>
      <c r="E63" s="324"/>
      <c r="F63" s="324"/>
      <c r="G63" s="324"/>
      <c r="H63" s="318" t="s">
        <v>1551</v>
      </c>
      <c r="I63" s="286">
        <v>1.3</v>
      </c>
      <c r="J63" s="293">
        <v>1</v>
      </c>
      <c r="K63" s="286">
        <f>I63*J63</f>
        <v>1.3</v>
      </c>
      <c r="L63" s="899">
        <f>VLOOKUP(A63,TRANSPORTE!A5:D117,4,FALSE)</f>
        <v>1283.2108638649408</v>
      </c>
      <c r="M63" s="900"/>
      <c r="N63" s="294">
        <f>K63*L63</f>
        <v>1668.1741230244231</v>
      </c>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f>N63+N64+N65+N66+N67</f>
        <v>1668.1741230244231</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15</v>
      </c>
      <c r="B74" s="54" t="str">
        <f>VLOOKUP(A74,'MANO DE OBRA'!A8:D68,3,FALSE)</f>
        <v>Obrero (6)</v>
      </c>
      <c r="C74" s="52"/>
      <c r="D74" s="52"/>
      <c r="E74" s="52"/>
      <c r="F74" s="52"/>
      <c r="G74" s="52"/>
      <c r="H74" s="52"/>
      <c r="I74" s="299">
        <f>K74/J74*100</f>
        <v>165623.36823599998</v>
      </c>
      <c r="J74" s="300">
        <v>185</v>
      </c>
      <c r="K74" s="301">
        <f>VLOOKUP(A74,'MANO DE OBRA'!A8:D99,4,FALSE)</f>
        <v>306403.23123659997</v>
      </c>
      <c r="L74" s="55"/>
      <c r="M74" s="302">
        <v>32</v>
      </c>
      <c r="N74" s="402">
        <f>K74/M74</f>
        <v>9575.100976143749</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32</v>
      </c>
      <c r="N75" s="402">
        <f>K75/M75</f>
        <v>3191.70032538125</v>
      </c>
    </row>
    <row r="76" spans="1:15">
      <c r="B76" s="54"/>
      <c r="C76" s="52"/>
      <c r="D76" s="52"/>
      <c r="E76" s="52"/>
      <c r="F76" s="52"/>
      <c r="G76" s="52"/>
      <c r="H76" s="52"/>
      <c r="I76" s="299"/>
      <c r="J76" s="300"/>
      <c r="K76" s="301"/>
      <c r="L76" s="55"/>
      <c r="M76" s="307"/>
      <c r="N76" s="402"/>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132"/>
    </row>
    <row r="80" spans="1:15" ht="15.75" thickBot="1">
      <c r="B80" s="901" t="s">
        <v>1037</v>
      </c>
      <c r="C80" s="855"/>
      <c r="D80" s="855"/>
      <c r="E80" s="855"/>
      <c r="F80" s="855"/>
      <c r="G80" s="855"/>
      <c r="H80" s="855"/>
      <c r="I80" s="855"/>
      <c r="J80" s="855"/>
      <c r="K80" s="855"/>
      <c r="L80" s="855"/>
      <c r="M80" s="856"/>
      <c r="N80" s="467">
        <f>SUM(N74:N79)</f>
        <v>12766.801301525</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81482.805881047127</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16296.561176209427</v>
      </c>
      <c r="M87" s="848"/>
      <c r="N87" s="56"/>
    </row>
    <row r="88" spans="1:14">
      <c r="B88" s="94" t="s">
        <v>1057</v>
      </c>
      <c r="C88" s="95"/>
      <c r="D88" s="95"/>
      <c r="E88" s="95"/>
      <c r="F88" s="95"/>
      <c r="G88" s="95"/>
      <c r="H88" s="95"/>
      <c r="I88" s="92"/>
      <c r="J88" s="93"/>
      <c r="K88" s="311">
        <v>0.05</v>
      </c>
      <c r="L88" s="847">
        <f>N82*K88</f>
        <v>4074.1402940523567</v>
      </c>
      <c r="M88" s="848"/>
      <c r="N88" s="56"/>
    </row>
    <row r="89" spans="1:14" ht="15.75" thickBot="1">
      <c r="B89" s="96" t="s">
        <v>1058</v>
      </c>
      <c r="C89" s="97"/>
      <c r="D89" s="97"/>
      <c r="E89" s="97"/>
      <c r="F89" s="97"/>
      <c r="G89" s="97"/>
      <c r="H89" s="97"/>
      <c r="I89" s="98"/>
      <c r="J89" s="99"/>
      <c r="K89" s="312">
        <v>0.05</v>
      </c>
      <c r="L89" s="849">
        <f>N82*K89</f>
        <v>4074.1402940523567</v>
      </c>
      <c r="M89" s="850"/>
      <c r="N89" s="56"/>
    </row>
    <row r="90" spans="1:14" ht="15.75" thickBot="1">
      <c r="B90" s="812" t="s">
        <v>1037</v>
      </c>
      <c r="C90" s="813"/>
      <c r="D90" s="813"/>
      <c r="E90" s="813"/>
      <c r="F90" s="813"/>
      <c r="G90" s="813"/>
      <c r="H90" s="813"/>
      <c r="I90" s="813"/>
      <c r="J90" s="813"/>
      <c r="K90" s="813"/>
      <c r="L90" s="813"/>
      <c r="M90" s="814"/>
      <c r="N90" s="57">
        <f>L87+L88+L89</f>
        <v>24444.841764314137</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105927.64764536126</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1685</v>
      </c>
      <c r="C31" s="86" t="s">
        <v>2192</v>
      </c>
      <c r="D31" s="87"/>
      <c r="E31" s="87"/>
      <c r="F31" s="87"/>
      <c r="G31" s="87"/>
      <c r="H31" s="87"/>
      <c r="I31" s="87"/>
      <c r="J31" s="88"/>
      <c r="K31" s="315"/>
      <c r="L31" s="313" t="s">
        <v>388</v>
      </c>
      <c r="M31" s="210"/>
      <c r="N31" s="89"/>
    </row>
    <row r="32" spans="1:14" ht="9"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160</v>
      </c>
      <c r="B36" s="861" t="str">
        <f>VLOOKUP(A36,EQUIPOS!A6:D154,3,FALSE)</f>
        <v>COMPACTADOR MANUAL VIBRATORIO (RANA) con motor de 6 HP</v>
      </c>
      <c r="C36" s="862"/>
      <c r="D36" s="862"/>
      <c r="E36" s="862"/>
      <c r="F36" s="862"/>
      <c r="G36" s="862"/>
      <c r="H36" s="863"/>
      <c r="I36" s="274"/>
      <c r="J36" s="275"/>
      <c r="K36" s="276">
        <f>VLOOKUP(A36,EQUIPOS!A6:D163,4,FALSE)</f>
        <v>4789.666666666667</v>
      </c>
      <c r="L36" s="277"/>
      <c r="M36" s="278">
        <v>2</v>
      </c>
      <c r="N36" s="279">
        <f>K36/M36</f>
        <v>2394.8333333333335</v>
      </c>
    </row>
    <row r="37" spans="1:14">
      <c r="A37" s="118" t="s">
        <v>303</v>
      </c>
      <c r="B37" s="861" t="str">
        <f>VLOOKUP(A37,EQUIPOS!A7:D154,3,FALSE)</f>
        <v>Retrocargador, pala de 1,1 m3 de capacidad, profundidad de excavación de 4.400 mm y una altura de 5.680 mm</v>
      </c>
      <c r="C37" s="862"/>
      <c r="D37" s="862"/>
      <c r="E37" s="862"/>
      <c r="F37" s="862"/>
      <c r="G37" s="862"/>
      <c r="H37" s="863"/>
      <c r="I37" s="274"/>
      <c r="J37" s="275"/>
      <c r="K37" s="276">
        <f>VLOOKUP(A37,EQUIPOS!A7:D164,4,FALSE)</f>
        <v>91934.135117071099</v>
      </c>
      <c r="L37" s="277"/>
      <c r="M37" s="278">
        <v>10</v>
      </c>
      <c r="N37" s="279">
        <f>K37/M37</f>
        <v>9193.4135117071091</v>
      </c>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274"/>
      <c r="J39" s="275"/>
      <c r="K39" s="276"/>
      <c r="L39" s="277"/>
      <c r="M39" s="278"/>
      <c r="N39" s="279"/>
    </row>
    <row r="40" spans="1:14">
      <c r="B40" s="861"/>
      <c r="C40" s="862"/>
      <c r="D40" s="862"/>
      <c r="E40" s="862"/>
      <c r="F40" s="862"/>
      <c r="G40" s="862"/>
      <c r="H40" s="863"/>
      <c r="I40" s="274"/>
      <c r="J40" s="275"/>
      <c r="K40" s="276"/>
      <c r="L40" s="277"/>
      <c r="M40" s="278"/>
      <c r="N40" s="279"/>
    </row>
    <row r="41" spans="1:14">
      <c r="B41" s="861"/>
      <c r="C41" s="862"/>
      <c r="D41" s="862"/>
      <c r="E41" s="862"/>
      <c r="F41" s="862"/>
      <c r="G41" s="862"/>
      <c r="H41" s="863"/>
      <c r="I41" s="274"/>
      <c r="J41" s="275"/>
      <c r="K41" s="276"/>
      <c r="L41" s="277"/>
      <c r="M41" s="278"/>
      <c r="N41" s="279"/>
    </row>
    <row r="42" spans="1:14">
      <c r="B42" s="861"/>
      <c r="C42" s="862"/>
      <c r="D42" s="862"/>
      <c r="E42" s="862"/>
      <c r="F42" s="862"/>
      <c r="G42" s="862"/>
      <c r="H42" s="863"/>
      <c r="I42" s="274"/>
      <c r="J42" s="275"/>
      <c r="K42" s="276"/>
      <c r="L42" s="277"/>
      <c r="M42" s="278"/>
      <c r="N42" s="279"/>
    </row>
    <row r="43" spans="1:14">
      <c r="B43" s="861"/>
      <c r="C43" s="862"/>
      <c r="D43" s="862"/>
      <c r="E43" s="862"/>
      <c r="F43" s="862"/>
      <c r="G43" s="862"/>
      <c r="H43" s="863"/>
      <c r="I43" s="274"/>
      <c r="J43" s="275"/>
      <c r="K43" s="276"/>
      <c r="L43" s="277"/>
      <c r="M43" s="278"/>
      <c r="N43" s="279"/>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0.05</v>
      </c>
      <c r="N46" s="351">
        <f>N80*M46</f>
        <v>255.33602603049999</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11843.582871070943</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B53" s="48"/>
      <c r="C53" s="288"/>
      <c r="D53" s="288"/>
      <c r="E53" s="288"/>
      <c r="F53" s="288"/>
      <c r="G53" s="288"/>
      <c r="H53" s="288"/>
      <c r="I53" s="275"/>
      <c r="J53" s="231"/>
      <c r="K53" s="289"/>
      <c r="L53" s="274"/>
      <c r="M53" s="409"/>
      <c r="N53" s="279"/>
    </row>
    <row r="54" spans="1:14">
      <c r="A54" s="121"/>
      <c r="B54" s="48"/>
      <c r="C54" s="288"/>
      <c r="D54" s="288"/>
      <c r="E54" s="288"/>
      <c r="F54" s="288"/>
      <c r="G54" s="288"/>
      <c r="H54" s="288"/>
      <c r="I54" s="275"/>
      <c r="J54" s="231"/>
      <c r="K54" s="289"/>
      <c r="L54" s="274"/>
      <c r="M54" s="409"/>
      <c r="N54" s="279"/>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B63" s="51"/>
      <c r="C63" s="324"/>
      <c r="D63" s="324"/>
      <c r="E63" s="324"/>
      <c r="F63" s="324"/>
      <c r="G63" s="324"/>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15</v>
      </c>
      <c r="B74" s="54" t="str">
        <f>VLOOKUP(A74,'MANO DE OBRA'!A8:D68,3,FALSE)</f>
        <v>Obrero (6)</v>
      </c>
      <c r="C74" s="52"/>
      <c r="D74" s="52"/>
      <c r="E74" s="52"/>
      <c r="F74" s="52"/>
      <c r="G74" s="52"/>
      <c r="H74" s="52"/>
      <c r="I74" s="299">
        <f>K74/J74*100</f>
        <v>165623.36823599998</v>
      </c>
      <c r="J74" s="300">
        <v>185</v>
      </c>
      <c r="K74" s="301">
        <f>VLOOKUP(A74,'MANO DE OBRA'!A8:D99,4,FALSE)</f>
        <v>306403.23123659997</v>
      </c>
      <c r="L74" s="55"/>
      <c r="M74" s="302">
        <v>80</v>
      </c>
      <c r="N74" s="402">
        <f>K74/M74</f>
        <v>3830.0403904574996</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80</v>
      </c>
      <c r="N75" s="402">
        <f>K75/M75</f>
        <v>1276.6801301524999</v>
      </c>
    </row>
    <row r="76" spans="1:15">
      <c r="B76" s="54"/>
      <c r="C76" s="52"/>
      <c r="D76" s="52"/>
      <c r="E76" s="52"/>
      <c r="F76" s="52"/>
      <c r="G76" s="52"/>
      <c r="H76" s="52"/>
      <c r="I76" s="299"/>
      <c r="J76" s="300"/>
      <c r="K76" s="301"/>
      <c r="L76" s="55"/>
      <c r="M76" s="307"/>
      <c r="N76" s="402"/>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5106.7205206099998</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16950.303391680944</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3390.0606783361891</v>
      </c>
      <c r="M87" s="848"/>
      <c r="N87" s="56"/>
    </row>
    <row r="88" spans="1:14">
      <c r="B88" s="94" t="s">
        <v>1057</v>
      </c>
      <c r="C88" s="95"/>
      <c r="D88" s="95"/>
      <c r="E88" s="95"/>
      <c r="F88" s="95"/>
      <c r="G88" s="95"/>
      <c r="H88" s="95"/>
      <c r="I88" s="92"/>
      <c r="J88" s="93"/>
      <c r="K88" s="311">
        <v>0.05</v>
      </c>
      <c r="L88" s="847">
        <f>N82*K88</f>
        <v>847.51516958404727</v>
      </c>
      <c r="M88" s="848"/>
      <c r="N88" s="56"/>
    </row>
    <row r="89" spans="1:14" ht="15.75" thickBot="1">
      <c r="B89" s="96" t="s">
        <v>1058</v>
      </c>
      <c r="C89" s="97"/>
      <c r="D89" s="97"/>
      <c r="E89" s="97"/>
      <c r="F89" s="97"/>
      <c r="G89" s="97"/>
      <c r="H89" s="97"/>
      <c r="I89" s="98"/>
      <c r="J89" s="99"/>
      <c r="K89" s="312">
        <v>0.05</v>
      </c>
      <c r="L89" s="849">
        <f>N82*K89</f>
        <v>847.51516958404727</v>
      </c>
      <c r="M89" s="850"/>
      <c r="N89" s="56"/>
    </row>
    <row r="90" spans="1:14" ht="15.75" thickBot="1">
      <c r="B90" s="812" t="s">
        <v>1037</v>
      </c>
      <c r="C90" s="813"/>
      <c r="D90" s="813"/>
      <c r="E90" s="813"/>
      <c r="F90" s="813"/>
      <c r="G90" s="813"/>
      <c r="H90" s="813"/>
      <c r="I90" s="813"/>
      <c r="J90" s="813"/>
      <c r="K90" s="813"/>
      <c r="L90" s="813"/>
      <c r="M90" s="814"/>
      <c r="N90" s="57">
        <f>L87+L88+L89</f>
        <v>5085.0910175042827</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22035.394409185225</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1174</v>
      </c>
      <c r="C31" s="86" t="s">
        <v>2143</v>
      </c>
      <c r="D31" s="87"/>
      <c r="E31" s="87"/>
      <c r="F31" s="87"/>
      <c r="G31" s="87"/>
      <c r="H31" s="87"/>
      <c r="I31" s="87"/>
      <c r="J31" s="88"/>
      <c r="K31" s="315"/>
      <c r="L31" s="313" t="s">
        <v>144</v>
      </c>
      <c r="M31" s="210"/>
      <c r="N31" s="89"/>
    </row>
    <row r="32" spans="1:14" ht="9"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1686</v>
      </c>
      <c r="B36" s="861" t="str">
        <f>VLOOKUP(A36,EQUIPOS!A6:D154,3,FALSE)</f>
        <v>Derretidora de asfalto (crafco o similar)</v>
      </c>
      <c r="C36" s="862"/>
      <c r="D36" s="862"/>
      <c r="E36" s="862"/>
      <c r="F36" s="862"/>
      <c r="G36" s="862"/>
      <c r="H36" s="863"/>
      <c r="I36" s="274"/>
      <c r="J36" s="275"/>
      <c r="K36" s="276">
        <f>VLOOKUP(A36,EQUIPOS!A6:D163,4,FALSE)</f>
        <v>3963.7533631332485</v>
      </c>
      <c r="L36" s="277"/>
      <c r="M36" s="278">
        <v>60</v>
      </c>
      <c r="N36" s="279">
        <f>K36/M36</f>
        <v>66.062556052220813</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60</v>
      </c>
      <c r="N37" s="279">
        <f>K37/M37</f>
        <v>1483.8579777777777</v>
      </c>
    </row>
    <row r="38" spans="1:14">
      <c r="A38" t="s">
        <v>138</v>
      </c>
      <c r="B38" s="861" t="str">
        <f>VLOOKUP(A38,EQUIPOS!A8:D154,3,FALSE)</f>
        <v>Camioneta D-300</v>
      </c>
      <c r="C38" s="862"/>
      <c r="D38" s="862"/>
      <c r="E38" s="862"/>
      <c r="F38" s="862"/>
      <c r="G38" s="862"/>
      <c r="H38" s="863"/>
      <c r="I38" s="274"/>
      <c r="J38" s="275"/>
      <c r="K38" s="276">
        <f>VLOOKUP(A38,EQUIPOS!A8:D165,4,FALSE)</f>
        <v>46851.456304810563</v>
      </c>
      <c r="L38" s="277"/>
      <c r="M38" s="278">
        <v>60</v>
      </c>
      <c r="N38" s="279">
        <f>K38/M38</f>
        <v>780.85760508017609</v>
      </c>
    </row>
    <row r="39" spans="1:14">
      <c r="B39" s="861"/>
      <c r="C39" s="862"/>
      <c r="D39" s="862"/>
      <c r="E39" s="862"/>
      <c r="F39" s="862"/>
      <c r="G39" s="862"/>
      <c r="H39" s="863"/>
      <c r="I39" s="274"/>
      <c r="J39" s="275"/>
      <c r="K39" s="276"/>
      <c r="L39" s="277"/>
      <c r="M39" s="278"/>
      <c r="N39" s="279"/>
    </row>
    <row r="40" spans="1:14">
      <c r="B40" s="861"/>
      <c r="C40" s="862"/>
      <c r="D40" s="862"/>
      <c r="E40" s="862"/>
      <c r="F40" s="862"/>
      <c r="G40" s="862"/>
      <c r="H40" s="863"/>
      <c r="I40" s="274"/>
      <c r="J40" s="275"/>
      <c r="K40" s="276"/>
      <c r="L40" s="277"/>
      <c r="M40" s="278"/>
      <c r="N40" s="279"/>
    </row>
    <row r="41" spans="1:14">
      <c r="B41" s="861"/>
      <c r="C41" s="862"/>
      <c r="D41" s="862"/>
      <c r="E41" s="862"/>
      <c r="F41" s="862"/>
      <c r="G41" s="862"/>
      <c r="H41" s="863"/>
      <c r="I41" s="274"/>
      <c r="J41" s="275"/>
      <c r="K41" s="276"/>
      <c r="L41" s="277"/>
      <c r="M41" s="278"/>
      <c r="N41" s="279"/>
    </row>
    <row r="42" spans="1:14">
      <c r="B42" s="861"/>
      <c r="C42" s="862"/>
      <c r="D42" s="862"/>
      <c r="E42" s="862"/>
      <c r="F42" s="862"/>
      <c r="G42" s="862"/>
      <c r="H42" s="863"/>
      <c r="I42" s="274"/>
      <c r="J42" s="275"/>
      <c r="K42" s="276"/>
      <c r="L42" s="277"/>
      <c r="M42" s="278"/>
      <c r="N42" s="279"/>
    </row>
    <row r="43" spans="1:14">
      <c r="B43" s="861"/>
      <c r="C43" s="862"/>
      <c r="D43" s="862"/>
      <c r="E43" s="862"/>
      <c r="F43" s="862"/>
      <c r="G43" s="862"/>
      <c r="H43" s="863"/>
      <c r="I43" s="274"/>
      <c r="J43" s="275"/>
      <c r="K43" s="276"/>
      <c r="L43" s="277"/>
      <c r="M43" s="278"/>
      <c r="N43" s="279"/>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0.05</v>
      </c>
      <c r="N46" s="351">
        <f>N80*M46</f>
        <v>21.278002169208335</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2352.056141079383</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934</v>
      </c>
      <c r="B53" s="48" t="str">
        <f>VLOOKUP(A53,MATERIALES!A5:D373,3,FALSE)</f>
        <v>Emulsión CRR-2</v>
      </c>
      <c r="C53" s="288"/>
      <c r="D53" s="288"/>
      <c r="E53" s="288"/>
      <c r="F53" s="288"/>
      <c r="G53" s="288"/>
      <c r="H53" s="288"/>
      <c r="I53" s="275"/>
      <c r="J53" s="231" t="str">
        <f>VLOOKUP(A53,MATERIALES!A7:D645,2,FALSE)</f>
        <v>lt</v>
      </c>
      <c r="K53" s="289">
        <v>0.12</v>
      </c>
      <c r="L53" s="274"/>
      <c r="M53" s="409">
        <f>VLOOKUP(A53,MATERIALES!A5:D396,4,FALSE)</f>
        <v>3169.7148368040735</v>
      </c>
      <c r="N53" s="279">
        <f>K53*M53</f>
        <v>380.3657804164888</v>
      </c>
    </row>
    <row r="54" spans="1:14">
      <c r="A54" s="121"/>
      <c r="B54" s="48"/>
      <c r="C54" s="288"/>
      <c r="D54" s="288"/>
      <c r="E54" s="288"/>
      <c r="F54" s="288"/>
      <c r="G54" s="288"/>
      <c r="H54" s="288"/>
      <c r="I54" s="275"/>
      <c r="J54" s="231"/>
      <c r="K54" s="289"/>
      <c r="L54" s="274"/>
      <c r="M54" s="409"/>
      <c r="N54" s="279"/>
    </row>
    <row r="55" spans="1:14">
      <c r="B55" s="48"/>
      <c r="C55" s="288"/>
      <c r="D55" s="288"/>
      <c r="E55" s="288"/>
      <c r="F55" s="288"/>
      <c r="G55" s="288"/>
      <c r="H55" s="288"/>
      <c r="I55" s="275"/>
      <c r="J55" s="231"/>
      <c r="K55" s="289"/>
      <c r="L55" s="274"/>
      <c r="M55" s="290"/>
      <c r="N55" s="291"/>
    </row>
    <row r="56" spans="1:14">
      <c r="B56" s="48"/>
      <c r="C56" s="288"/>
      <c r="D56" s="288"/>
      <c r="E56" s="288"/>
      <c r="F56" s="288"/>
      <c r="G56" s="288"/>
      <c r="H56" s="288"/>
      <c r="I56" s="275"/>
      <c r="J56" s="231"/>
      <c r="K56" s="289"/>
      <c r="L56" s="274"/>
      <c r="M56" s="290"/>
      <c r="N56" s="291"/>
    </row>
    <row r="57" spans="1:14" ht="15.75" thickBot="1">
      <c r="B57" s="894"/>
      <c r="C57" s="895"/>
      <c r="D57" s="895"/>
      <c r="E57" s="895"/>
      <c r="F57" s="895"/>
      <c r="G57" s="895"/>
      <c r="H57" s="895"/>
      <c r="I57" s="865"/>
      <c r="J57" s="47"/>
      <c r="K57" s="49"/>
      <c r="L57" s="896"/>
      <c r="M57" s="897"/>
      <c r="N57" s="50"/>
    </row>
    <row r="58" spans="1:14" ht="15.75" thickBot="1">
      <c r="B58" s="812" t="s">
        <v>1037</v>
      </c>
      <c r="C58" s="813"/>
      <c r="D58" s="813"/>
      <c r="E58" s="813"/>
      <c r="F58" s="813"/>
      <c r="G58" s="813"/>
      <c r="H58" s="813"/>
      <c r="I58" s="813"/>
      <c r="J58" s="813"/>
      <c r="K58" s="813"/>
      <c r="L58" s="813"/>
      <c r="M58" s="814"/>
      <c r="N58" s="401">
        <f>SUM(N53:N57)</f>
        <v>380.3657804164888</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B63" s="51"/>
      <c r="C63" s="324"/>
      <c r="D63" s="324"/>
      <c r="E63" s="324"/>
      <c r="F63" s="324"/>
      <c r="G63" s="324"/>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c r="B66" s="51"/>
      <c r="C66" s="52"/>
      <c r="D66" s="52"/>
      <c r="E66" s="52"/>
      <c r="F66" s="52"/>
      <c r="G66" s="52"/>
      <c r="H66" s="295"/>
      <c r="I66" s="286"/>
      <c r="J66" s="286"/>
      <c r="K66" s="286"/>
      <c r="L66" s="296"/>
      <c r="M66" s="297"/>
      <c r="N66" s="298"/>
    </row>
    <row r="67" spans="1:15">
      <c r="B67" s="51"/>
      <c r="C67" s="52"/>
      <c r="D67" s="52"/>
      <c r="E67" s="52"/>
      <c r="F67" s="52"/>
      <c r="G67" s="52"/>
      <c r="H67" s="295"/>
      <c r="I67" s="286"/>
      <c r="J67" s="286"/>
      <c r="K67" s="286"/>
      <c r="L67" s="296"/>
      <c r="M67" s="297"/>
      <c r="N67" s="298"/>
    </row>
    <row r="68" spans="1:15" ht="15.75" thickBot="1">
      <c r="B68" s="454"/>
      <c r="C68" s="455"/>
      <c r="D68" s="455"/>
      <c r="E68" s="455"/>
      <c r="F68" s="455"/>
      <c r="G68" s="455"/>
      <c r="H68" s="53"/>
      <c r="I68" s="131"/>
      <c r="J68" s="131"/>
      <c r="K68" s="131"/>
      <c r="L68" s="890"/>
      <c r="M68" s="891"/>
      <c r="N68" s="132"/>
    </row>
    <row r="69" spans="1:15" ht="15.75" thickBot="1">
      <c r="B69" s="901" t="s">
        <v>1037</v>
      </c>
      <c r="C69" s="855"/>
      <c r="D69" s="855"/>
      <c r="E69" s="855"/>
      <c r="F69" s="855"/>
      <c r="G69" s="855"/>
      <c r="H69" s="855"/>
      <c r="I69" s="855"/>
      <c r="J69" s="855"/>
      <c r="K69" s="855"/>
      <c r="L69" s="855"/>
      <c r="M69" s="856"/>
      <c r="N69" s="109"/>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75" thickBot="1">
      <c r="B72" s="73"/>
      <c r="C72" s="66"/>
      <c r="D72" s="66"/>
      <c r="E72" s="66"/>
      <c r="F72" s="66"/>
      <c r="G72" s="66"/>
      <c r="H72" s="66"/>
      <c r="I72" s="66"/>
      <c r="J72" s="66"/>
      <c r="K72" s="66"/>
      <c r="L72" s="66"/>
      <c r="M72" s="66"/>
      <c r="N72" s="68"/>
    </row>
    <row r="73" spans="1:15" ht="25.5">
      <c r="B73" s="851" t="s">
        <v>1047</v>
      </c>
      <c r="C73" s="852"/>
      <c r="D73" s="852"/>
      <c r="E73" s="852"/>
      <c r="F73" s="852"/>
      <c r="G73" s="852"/>
      <c r="H73" s="852"/>
      <c r="I73" s="78" t="s">
        <v>1048</v>
      </c>
      <c r="J73" s="80" t="s">
        <v>1493</v>
      </c>
      <c r="K73" s="79" t="s">
        <v>1050</v>
      </c>
      <c r="L73" s="853" t="s">
        <v>1034</v>
      </c>
      <c r="M73" s="854"/>
      <c r="N73" s="103" t="s">
        <v>1035</v>
      </c>
    </row>
    <row r="74" spans="1:15">
      <c r="A74" t="s">
        <v>7</v>
      </c>
      <c r="B74" s="54" t="str">
        <f>VLOOKUP(A74,'MANO DE OBRA'!A8:D68,3,FALSE)</f>
        <v>Obrero (2)</v>
      </c>
      <c r="C74" s="52"/>
      <c r="D74" s="52"/>
      <c r="E74" s="52"/>
      <c r="F74" s="52"/>
      <c r="G74" s="52"/>
      <c r="H74" s="52"/>
      <c r="I74" s="299">
        <f>K74/J74*100</f>
        <v>55207.789411999998</v>
      </c>
      <c r="J74" s="300">
        <v>185</v>
      </c>
      <c r="K74" s="301">
        <f>VLOOKUP(A74,'MANO DE OBRA'!A8:D99,4,FALSE)</f>
        <v>102134.4104122</v>
      </c>
      <c r="L74" s="55"/>
      <c r="M74" s="302">
        <v>480</v>
      </c>
      <c r="N74" s="402">
        <f>K74/M74</f>
        <v>212.78002169208332</v>
      </c>
      <c r="O74" s="111"/>
    </row>
    <row r="75" spans="1:15">
      <c r="A75" t="s">
        <v>30</v>
      </c>
      <c r="B75" s="54" t="str">
        <f>VLOOKUP(A75,'MANO DE OBRA'!A8:D69,3,FALSE)</f>
        <v>Oficial</v>
      </c>
      <c r="C75" s="52"/>
      <c r="D75" s="52"/>
      <c r="E75" s="52"/>
      <c r="F75" s="52"/>
      <c r="G75" s="52"/>
      <c r="H75" s="52"/>
      <c r="I75" s="299">
        <f>K75/J75*100</f>
        <v>55207.789411999998</v>
      </c>
      <c r="J75" s="300">
        <v>185</v>
      </c>
      <c r="K75" s="301">
        <f>VLOOKUP(A75,'MANO DE OBRA'!A8:D100,4,FALSE)</f>
        <v>102134.4104122</v>
      </c>
      <c r="L75" s="55"/>
      <c r="M75" s="306">
        <v>480</v>
      </c>
      <c r="N75" s="402">
        <f>K75/M75</f>
        <v>212.78002169208332</v>
      </c>
    </row>
    <row r="76" spans="1:15">
      <c r="B76" s="54"/>
      <c r="C76" s="52"/>
      <c r="D76" s="52"/>
      <c r="E76" s="52"/>
      <c r="F76" s="52"/>
      <c r="G76" s="52"/>
      <c r="H76" s="52"/>
      <c r="I76" s="299"/>
      <c r="J76" s="300"/>
      <c r="K76" s="301"/>
      <c r="L76" s="55"/>
      <c r="M76" s="307"/>
      <c r="N76" s="402"/>
    </row>
    <row r="77" spans="1:15">
      <c r="B77" s="54"/>
      <c r="C77" s="52"/>
      <c r="D77" s="52"/>
      <c r="E77" s="52"/>
      <c r="F77" s="52"/>
      <c r="G77" s="52"/>
      <c r="H77" s="52"/>
      <c r="I77" s="286"/>
      <c r="J77" s="304"/>
      <c r="K77" s="305"/>
      <c r="L77" s="325"/>
      <c r="M77" s="307"/>
      <c r="N77" s="303"/>
    </row>
    <row r="78" spans="1:15">
      <c r="B78" s="54"/>
      <c r="C78" s="52"/>
      <c r="D78" s="52"/>
      <c r="E78" s="52"/>
      <c r="F78" s="52"/>
      <c r="G78" s="52"/>
      <c r="H78" s="52"/>
      <c r="I78" s="286"/>
      <c r="J78" s="304"/>
      <c r="K78" s="305"/>
      <c r="L78" s="325"/>
      <c r="M78" s="307"/>
      <c r="N78" s="303"/>
    </row>
    <row r="79" spans="1:15" ht="15.75" thickBot="1">
      <c r="B79" s="888"/>
      <c r="C79" s="889"/>
      <c r="D79" s="889"/>
      <c r="E79" s="889"/>
      <c r="F79" s="889"/>
      <c r="G79" s="889"/>
      <c r="H79" s="889"/>
      <c r="I79" s="131"/>
      <c r="J79" s="131"/>
      <c r="K79" s="131"/>
      <c r="L79" s="902"/>
      <c r="M79" s="902"/>
      <c r="N79" s="50"/>
    </row>
    <row r="80" spans="1:15" ht="15.75" thickBot="1">
      <c r="B80" s="901" t="s">
        <v>1037</v>
      </c>
      <c r="C80" s="855"/>
      <c r="D80" s="855"/>
      <c r="E80" s="855"/>
      <c r="F80" s="855"/>
      <c r="G80" s="855"/>
      <c r="H80" s="855"/>
      <c r="I80" s="855"/>
      <c r="J80" s="855"/>
      <c r="K80" s="855"/>
      <c r="L80" s="855"/>
      <c r="M80" s="856"/>
      <c r="N80" s="308">
        <f>SUM(N74:N79)</f>
        <v>425.56004338416665</v>
      </c>
    </row>
    <row r="81" spans="1:14" ht="15.75" thickBot="1">
      <c r="B81" s="38"/>
      <c r="C81" s="39"/>
      <c r="D81" s="39"/>
      <c r="E81" s="39"/>
      <c r="F81" s="39"/>
      <c r="G81" s="39"/>
      <c r="H81" s="39"/>
      <c r="I81" s="39"/>
      <c r="J81" s="39"/>
      <c r="K81" s="39"/>
      <c r="L81" s="39"/>
      <c r="M81" s="39"/>
      <c r="N81" s="40"/>
    </row>
    <row r="82" spans="1:14" ht="15.75" thickBot="1">
      <c r="B82" s="812" t="s">
        <v>1051</v>
      </c>
      <c r="C82" s="813"/>
      <c r="D82" s="813"/>
      <c r="E82" s="813"/>
      <c r="F82" s="813"/>
      <c r="G82" s="813"/>
      <c r="H82" s="813"/>
      <c r="I82" s="813"/>
      <c r="J82" s="813"/>
      <c r="K82" s="813"/>
      <c r="L82" s="813"/>
      <c r="M82" s="814"/>
      <c r="N82" s="104">
        <f>N48+N58+N69+N80</f>
        <v>3157.9819648800385</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75" thickBot="1">
      <c r="B85" s="73"/>
      <c r="C85" s="66"/>
      <c r="D85" s="66"/>
      <c r="E85" s="66"/>
      <c r="F85" s="66"/>
      <c r="G85" s="66"/>
      <c r="H85" s="66"/>
      <c r="I85" s="66"/>
      <c r="J85" s="66"/>
      <c r="K85" s="66"/>
      <c r="L85" s="66"/>
      <c r="M85" s="66"/>
      <c r="N85" s="68"/>
    </row>
    <row r="86" spans="1:14">
      <c r="B86" s="857" t="s">
        <v>1053</v>
      </c>
      <c r="C86" s="858"/>
      <c r="D86" s="858"/>
      <c r="E86" s="858"/>
      <c r="F86" s="858"/>
      <c r="G86" s="858"/>
      <c r="H86" s="858"/>
      <c r="I86" s="321"/>
      <c r="J86" s="341"/>
      <c r="K86" s="309" t="s">
        <v>1054</v>
      </c>
      <c r="L86" s="859" t="s">
        <v>1055</v>
      </c>
      <c r="M86" s="860"/>
      <c r="N86" s="310"/>
    </row>
    <row r="87" spans="1:14">
      <c r="B87" s="845" t="s">
        <v>1056</v>
      </c>
      <c r="C87" s="846"/>
      <c r="D87" s="846"/>
      <c r="E87" s="846"/>
      <c r="F87" s="846"/>
      <c r="G87" s="846"/>
      <c r="H87" s="846"/>
      <c r="I87" s="92"/>
      <c r="J87" s="93"/>
      <c r="K87" s="311">
        <v>0.2</v>
      </c>
      <c r="L87" s="847">
        <f>N82*K87</f>
        <v>631.59639297600779</v>
      </c>
      <c r="M87" s="848"/>
      <c r="N87" s="56"/>
    </row>
    <row r="88" spans="1:14">
      <c r="B88" s="94" t="s">
        <v>1057</v>
      </c>
      <c r="C88" s="95"/>
      <c r="D88" s="95"/>
      <c r="E88" s="95"/>
      <c r="F88" s="95"/>
      <c r="G88" s="95"/>
      <c r="H88" s="95"/>
      <c r="I88" s="92"/>
      <c r="J88" s="93"/>
      <c r="K88" s="311">
        <v>0.05</v>
      </c>
      <c r="L88" s="847">
        <f>N82*K88</f>
        <v>157.89909824400195</v>
      </c>
      <c r="M88" s="848"/>
      <c r="N88" s="56"/>
    </row>
    <row r="89" spans="1:14" ht="15.75" thickBot="1">
      <c r="B89" s="96" t="s">
        <v>1058</v>
      </c>
      <c r="C89" s="97"/>
      <c r="D89" s="97"/>
      <c r="E89" s="97"/>
      <c r="F89" s="97"/>
      <c r="G89" s="97"/>
      <c r="H89" s="97"/>
      <c r="I89" s="98"/>
      <c r="J89" s="99"/>
      <c r="K89" s="312">
        <v>0.05</v>
      </c>
      <c r="L89" s="849">
        <f>N82*K89</f>
        <v>157.89909824400195</v>
      </c>
      <c r="M89" s="850"/>
      <c r="N89" s="56"/>
    </row>
    <row r="90" spans="1:14" ht="15.75" thickBot="1">
      <c r="B90" s="812" t="s">
        <v>1037</v>
      </c>
      <c r="C90" s="813"/>
      <c r="D90" s="813"/>
      <c r="E90" s="813"/>
      <c r="F90" s="813"/>
      <c r="G90" s="813"/>
      <c r="H90" s="813"/>
      <c r="I90" s="813"/>
      <c r="J90" s="813"/>
      <c r="K90" s="813"/>
      <c r="L90" s="813"/>
      <c r="M90" s="814"/>
      <c r="N90" s="57">
        <f>L87+L88+L89</f>
        <v>947.39458946401169</v>
      </c>
    </row>
    <row r="91" spans="1:14" ht="15.75" thickBot="1">
      <c r="B91" s="38"/>
      <c r="C91" s="39"/>
      <c r="D91" s="39"/>
      <c r="E91" s="39"/>
      <c r="F91" s="39"/>
      <c r="G91" s="39"/>
      <c r="H91" s="39"/>
      <c r="I91" s="39"/>
      <c r="J91" s="39"/>
      <c r="K91" s="39"/>
      <c r="L91" s="39"/>
      <c r="M91" s="39"/>
      <c r="N91" s="40"/>
    </row>
    <row r="92" spans="1:14" ht="15.75" thickBot="1">
      <c r="A92" t="s">
        <v>2121</v>
      </c>
      <c r="B92" s="812" t="s">
        <v>1059</v>
      </c>
      <c r="C92" s="813"/>
      <c r="D92" s="813"/>
      <c r="E92" s="813"/>
      <c r="F92" s="813"/>
      <c r="G92" s="813"/>
      <c r="H92" s="813"/>
      <c r="I92" s="813"/>
      <c r="J92" s="813"/>
      <c r="K92" s="813"/>
      <c r="L92" s="813"/>
      <c r="M92" s="814"/>
      <c r="N92" s="195">
        <f>N82+N90</f>
        <v>4105.3765543440504</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75" thickBot="1">
      <c r="B101" s="21"/>
      <c r="C101" s="17"/>
      <c r="D101" s="17"/>
      <c r="E101" s="17"/>
      <c r="F101" s="17" t="s">
        <v>1064</v>
      </c>
      <c r="G101" s="17"/>
      <c r="H101" s="17"/>
      <c r="I101" s="17"/>
      <c r="J101" s="17"/>
      <c r="K101" s="17"/>
      <c r="L101" s="17"/>
      <c r="M101" s="17"/>
      <c r="N101" s="22"/>
    </row>
    <row r="102" spans="2:14">
      <c r="B102" s="234" t="s">
        <v>2321</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2322</v>
      </c>
      <c r="C108" s="36"/>
      <c r="D108" s="36"/>
      <c r="E108" s="36"/>
      <c r="F108" s="36"/>
      <c r="G108" s="36"/>
      <c r="H108" s="36"/>
      <c r="I108" s="36"/>
      <c r="J108" s="36"/>
      <c r="K108" s="36"/>
      <c r="L108" s="36"/>
      <c r="M108" s="36"/>
      <c r="N108" s="37"/>
    </row>
    <row r="109" spans="2:14" ht="15" customHeight="1">
      <c r="B109" s="815" t="s">
        <v>2323</v>
      </c>
      <c r="C109" s="816"/>
      <c r="D109" s="816"/>
      <c r="E109" s="816"/>
      <c r="F109" s="816"/>
      <c r="G109" s="816"/>
      <c r="H109" s="816"/>
      <c r="I109" s="816"/>
      <c r="J109" s="816"/>
      <c r="K109" s="816"/>
      <c r="L109" s="816"/>
      <c r="M109" s="816"/>
      <c r="N109" s="817"/>
    </row>
    <row r="110" spans="2:14" ht="15" customHeight="1">
      <c r="B110" s="815"/>
      <c r="C110" s="816"/>
      <c r="D110" s="816"/>
      <c r="E110" s="816"/>
      <c r="F110" s="816"/>
      <c r="G110" s="816"/>
      <c r="H110" s="816"/>
      <c r="I110" s="816"/>
      <c r="J110" s="816"/>
      <c r="K110" s="816"/>
      <c r="L110" s="816"/>
      <c r="M110" s="816"/>
      <c r="N110" s="817"/>
    </row>
    <row r="111" spans="2:14" ht="30" customHeight="1">
      <c r="B111" s="818" t="s">
        <v>2324</v>
      </c>
      <c r="C111" s="819"/>
      <c r="D111" s="819"/>
      <c r="E111" s="819"/>
      <c r="F111" s="819"/>
      <c r="G111" s="819"/>
      <c r="H111" s="819"/>
      <c r="I111" s="819"/>
      <c r="J111" s="819"/>
      <c r="K111" s="819"/>
      <c r="L111" s="819"/>
      <c r="M111" s="819"/>
      <c r="N111" s="820"/>
    </row>
    <row r="112" spans="2:14">
      <c r="B112" s="818"/>
      <c r="C112" s="819"/>
      <c r="D112" s="819"/>
      <c r="E112" s="819"/>
      <c r="F112" s="819"/>
      <c r="G112" s="819"/>
      <c r="H112" s="819"/>
      <c r="I112" s="819"/>
      <c r="J112" s="819"/>
      <c r="K112" s="819"/>
      <c r="L112" s="819"/>
      <c r="M112" s="819"/>
      <c r="N112" s="82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78"/>
      <c r="K122" s="878"/>
      <c r="L122" s="878"/>
      <c r="M122" s="878"/>
      <c r="N122" s="879"/>
    </row>
    <row r="123" spans="2:14" ht="15.75" thickBot="1">
      <c r="B123" s="268" t="s">
        <v>2326</v>
      </c>
      <c r="C123" s="400"/>
      <c r="D123" s="400"/>
      <c r="E123" s="62"/>
      <c r="F123" s="62"/>
      <c r="G123" s="62"/>
      <c r="H123" s="62"/>
      <c r="I123" s="62"/>
      <c r="J123" s="880"/>
      <c r="K123" s="880"/>
      <c r="L123" s="880"/>
      <c r="M123" s="880"/>
      <c r="N123" s="88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1175</v>
      </c>
      <c r="C31" s="86" t="s">
        <v>1688</v>
      </c>
      <c r="D31" s="87"/>
      <c r="E31" s="87"/>
      <c r="F31" s="87"/>
      <c r="G31" s="87"/>
      <c r="H31" s="87"/>
      <c r="I31" s="87"/>
      <c r="J31" s="88"/>
      <c r="K31" s="315"/>
      <c r="L31" s="313" t="s">
        <v>144</v>
      </c>
      <c r="M31" s="210"/>
      <c r="N31" s="89"/>
    </row>
    <row r="32" spans="1:14" ht="9"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1686</v>
      </c>
      <c r="B36" s="861" t="str">
        <f>VLOOKUP(A36,EQUIPOS!A6:D154,3,FALSE)</f>
        <v>Derretidora de asfalto (crafco o similar)</v>
      </c>
      <c r="C36" s="862"/>
      <c r="D36" s="862"/>
      <c r="E36" s="862"/>
      <c r="F36" s="862"/>
      <c r="G36" s="862"/>
      <c r="H36" s="863"/>
      <c r="I36" s="274"/>
      <c r="J36" s="275"/>
      <c r="K36" s="276">
        <f>VLOOKUP(A36,EQUIPOS!A6:D163,4,FALSE)</f>
        <v>3963.7533631332485</v>
      </c>
      <c r="L36" s="277"/>
      <c r="M36" s="278">
        <v>60</v>
      </c>
      <c r="N36" s="279">
        <f t="shared" ref="N36:N39" si="0">K36/M36</f>
        <v>66.062556052220813</v>
      </c>
    </row>
    <row r="37" spans="1:14">
      <c r="A37" s="118" t="s">
        <v>324</v>
      </c>
      <c r="B37" s="861" t="str">
        <f>VLOOKUP(A37,EQUIPOS!A7:D154,3,FALSE)</f>
        <v xml:space="preserve">Ruteadora </v>
      </c>
      <c r="C37" s="862"/>
      <c r="D37" s="862"/>
      <c r="E37" s="862"/>
      <c r="F37" s="862"/>
      <c r="G37" s="862"/>
      <c r="H37" s="863"/>
      <c r="I37" s="274"/>
      <c r="J37" s="275"/>
      <c r="K37" s="276">
        <f>VLOOKUP(A37,EQUIPOS!A7:D164,4,FALSE)</f>
        <v>1500</v>
      </c>
      <c r="L37" s="277"/>
      <c r="M37" s="278">
        <v>60</v>
      </c>
      <c r="N37" s="279">
        <f t="shared" si="0"/>
        <v>25</v>
      </c>
    </row>
    <row r="38" spans="1:14">
      <c r="A38" t="s">
        <v>176</v>
      </c>
      <c r="B38" s="861" t="str">
        <f>VLOOKUP(A38,EQUIPOS!A8:D154,3,FALSE)</f>
        <v xml:space="preserve">Compresor (barrido y soplado)
</v>
      </c>
      <c r="C38" s="862"/>
      <c r="D38" s="862"/>
      <c r="E38" s="862"/>
      <c r="F38" s="862"/>
      <c r="G38" s="862"/>
      <c r="H38" s="863"/>
      <c r="I38" s="274"/>
      <c r="J38" s="275"/>
      <c r="K38" s="276">
        <f>VLOOKUP(A38,EQUIPOS!A8:D165,4,FALSE)</f>
        <v>89031.478666666662</v>
      </c>
      <c r="L38" s="277"/>
      <c r="M38" s="278">
        <v>60</v>
      </c>
      <c r="N38" s="279">
        <f t="shared" si="0"/>
        <v>1483.8579777777777</v>
      </c>
    </row>
    <row r="39" spans="1:14">
      <c r="A39" t="s">
        <v>138</v>
      </c>
      <c r="B39" s="861" t="str">
        <f>VLOOKUP(A39,EQUIPOS!A9:D154,3,FALSE)</f>
        <v>Camioneta D-300</v>
      </c>
      <c r="C39" s="862"/>
      <c r="D39" s="862"/>
      <c r="E39" s="862"/>
      <c r="F39" s="862"/>
      <c r="G39" s="862"/>
      <c r="H39" s="863"/>
      <c r="I39" s="274"/>
      <c r="J39" s="275"/>
      <c r="K39" s="276">
        <f>VLOOKUP(A39,EQUIPOS!A9:D166,4,FALSE)</f>
        <v>46851.456304810563</v>
      </c>
      <c r="L39" s="277"/>
      <c r="M39" s="278">
        <v>60</v>
      </c>
      <c r="N39" s="279">
        <f t="shared" si="0"/>
        <v>780.85760508017609</v>
      </c>
    </row>
    <row r="40" spans="1:14">
      <c r="B40" s="861"/>
      <c r="C40" s="862"/>
      <c r="D40" s="862"/>
      <c r="E40" s="862"/>
      <c r="F40" s="862"/>
      <c r="G40" s="862"/>
      <c r="H40" s="863"/>
      <c r="I40" s="274"/>
      <c r="J40" s="275"/>
      <c r="K40" s="276"/>
      <c r="L40" s="277"/>
      <c r="M40" s="278"/>
      <c r="N40" s="279"/>
    </row>
    <row r="41" spans="1:14">
      <c r="B41" s="861"/>
      <c r="C41" s="862"/>
      <c r="D41" s="862"/>
      <c r="E41" s="862"/>
      <c r="F41" s="862"/>
      <c r="G41" s="862"/>
      <c r="H41" s="863"/>
      <c r="I41" s="274"/>
      <c r="J41" s="275"/>
      <c r="K41" s="276"/>
      <c r="L41" s="277"/>
      <c r="M41" s="278"/>
      <c r="N41" s="279"/>
    </row>
    <row r="42" spans="1:14">
      <c r="B42" s="861"/>
      <c r="C42" s="862"/>
      <c r="D42" s="862"/>
      <c r="E42" s="862"/>
      <c r="F42" s="862"/>
      <c r="G42" s="862"/>
      <c r="H42" s="863"/>
      <c r="I42" s="274"/>
      <c r="J42" s="275"/>
      <c r="K42" s="276"/>
      <c r="L42" s="277"/>
      <c r="M42" s="278"/>
      <c r="N42" s="279"/>
    </row>
    <row r="43" spans="1:14">
      <c r="B43" s="861"/>
      <c r="C43" s="862"/>
      <c r="D43" s="862"/>
      <c r="E43" s="862"/>
      <c r="F43" s="862"/>
      <c r="G43" s="862"/>
      <c r="H43" s="863"/>
      <c r="I43" s="274"/>
      <c r="J43" s="275"/>
      <c r="K43" s="276"/>
      <c r="L43" s="277"/>
      <c r="M43" s="278"/>
      <c r="N43" s="279"/>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0.05</v>
      </c>
      <c r="N46" s="351">
        <f>N84*M46</f>
        <v>21.278002169208335</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2377.056141079383</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t="s">
        <v>870</v>
      </c>
      <c r="B53" s="48" t="str">
        <f>VLOOKUP(A53,MATERIALES!A5:D373,3,FALSE)</f>
        <v>Arena de Trituración</v>
      </c>
      <c r="C53" s="288"/>
      <c r="D53" s="288"/>
      <c r="E53" s="288"/>
      <c r="F53" s="288"/>
      <c r="G53" s="288"/>
      <c r="H53" s="288"/>
      <c r="I53" s="275"/>
      <c r="J53" s="231" t="str">
        <f>VLOOKUP(A53,MATERIALES!A7:D645,2,FALSE)</f>
        <v>m3</v>
      </c>
      <c r="K53" s="289">
        <v>7.0000000000000001E-3</v>
      </c>
      <c r="L53" s="274"/>
      <c r="M53" s="409">
        <f>VLOOKUP(A53,MATERIALES!A5:D396,4,FALSE)</f>
        <v>75506.237250647857</v>
      </c>
      <c r="N53" s="279">
        <f t="shared" ref="N53:N54" si="1">K53*M53</f>
        <v>528.54366075453504</v>
      </c>
    </row>
    <row r="54" spans="1:14">
      <c r="A54" s="121" t="s">
        <v>934</v>
      </c>
      <c r="B54" s="48" t="str">
        <f>VLOOKUP(A54,MATERIALES!A6:D373,3,FALSE)</f>
        <v>Emulsión CRR-2</v>
      </c>
      <c r="C54" s="288"/>
      <c r="D54" s="288"/>
      <c r="E54" s="288"/>
      <c r="F54" s="288"/>
      <c r="G54" s="288"/>
      <c r="H54" s="288"/>
      <c r="I54" s="275"/>
      <c r="J54" s="231" t="str">
        <f>VLOOKUP(A54,MATERIALES!A8:D646,2,FALSE)</f>
        <v>lt</v>
      </c>
      <c r="K54" s="289">
        <v>0.12</v>
      </c>
      <c r="L54" s="274"/>
      <c r="M54" s="409">
        <f>VLOOKUP(A54,MATERIALES!A6:D397,4,FALSE)</f>
        <v>3169.7148368040735</v>
      </c>
      <c r="N54" s="279">
        <f t="shared" si="1"/>
        <v>380.3657804164888</v>
      </c>
    </row>
    <row r="55" spans="1:14">
      <c r="A55" s="121"/>
      <c r="B55" s="48"/>
      <c r="C55" s="288"/>
      <c r="D55" s="288"/>
      <c r="E55" s="288"/>
      <c r="F55" s="288"/>
      <c r="G55" s="288"/>
      <c r="H55" s="288"/>
      <c r="I55" s="275"/>
      <c r="J55" s="231"/>
      <c r="K55" s="289"/>
      <c r="L55" s="274"/>
      <c r="M55" s="409"/>
      <c r="N55" s="279"/>
    </row>
    <row r="56" spans="1:14">
      <c r="A56" s="121"/>
      <c r="B56" s="48"/>
      <c r="C56" s="288"/>
      <c r="D56" s="288"/>
      <c r="E56" s="288"/>
      <c r="F56" s="288"/>
      <c r="G56" s="288"/>
      <c r="H56" s="288"/>
      <c r="I56" s="275"/>
      <c r="J56" s="231"/>
      <c r="K56" s="289"/>
      <c r="L56" s="274"/>
      <c r="M56" s="409"/>
      <c r="N56" s="279"/>
    </row>
    <row r="57" spans="1:14">
      <c r="A57" s="121"/>
      <c r="B57" s="48"/>
      <c r="C57" s="288"/>
      <c r="D57" s="288"/>
      <c r="E57" s="288"/>
      <c r="F57" s="288"/>
      <c r="G57" s="288"/>
      <c r="H57" s="288"/>
      <c r="I57" s="275"/>
      <c r="J57" s="231"/>
      <c r="K57" s="289"/>
      <c r="L57" s="274"/>
      <c r="M57" s="409"/>
      <c r="N57" s="279"/>
    </row>
    <row r="58" spans="1:14">
      <c r="A58" s="121"/>
      <c r="B58" s="48"/>
      <c r="C58" s="288"/>
      <c r="D58" s="288"/>
      <c r="E58" s="288"/>
      <c r="F58" s="288"/>
      <c r="G58" s="288"/>
      <c r="H58" s="288"/>
      <c r="I58" s="275"/>
      <c r="J58" s="231"/>
      <c r="K58" s="289"/>
      <c r="L58" s="274"/>
      <c r="M58" s="409"/>
      <c r="N58" s="279"/>
    </row>
    <row r="59" spans="1:14">
      <c r="B59" s="48"/>
      <c r="C59" s="288"/>
      <c r="D59" s="288"/>
      <c r="E59" s="288"/>
      <c r="F59" s="288"/>
      <c r="G59" s="288"/>
      <c r="H59" s="288"/>
      <c r="I59" s="275"/>
      <c r="J59" s="231"/>
      <c r="K59" s="289"/>
      <c r="L59" s="274"/>
      <c r="M59" s="290"/>
      <c r="N59" s="291"/>
    </row>
    <row r="60" spans="1:14">
      <c r="B60" s="48"/>
      <c r="C60" s="288"/>
      <c r="D60" s="288"/>
      <c r="E60" s="288"/>
      <c r="F60" s="288"/>
      <c r="G60" s="288"/>
      <c r="H60" s="288"/>
      <c r="I60" s="275"/>
      <c r="J60" s="231"/>
      <c r="K60" s="289"/>
      <c r="L60" s="274"/>
      <c r="M60" s="290"/>
      <c r="N60" s="291"/>
    </row>
    <row r="61" spans="1:14" ht="15.75" thickBot="1">
      <c r="B61" s="894"/>
      <c r="C61" s="895"/>
      <c r="D61" s="895"/>
      <c r="E61" s="895"/>
      <c r="F61" s="895"/>
      <c r="G61" s="895"/>
      <c r="H61" s="895"/>
      <c r="I61" s="865"/>
      <c r="J61" s="47"/>
      <c r="K61" s="49"/>
      <c r="L61" s="896"/>
      <c r="M61" s="897"/>
      <c r="N61" s="50"/>
    </row>
    <row r="62" spans="1:14" ht="15.75" thickBot="1">
      <c r="B62" s="812" t="s">
        <v>1037</v>
      </c>
      <c r="C62" s="813"/>
      <c r="D62" s="813"/>
      <c r="E62" s="813"/>
      <c r="F62" s="813"/>
      <c r="G62" s="813"/>
      <c r="H62" s="813"/>
      <c r="I62" s="813"/>
      <c r="J62" s="813"/>
      <c r="K62" s="813"/>
      <c r="L62" s="813"/>
      <c r="M62" s="814"/>
      <c r="N62" s="401">
        <f>SUM(N53:N61)</f>
        <v>908.9094411710239</v>
      </c>
    </row>
    <row r="63" spans="1:14">
      <c r="B63" s="38"/>
      <c r="C63" s="39"/>
      <c r="D63" s="39"/>
      <c r="E63" s="39"/>
      <c r="F63" s="39"/>
      <c r="G63" s="39"/>
      <c r="H63" s="39"/>
      <c r="I63" s="39"/>
      <c r="J63" s="39"/>
      <c r="K63" s="39"/>
      <c r="L63" s="39"/>
      <c r="M63" s="39"/>
      <c r="N63" s="40"/>
    </row>
    <row r="64" spans="1:14">
      <c r="B64" s="69" t="s">
        <v>1040</v>
      </c>
      <c r="C64" s="70"/>
      <c r="D64" s="70"/>
      <c r="E64" s="70"/>
      <c r="F64" s="70"/>
      <c r="G64" s="70"/>
      <c r="H64" s="70"/>
      <c r="I64" s="70"/>
      <c r="J64" s="70"/>
      <c r="K64" s="70"/>
      <c r="L64" s="70"/>
      <c r="M64" s="70"/>
      <c r="N64" s="71"/>
    </row>
    <row r="65" spans="1:15" ht="15.75" thickBot="1">
      <c r="B65" s="73"/>
      <c r="C65" s="66"/>
      <c r="D65" s="66"/>
      <c r="E65" s="66"/>
      <c r="F65" s="66"/>
      <c r="G65" s="66"/>
      <c r="H65" s="66"/>
      <c r="I65" s="66"/>
      <c r="J65" s="66"/>
      <c r="K65" s="66"/>
      <c r="L65" s="66"/>
      <c r="M65" s="66"/>
      <c r="N65" s="68"/>
    </row>
    <row r="66" spans="1:15" ht="25.5">
      <c r="B66" s="320" t="s">
        <v>1041</v>
      </c>
      <c r="C66" s="321"/>
      <c r="D66" s="321"/>
      <c r="E66" s="321"/>
      <c r="F66" s="321"/>
      <c r="G66" s="321"/>
      <c r="H66" s="78" t="s">
        <v>1029</v>
      </c>
      <c r="I66" s="79" t="s">
        <v>1042</v>
      </c>
      <c r="J66" s="80" t="s">
        <v>1043</v>
      </c>
      <c r="K66" s="78" t="s">
        <v>1044</v>
      </c>
      <c r="L66" s="898" t="s">
        <v>1045</v>
      </c>
      <c r="M66" s="877"/>
      <c r="N66" s="81" t="s">
        <v>1035</v>
      </c>
    </row>
    <row r="67" spans="1:15">
      <c r="A67" t="s">
        <v>1311</v>
      </c>
      <c r="B67" s="51" t="str">
        <f>VLOOKUP(A67,TRANSPORTE!A5:D117,3,FALSE)</f>
        <v>Transporte de Arena</v>
      </c>
      <c r="C67" s="324"/>
      <c r="D67" s="324"/>
      <c r="E67" s="324"/>
      <c r="F67" s="324"/>
      <c r="G67" s="324"/>
      <c r="H67" s="318" t="s">
        <v>339</v>
      </c>
      <c r="I67" s="420">
        <v>7.0000000000000001E-3</v>
      </c>
      <c r="J67" s="293">
        <v>1</v>
      </c>
      <c r="K67" s="420">
        <f>I67*J67</f>
        <v>7.0000000000000001E-3</v>
      </c>
      <c r="L67" s="899">
        <f>VLOOKUP(A67,TRANSPORTE!A6:D120,4,FALSE)</f>
        <v>1576</v>
      </c>
      <c r="M67" s="900"/>
      <c r="N67" s="294">
        <f>L67*K67</f>
        <v>11.032</v>
      </c>
    </row>
    <row r="68" spans="1:15">
      <c r="B68" s="51"/>
      <c r="C68" s="52"/>
      <c r="D68" s="52"/>
      <c r="E68" s="52"/>
      <c r="F68" s="52"/>
      <c r="G68" s="52"/>
      <c r="H68" s="318"/>
      <c r="I68" s="286"/>
      <c r="J68" s="293"/>
      <c r="K68" s="286"/>
      <c r="L68" s="899"/>
      <c r="M68" s="900"/>
      <c r="N68" s="294"/>
    </row>
    <row r="69" spans="1:15">
      <c r="B69" s="51"/>
      <c r="C69" s="52"/>
      <c r="D69" s="52"/>
      <c r="E69" s="52"/>
      <c r="F69" s="52"/>
      <c r="G69" s="52"/>
      <c r="H69" s="295"/>
      <c r="I69" s="286"/>
      <c r="J69" s="286"/>
      <c r="K69" s="286"/>
      <c r="L69" s="296"/>
      <c r="M69" s="297"/>
      <c r="N69" s="298"/>
    </row>
    <row r="70" spans="1:15">
      <c r="B70" s="51"/>
      <c r="C70" s="52"/>
      <c r="D70" s="52"/>
      <c r="E70" s="52"/>
      <c r="F70" s="52"/>
      <c r="G70" s="52"/>
      <c r="H70" s="295"/>
      <c r="I70" s="286"/>
      <c r="J70" s="286"/>
      <c r="K70" s="286"/>
      <c r="L70" s="296"/>
      <c r="M70" s="297"/>
      <c r="N70" s="298"/>
    </row>
    <row r="71" spans="1:15">
      <c r="B71" s="51"/>
      <c r="C71" s="52"/>
      <c r="D71" s="52"/>
      <c r="E71" s="52"/>
      <c r="F71" s="52"/>
      <c r="G71" s="52"/>
      <c r="H71" s="295"/>
      <c r="I71" s="286"/>
      <c r="J71" s="286"/>
      <c r="K71" s="286"/>
      <c r="L71" s="296"/>
      <c r="M71" s="297"/>
      <c r="N71" s="298"/>
    </row>
    <row r="72" spans="1:15" ht="15.75" thickBot="1">
      <c r="B72" s="454"/>
      <c r="C72" s="455"/>
      <c r="D72" s="455"/>
      <c r="E72" s="455"/>
      <c r="F72" s="455"/>
      <c r="G72" s="455"/>
      <c r="H72" s="53"/>
      <c r="I72" s="131"/>
      <c r="J72" s="131"/>
      <c r="K72" s="131"/>
      <c r="L72" s="890"/>
      <c r="M72" s="891"/>
      <c r="N72" s="132"/>
    </row>
    <row r="73" spans="1:15" ht="15.75" thickBot="1">
      <c r="B73" s="901" t="s">
        <v>1037</v>
      </c>
      <c r="C73" s="855"/>
      <c r="D73" s="855"/>
      <c r="E73" s="855"/>
      <c r="F73" s="855"/>
      <c r="G73" s="855"/>
      <c r="H73" s="855"/>
      <c r="I73" s="855"/>
      <c r="J73" s="855"/>
      <c r="K73" s="855"/>
      <c r="L73" s="855"/>
      <c r="M73" s="856"/>
      <c r="N73" s="109">
        <f>N67+N68+N69+N70+N71</f>
        <v>11.032</v>
      </c>
    </row>
    <row r="74" spans="1:15">
      <c r="B74" s="38"/>
      <c r="C74" s="39"/>
      <c r="D74" s="39"/>
      <c r="E74" s="39"/>
      <c r="F74" s="39"/>
      <c r="G74" s="39"/>
      <c r="H74" s="39"/>
      <c r="I74" s="39"/>
      <c r="J74" s="39"/>
      <c r="K74" s="39"/>
      <c r="L74" s="39"/>
      <c r="M74" s="39"/>
      <c r="N74" s="40"/>
    </row>
    <row r="75" spans="1:15">
      <c r="B75" s="69" t="s">
        <v>1046</v>
      </c>
      <c r="C75" s="70"/>
      <c r="D75" s="70"/>
      <c r="E75" s="70"/>
      <c r="F75" s="70"/>
      <c r="G75" s="70"/>
      <c r="H75" s="70"/>
      <c r="I75" s="70"/>
      <c r="J75" s="70"/>
      <c r="K75" s="70"/>
      <c r="L75" s="70"/>
      <c r="M75" s="70"/>
      <c r="N75" s="71"/>
    </row>
    <row r="76" spans="1:15" ht="15.75" thickBot="1">
      <c r="B76" s="73"/>
      <c r="C76" s="66"/>
      <c r="D76" s="66"/>
      <c r="E76" s="66"/>
      <c r="F76" s="66"/>
      <c r="G76" s="66"/>
      <c r="H76" s="66"/>
      <c r="I76" s="66"/>
      <c r="J76" s="66"/>
      <c r="K76" s="66"/>
      <c r="L76" s="66"/>
      <c r="M76" s="66"/>
      <c r="N76" s="68"/>
    </row>
    <row r="77" spans="1:15" ht="25.5">
      <c r="B77" s="851" t="s">
        <v>1047</v>
      </c>
      <c r="C77" s="852"/>
      <c r="D77" s="852"/>
      <c r="E77" s="852"/>
      <c r="F77" s="852"/>
      <c r="G77" s="852"/>
      <c r="H77" s="852"/>
      <c r="I77" s="78" t="s">
        <v>1048</v>
      </c>
      <c r="J77" s="80" t="s">
        <v>1493</v>
      </c>
      <c r="K77" s="79" t="s">
        <v>1050</v>
      </c>
      <c r="L77" s="853" t="s">
        <v>1034</v>
      </c>
      <c r="M77" s="854"/>
      <c r="N77" s="103" t="s">
        <v>1035</v>
      </c>
    </row>
    <row r="78" spans="1:15">
      <c r="A78" t="s">
        <v>7</v>
      </c>
      <c r="B78" s="54" t="str">
        <f>VLOOKUP(A78,'MANO DE OBRA'!A8:D68,3,FALSE)</f>
        <v>Obrero (2)</v>
      </c>
      <c r="C78" s="52"/>
      <c r="D78" s="52"/>
      <c r="E78" s="52"/>
      <c r="F78" s="52"/>
      <c r="G78" s="52"/>
      <c r="H78" s="52"/>
      <c r="I78" s="299">
        <f>K78/J78*100</f>
        <v>55207.789411999998</v>
      </c>
      <c r="J78" s="300">
        <v>185</v>
      </c>
      <c r="K78" s="301">
        <f>VLOOKUP(A78,'MANO DE OBRA'!A8:D99,4,FALSE)</f>
        <v>102134.4104122</v>
      </c>
      <c r="L78" s="55"/>
      <c r="M78" s="302">
        <v>480</v>
      </c>
      <c r="N78" s="402">
        <f>K78/M78</f>
        <v>212.78002169208332</v>
      </c>
      <c r="O78" s="111"/>
    </row>
    <row r="79" spans="1:15">
      <c r="A79" t="s">
        <v>30</v>
      </c>
      <c r="B79" s="54" t="str">
        <f>VLOOKUP(A79,'MANO DE OBRA'!A8:D69,3,FALSE)</f>
        <v>Oficial</v>
      </c>
      <c r="C79" s="52"/>
      <c r="D79" s="52"/>
      <c r="E79" s="52"/>
      <c r="F79" s="52"/>
      <c r="G79" s="52"/>
      <c r="H79" s="52"/>
      <c r="I79" s="299">
        <f>K79/J79*100</f>
        <v>55207.789411999998</v>
      </c>
      <c r="J79" s="300">
        <v>185</v>
      </c>
      <c r="K79" s="301">
        <f>VLOOKUP(A79,'MANO DE OBRA'!A8:D100,4,FALSE)</f>
        <v>102134.4104122</v>
      </c>
      <c r="L79" s="55"/>
      <c r="M79" s="306">
        <v>480</v>
      </c>
      <c r="N79" s="402">
        <f>K79/M79</f>
        <v>212.78002169208332</v>
      </c>
    </row>
    <row r="80" spans="1:15">
      <c r="B80" s="54"/>
      <c r="C80" s="52"/>
      <c r="D80" s="52"/>
      <c r="E80" s="52"/>
      <c r="F80" s="52"/>
      <c r="G80" s="52"/>
      <c r="H80" s="52"/>
      <c r="I80" s="299"/>
      <c r="J80" s="300"/>
      <c r="K80" s="301"/>
      <c r="L80" s="55"/>
      <c r="M80" s="307"/>
      <c r="N80" s="402"/>
    </row>
    <row r="81" spans="1:14">
      <c r="B81" s="54"/>
      <c r="C81" s="52"/>
      <c r="D81" s="52"/>
      <c r="E81" s="52"/>
      <c r="F81" s="52"/>
      <c r="G81" s="52"/>
      <c r="H81" s="52"/>
      <c r="I81" s="286"/>
      <c r="J81" s="304"/>
      <c r="K81" s="305"/>
      <c r="L81" s="325"/>
      <c r="M81" s="307"/>
      <c r="N81" s="303"/>
    </row>
    <row r="82" spans="1:14">
      <c r="B82" s="54"/>
      <c r="C82" s="52"/>
      <c r="D82" s="52"/>
      <c r="E82" s="52"/>
      <c r="F82" s="52"/>
      <c r="G82" s="52"/>
      <c r="H82" s="52"/>
      <c r="I82" s="286"/>
      <c r="J82" s="304"/>
      <c r="K82" s="305"/>
      <c r="L82" s="325"/>
      <c r="M82" s="307"/>
      <c r="N82" s="303"/>
    </row>
    <row r="83" spans="1:14" ht="15.75" thickBot="1">
      <c r="B83" s="888"/>
      <c r="C83" s="889"/>
      <c r="D83" s="889"/>
      <c r="E83" s="889"/>
      <c r="F83" s="889"/>
      <c r="G83" s="889"/>
      <c r="H83" s="889"/>
      <c r="I83" s="131"/>
      <c r="J83" s="131"/>
      <c r="K83" s="131"/>
      <c r="L83" s="902"/>
      <c r="M83" s="902"/>
      <c r="N83" s="50"/>
    </row>
    <row r="84" spans="1:14" ht="15.75" thickBot="1">
      <c r="B84" s="901" t="s">
        <v>1037</v>
      </c>
      <c r="C84" s="855"/>
      <c r="D84" s="855"/>
      <c r="E84" s="855"/>
      <c r="F84" s="855"/>
      <c r="G84" s="855"/>
      <c r="H84" s="855"/>
      <c r="I84" s="855"/>
      <c r="J84" s="855"/>
      <c r="K84" s="855"/>
      <c r="L84" s="855"/>
      <c r="M84" s="856"/>
      <c r="N84" s="308">
        <f>SUM(N78:N83)</f>
        <v>425.56004338416665</v>
      </c>
    </row>
    <row r="85" spans="1:14" ht="15.75" thickBot="1">
      <c r="B85" s="38"/>
      <c r="C85" s="39"/>
      <c r="D85" s="39"/>
      <c r="E85" s="39"/>
      <c r="F85" s="39"/>
      <c r="G85" s="39"/>
      <c r="H85" s="39"/>
      <c r="I85" s="39"/>
      <c r="J85" s="39"/>
      <c r="K85" s="39"/>
      <c r="L85" s="39"/>
      <c r="M85" s="39"/>
      <c r="N85" s="40"/>
    </row>
    <row r="86" spans="1:14" ht="15.75" thickBot="1">
      <c r="B86" s="812" t="s">
        <v>1051</v>
      </c>
      <c r="C86" s="813"/>
      <c r="D86" s="813"/>
      <c r="E86" s="813"/>
      <c r="F86" s="813"/>
      <c r="G86" s="813"/>
      <c r="H86" s="813"/>
      <c r="I86" s="813"/>
      <c r="J86" s="813"/>
      <c r="K86" s="813"/>
      <c r="L86" s="813"/>
      <c r="M86" s="814"/>
      <c r="N86" s="104">
        <f>N48+N62+N73+N84</f>
        <v>3722.5576256345739</v>
      </c>
    </row>
    <row r="87" spans="1:14">
      <c r="B87" s="38"/>
      <c r="C87" s="39"/>
      <c r="D87" s="39"/>
      <c r="E87" s="39"/>
      <c r="F87" s="39"/>
      <c r="G87" s="39"/>
      <c r="H87" s="39"/>
      <c r="I87" s="39"/>
      <c r="J87" s="39"/>
      <c r="K87" s="39"/>
      <c r="L87" s="39"/>
      <c r="M87" s="39"/>
      <c r="N87" s="40"/>
    </row>
    <row r="88" spans="1:14">
      <c r="B88" s="69" t="s">
        <v>1052</v>
      </c>
      <c r="C88" s="70"/>
      <c r="D88" s="70"/>
      <c r="E88" s="70"/>
      <c r="F88" s="70"/>
      <c r="G88" s="70"/>
      <c r="H88" s="70"/>
      <c r="I88" s="70"/>
      <c r="J88" s="70"/>
      <c r="K88" s="70"/>
      <c r="L88" s="70"/>
      <c r="M88" s="70"/>
      <c r="N88" s="71"/>
    </row>
    <row r="89" spans="1:14" ht="15.75" thickBot="1">
      <c r="B89" s="73"/>
      <c r="C89" s="66"/>
      <c r="D89" s="66"/>
      <c r="E89" s="66"/>
      <c r="F89" s="66"/>
      <c r="G89" s="66"/>
      <c r="H89" s="66"/>
      <c r="I89" s="66"/>
      <c r="J89" s="66"/>
      <c r="K89" s="66"/>
      <c r="L89" s="66"/>
      <c r="M89" s="66"/>
      <c r="N89" s="68"/>
    </row>
    <row r="90" spans="1:14">
      <c r="B90" s="857" t="s">
        <v>1053</v>
      </c>
      <c r="C90" s="858"/>
      <c r="D90" s="858"/>
      <c r="E90" s="858"/>
      <c r="F90" s="858"/>
      <c r="G90" s="858"/>
      <c r="H90" s="858"/>
      <c r="I90" s="321"/>
      <c r="J90" s="341"/>
      <c r="K90" s="309" t="s">
        <v>1054</v>
      </c>
      <c r="L90" s="859" t="s">
        <v>1055</v>
      </c>
      <c r="M90" s="860"/>
      <c r="N90" s="310"/>
    </row>
    <row r="91" spans="1:14">
      <c r="B91" s="845" t="s">
        <v>1056</v>
      </c>
      <c r="C91" s="846"/>
      <c r="D91" s="846"/>
      <c r="E91" s="846"/>
      <c r="F91" s="846"/>
      <c r="G91" s="846"/>
      <c r="H91" s="846"/>
      <c r="I91" s="92"/>
      <c r="J91" s="93"/>
      <c r="K91" s="311">
        <v>0.2</v>
      </c>
      <c r="L91" s="847">
        <f>N86*K91</f>
        <v>744.51152512691488</v>
      </c>
      <c r="M91" s="848"/>
      <c r="N91" s="56"/>
    </row>
    <row r="92" spans="1:14">
      <c r="B92" s="94" t="s">
        <v>1057</v>
      </c>
      <c r="C92" s="95"/>
      <c r="D92" s="95"/>
      <c r="E92" s="95"/>
      <c r="F92" s="95"/>
      <c r="G92" s="95"/>
      <c r="H92" s="95"/>
      <c r="I92" s="92"/>
      <c r="J92" s="93"/>
      <c r="K92" s="311">
        <v>0.05</v>
      </c>
      <c r="L92" s="847">
        <f>N86*K92</f>
        <v>186.12788128172872</v>
      </c>
      <c r="M92" s="848"/>
      <c r="N92" s="56"/>
    </row>
    <row r="93" spans="1:14" ht="15.75" thickBot="1">
      <c r="B93" s="96" t="s">
        <v>1058</v>
      </c>
      <c r="C93" s="97"/>
      <c r="D93" s="97"/>
      <c r="E93" s="97"/>
      <c r="F93" s="97"/>
      <c r="G93" s="97"/>
      <c r="H93" s="97"/>
      <c r="I93" s="98"/>
      <c r="J93" s="99"/>
      <c r="K93" s="312">
        <v>0.05</v>
      </c>
      <c r="L93" s="849">
        <f>N86*K93</f>
        <v>186.12788128172872</v>
      </c>
      <c r="M93" s="850"/>
      <c r="N93" s="56"/>
    </row>
    <row r="94" spans="1:14" ht="15.75" thickBot="1">
      <c r="B94" s="812" t="s">
        <v>1037</v>
      </c>
      <c r="C94" s="813"/>
      <c r="D94" s="813"/>
      <c r="E94" s="813"/>
      <c r="F94" s="813"/>
      <c r="G94" s="813"/>
      <c r="H94" s="813"/>
      <c r="I94" s="813"/>
      <c r="J94" s="813"/>
      <c r="K94" s="813"/>
      <c r="L94" s="813"/>
      <c r="M94" s="814"/>
      <c r="N94" s="57">
        <f>L91+L92+L93</f>
        <v>1116.7672876903723</v>
      </c>
    </row>
    <row r="95" spans="1:14" ht="15.75" thickBot="1">
      <c r="B95" s="38"/>
      <c r="C95" s="39"/>
      <c r="D95" s="39"/>
      <c r="E95" s="39"/>
      <c r="F95" s="39"/>
      <c r="G95" s="39"/>
      <c r="H95" s="39"/>
      <c r="I95" s="39"/>
      <c r="J95" s="39"/>
      <c r="K95" s="39"/>
      <c r="L95" s="39"/>
      <c r="M95" s="39"/>
      <c r="N95" s="40"/>
    </row>
    <row r="96" spans="1:14" ht="15.75" thickBot="1">
      <c r="A96" t="s">
        <v>2121</v>
      </c>
      <c r="B96" s="812" t="s">
        <v>1059</v>
      </c>
      <c r="C96" s="813"/>
      <c r="D96" s="813"/>
      <c r="E96" s="813"/>
      <c r="F96" s="813"/>
      <c r="G96" s="813"/>
      <c r="H96" s="813"/>
      <c r="I96" s="813"/>
      <c r="J96" s="813"/>
      <c r="K96" s="813"/>
      <c r="L96" s="813"/>
      <c r="M96" s="814"/>
      <c r="N96" s="195">
        <f>N86+N94</f>
        <v>4839.3249133249465</v>
      </c>
    </row>
    <row r="97" spans="2:14">
      <c r="B97" s="18"/>
      <c r="C97" s="19"/>
      <c r="D97" s="19"/>
      <c r="E97" s="19"/>
      <c r="F97" s="19"/>
      <c r="G97" s="19"/>
      <c r="H97" s="19"/>
      <c r="I97" s="19"/>
      <c r="J97" s="19"/>
      <c r="K97" s="19"/>
      <c r="L97" s="19"/>
      <c r="M97" s="19"/>
      <c r="N97" s="20"/>
    </row>
    <row r="98" spans="2:14">
      <c r="B98" s="21"/>
      <c r="C98" s="17"/>
      <c r="D98" s="17"/>
      <c r="E98" s="17"/>
      <c r="F98" s="17"/>
      <c r="G98" s="17"/>
      <c r="H98" s="17"/>
      <c r="I98" s="17"/>
      <c r="J98" s="17"/>
      <c r="K98" s="17"/>
      <c r="L98" s="17"/>
      <c r="M98" s="17"/>
      <c r="N98" s="22"/>
    </row>
    <row r="99" spans="2:14">
      <c r="B99" s="21"/>
      <c r="C99" s="17"/>
      <c r="D99" s="17"/>
      <c r="E99" s="17"/>
      <c r="F99" s="17"/>
      <c r="G99" s="17"/>
      <c r="H99" s="17"/>
      <c r="I99" s="17"/>
      <c r="J99" s="17"/>
      <c r="K99" s="17"/>
      <c r="L99" s="17"/>
      <c r="M99" s="17"/>
      <c r="N99" s="22"/>
    </row>
    <row r="100" spans="2:14">
      <c r="B100" s="21"/>
      <c r="C100" s="17"/>
      <c r="D100" s="17"/>
      <c r="E100" s="17"/>
      <c r="F100" s="17"/>
      <c r="G100" s="17"/>
      <c r="H100" s="17"/>
      <c r="I100" s="17"/>
      <c r="J100" s="17"/>
      <c r="K100" s="17"/>
      <c r="L100" s="17"/>
      <c r="M100" s="17"/>
      <c r="N100" s="22"/>
    </row>
    <row r="101" spans="2:14">
      <c r="B101" s="21"/>
      <c r="C101" s="17"/>
      <c r="D101" s="17"/>
      <c r="E101" s="58" t="s">
        <v>1060</v>
      </c>
      <c r="F101" s="58"/>
      <c r="G101" s="58"/>
      <c r="H101" s="58"/>
      <c r="I101" s="58"/>
      <c r="J101" s="58"/>
      <c r="K101" s="17"/>
      <c r="L101" s="17"/>
      <c r="M101" s="17"/>
      <c r="N101" s="22"/>
    </row>
    <row r="102" spans="2:14">
      <c r="B102" s="21"/>
      <c r="C102" s="17"/>
      <c r="D102" s="17"/>
      <c r="E102" s="17" t="s">
        <v>1061</v>
      </c>
      <c r="F102" s="17"/>
      <c r="G102" s="17"/>
      <c r="H102" s="17"/>
      <c r="I102" s="17"/>
      <c r="J102" s="17"/>
      <c r="K102" s="17"/>
      <c r="L102" s="17"/>
      <c r="M102" s="17"/>
      <c r="N102" s="22"/>
    </row>
    <row r="103" spans="2:14">
      <c r="B103" s="21"/>
      <c r="C103" s="17"/>
      <c r="D103" s="17"/>
      <c r="E103" s="17" t="s">
        <v>1062</v>
      </c>
      <c r="F103" s="17"/>
      <c r="G103" s="17"/>
      <c r="H103" s="17"/>
      <c r="I103" s="17"/>
      <c r="J103" s="17"/>
      <c r="K103" s="17"/>
      <c r="L103" s="17"/>
      <c r="M103" s="17"/>
      <c r="N103" s="22"/>
    </row>
    <row r="104" spans="2:14">
      <c r="B104" s="21"/>
      <c r="C104" s="17"/>
      <c r="D104" s="17"/>
      <c r="E104" s="17" t="s">
        <v>1063</v>
      </c>
      <c r="F104" s="17"/>
      <c r="G104" s="17"/>
      <c r="H104" s="17"/>
      <c r="I104" s="17"/>
      <c r="J104" s="17"/>
      <c r="K104" s="17"/>
      <c r="L104" s="17"/>
      <c r="M104" s="17"/>
      <c r="N104" s="22"/>
    </row>
    <row r="105" spans="2:14" ht="15.75" thickBot="1">
      <c r="B105" s="21"/>
      <c r="C105" s="17"/>
      <c r="D105" s="17"/>
      <c r="E105" s="17"/>
      <c r="F105" s="17" t="s">
        <v>1064</v>
      </c>
      <c r="G105" s="17"/>
      <c r="H105" s="17"/>
      <c r="I105" s="17"/>
      <c r="J105" s="17"/>
      <c r="K105" s="17"/>
      <c r="L105" s="17"/>
      <c r="M105" s="17"/>
      <c r="N105" s="22"/>
    </row>
    <row r="106" spans="2:14">
      <c r="B106" s="234" t="s">
        <v>2321</v>
      </c>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c r="B109" s="237"/>
      <c r="C109" s="238"/>
      <c r="D109" s="238"/>
      <c r="E109" s="238"/>
      <c r="F109" s="238"/>
      <c r="G109" s="238"/>
      <c r="H109" s="238"/>
      <c r="I109" s="238"/>
      <c r="J109" s="238"/>
      <c r="K109" s="238"/>
      <c r="L109" s="238"/>
      <c r="M109" s="238"/>
      <c r="N109" s="239"/>
    </row>
    <row r="110" spans="2:14" ht="15.75" thickBot="1">
      <c r="B110" s="240"/>
      <c r="C110" s="241"/>
      <c r="D110" s="241"/>
      <c r="E110" s="241"/>
      <c r="F110" s="241"/>
      <c r="G110" s="241"/>
      <c r="H110" s="241"/>
      <c r="I110" s="241"/>
      <c r="J110" s="241"/>
      <c r="K110" s="241"/>
      <c r="L110" s="241"/>
      <c r="M110" s="241"/>
      <c r="N110" s="242"/>
    </row>
    <row r="111" spans="2:14">
      <c r="B111" s="243"/>
      <c r="C111" s="244"/>
      <c r="D111" s="244"/>
      <c r="E111" s="244"/>
      <c r="F111" s="244"/>
      <c r="G111" s="244"/>
      <c r="H111" s="244"/>
      <c r="I111" s="244"/>
      <c r="J111" s="244"/>
      <c r="K111" s="244"/>
      <c r="L111" s="244"/>
      <c r="M111" s="244"/>
      <c r="N111" s="245"/>
    </row>
    <row r="112" spans="2:14">
      <c r="B112" s="229" t="s">
        <v>2322</v>
      </c>
      <c r="C112" s="36"/>
      <c r="D112" s="36"/>
      <c r="E112" s="36"/>
      <c r="F112" s="36"/>
      <c r="G112" s="36"/>
      <c r="H112" s="36"/>
      <c r="I112" s="36"/>
      <c r="J112" s="36"/>
      <c r="K112" s="36"/>
      <c r="L112" s="36"/>
      <c r="M112" s="36"/>
      <c r="N112" s="37"/>
    </row>
    <row r="113" spans="2:14" ht="15" customHeight="1">
      <c r="B113" s="815" t="s">
        <v>2323</v>
      </c>
      <c r="C113" s="816"/>
      <c r="D113" s="816"/>
      <c r="E113" s="816"/>
      <c r="F113" s="816"/>
      <c r="G113" s="816"/>
      <c r="H113" s="816"/>
      <c r="I113" s="816"/>
      <c r="J113" s="816"/>
      <c r="K113" s="816"/>
      <c r="L113" s="816"/>
      <c r="M113" s="816"/>
      <c r="N113" s="817"/>
    </row>
    <row r="114" spans="2:14" ht="15" customHeight="1">
      <c r="B114" s="815"/>
      <c r="C114" s="816"/>
      <c r="D114" s="816"/>
      <c r="E114" s="816"/>
      <c r="F114" s="816"/>
      <c r="G114" s="816"/>
      <c r="H114" s="816"/>
      <c r="I114" s="816"/>
      <c r="J114" s="816"/>
      <c r="K114" s="816"/>
      <c r="L114" s="816"/>
      <c r="M114" s="816"/>
      <c r="N114" s="817"/>
    </row>
    <row r="115" spans="2:14" ht="30" customHeight="1">
      <c r="B115" s="818" t="s">
        <v>2324</v>
      </c>
      <c r="C115" s="819"/>
      <c r="D115" s="819"/>
      <c r="E115" s="819"/>
      <c r="F115" s="819"/>
      <c r="G115" s="819"/>
      <c r="H115" s="819"/>
      <c r="I115" s="819"/>
      <c r="J115" s="819"/>
      <c r="K115" s="819"/>
      <c r="L115" s="819"/>
      <c r="M115" s="819"/>
      <c r="N115" s="820"/>
    </row>
    <row r="116" spans="2:14">
      <c r="B116" s="818"/>
      <c r="C116" s="819"/>
      <c r="D116" s="819"/>
      <c r="E116" s="819"/>
      <c r="F116" s="819"/>
      <c r="G116" s="819"/>
      <c r="H116" s="819"/>
      <c r="I116" s="819"/>
      <c r="J116" s="819"/>
      <c r="K116" s="819"/>
      <c r="L116" s="819"/>
      <c r="M116" s="819"/>
      <c r="N116" s="82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338"/>
      <c r="C119" s="339"/>
      <c r="D119" s="339"/>
      <c r="E119" s="339"/>
      <c r="F119" s="339"/>
      <c r="G119" s="339"/>
      <c r="H119" s="339"/>
      <c r="I119" s="339"/>
      <c r="J119" s="339"/>
      <c r="K119" s="339"/>
      <c r="L119" s="339"/>
      <c r="M119" s="339"/>
      <c r="N119" s="340"/>
    </row>
    <row r="120" spans="2:14">
      <c r="B120" s="229"/>
      <c r="C120" s="36"/>
      <c r="D120" s="36"/>
      <c r="E120" s="36"/>
      <c r="F120" s="36"/>
      <c r="G120" s="36"/>
      <c r="H120" s="36"/>
      <c r="I120" s="36"/>
      <c r="J120" s="36"/>
      <c r="K120" s="36"/>
      <c r="L120" s="36"/>
      <c r="M120" s="36"/>
      <c r="N120" s="37"/>
    </row>
    <row r="121" spans="2:14">
      <c r="B121" s="21"/>
      <c r="C121" s="17"/>
      <c r="D121" s="17"/>
      <c r="E121" s="17" t="s">
        <v>1060</v>
      </c>
      <c r="F121" s="58"/>
      <c r="G121" s="58"/>
      <c r="H121" s="17"/>
      <c r="I121" s="17"/>
      <c r="J121" s="17"/>
      <c r="K121" s="17"/>
      <c r="L121" s="17"/>
      <c r="M121" s="17"/>
      <c r="N121" s="22"/>
    </row>
    <row r="122" spans="2:14">
      <c r="B122" s="21"/>
      <c r="C122" s="17"/>
      <c r="D122" s="17"/>
      <c r="E122" s="59" t="s">
        <v>1061</v>
      </c>
      <c r="F122" s="17"/>
      <c r="G122" s="17"/>
      <c r="H122" s="59"/>
      <c r="I122" s="59"/>
      <c r="J122" s="59"/>
      <c r="K122" s="17"/>
      <c r="L122" s="17"/>
      <c r="M122" s="17"/>
      <c r="N122" s="22"/>
    </row>
    <row r="123" spans="2:14">
      <c r="B123" s="21"/>
      <c r="C123" s="17"/>
      <c r="D123" s="17"/>
      <c r="E123" s="60" t="s">
        <v>1065</v>
      </c>
      <c r="F123" s="17"/>
      <c r="G123" s="17"/>
      <c r="H123" s="60"/>
      <c r="I123" s="60"/>
      <c r="J123" s="60"/>
      <c r="K123" s="17"/>
      <c r="L123" s="17"/>
      <c r="M123" s="17"/>
      <c r="N123" s="22"/>
    </row>
    <row r="124" spans="2:14">
      <c r="B124" s="61"/>
      <c r="C124" s="36"/>
      <c r="D124" s="36"/>
      <c r="E124" s="17" t="s">
        <v>1063</v>
      </c>
      <c r="F124" s="17"/>
      <c r="G124" s="17"/>
      <c r="H124" s="17"/>
      <c r="I124" s="17"/>
      <c r="J124" s="17"/>
      <c r="K124" s="36"/>
      <c r="L124" s="36"/>
      <c r="M124" s="36"/>
      <c r="N124" s="37"/>
    </row>
    <row r="125" spans="2:14">
      <c r="B125" s="61"/>
      <c r="C125" s="36"/>
      <c r="D125" s="36"/>
      <c r="E125" s="36"/>
      <c r="F125" s="17"/>
      <c r="G125" s="17"/>
      <c r="H125" s="17"/>
      <c r="I125" s="17"/>
      <c r="J125" s="17"/>
      <c r="K125" s="36"/>
      <c r="L125" s="36"/>
      <c r="M125" s="36"/>
      <c r="N125" s="37"/>
    </row>
    <row r="126" spans="2:14">
      <c r="B126" s="61" t="s">
        <v>2325</v>
      </c>
      <c r="C126" s="60"/>
      <c r="D126" s="60"/>
      <c r="E126" s="17"/>
      <c r="F126" s="17"/>
      <c r="G126" s="17"/>
      <c r="H126" s="17"/>
      <c r="I126" s="17"/>
      <c r="J126" s="878"/>
      <c r="K126" s="878"/>
      <c r="L126" s="878"/>
      <c r="M126" s="878"/>
      <c r="N126" s="879"/>
    </row>
    <row r="127" spans="2:14" ht="15.75" thickBot="1">
      <c r="B127" s="268" t="s">
        <v>2326</v>
      </c>
      <c r="C127" s="400"/>
      <c r="D127" s="400"/>
      <c r="E127" s="62"/>
      <c r="F127" s="62"/>
      <c r="G127" s="62"/>
      <c r="H127" s="62"/>
      <c r="I127" s="62"/>
      <c r="J127" s="880"/>
      <c r="K127" s="880"/>
      <c r="L127" s="880"/>
      <c r="M127" s="880"/>
      <c r="N127" s="881"/>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1176</v>
      </c>
      <c r="C31" s="86" t="s">
        <v>2144</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112</v>
      </c>
      <c r="B36" s="861" t="str">
        <f>VLOOKUP(A36,EQUIPOS!A6:D154,3,FALSE)</f>
        <v xml:space="preserve">Aspersor manual
</v>
      </c>
      <c r="C36" s="862"/>
      <c r="D36" s="862"/>
      <c r="E36" s="862"/>
      <c r="F36" s="862"/>
      <c r="G36" s="862"/>
      <c r="H36" s="863"/>
      <c r="I36" s="274"/>
      <c r="J36" s="275"/>
      <c r="K36" s="276">
        <f>VLOOKUP(A36,EQUIPOS!A6:D163,4,FALSE)</f>
        <v>3625</v>
      </c>
      <c r="L36" s="277"/>
      <c r="M36" s="278">
        <v>6.25</v>
      </c>
      <c r="N36" s="279">
        <f t="shared" ref="N36:N41" si="0">K36/M36</f>
        <v>580</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50</v>
      </c>
      <c r="N37" s="279">
        <f t="shared" si="0"/>
        <v>1780.6295733333332</v>
      </c>
    </row>
    <row r="38" spans="1:14">
      <c r="A38" t="s">
        <v>184</v>
      </c>
      <c r="B38" s="861" t="str">
        <f>VLOOKUP(A38,EQUIPOS!A8:D154,3,FALSE)</f>
        <v>Cortadora de pavimento, Máxima profundidad de corte: 160 mm. Capacidad de disco: desde 12´´ hasta 18´´ de diámetro. Peso operacional: 135 kg, 13.5 hp de potencia</v>
      </c>
      <c r="C38" s="862"/>
      <c r="D38" s="862"/>
      <c r="E38" s="862"/>
      <c r="F38" s="862"/>
      <c r="G38" s="862"/>
      <c r="H38" s="863"/>
      <c r="I38" s="274"/>
      <c r="J38" s="275"/>
      <c r="K38" s="276">
        <f>VLOOKUP(A38,EQUIPOS!A8:D165,4,FALSE)</f>
        <v>5022.666666666667</v>
      </c>
      <c r="L38" s="277"/>
      <c r="M38" s="278">
        <v>3.75</v>
      </c>
      <c r="N38" s="279">
        <f t="shared" si="0"/>
        <v>1339.377777777778</v>
      </c>
    </row>
    <row r="39" spans="1:14">
      <c r="A39" t="s">
        <v>228</v>
      </c>
      <c r="B39" s="861" t="str">
        <f>VLOOKUP(A39,EQUIPOS!A9:D154,3,FALSE)</f>
        <v xml:space="preserve">Formaleta metálica (concreto hidráulico)
</v>
      </c>
      <c r="C39" s="862"/>
      <c r="D39" s="862"/>
      <c r="E39" s="862"/>
      <c r="F39" s="862"/>
      <c r="G39" s="862"/>
      <c r="H39" s="863"/>
      <c r="I39" s="274"/>
      <c r="J39" s="275"/>
      <c r="K39" s="276">
        <f>VLOOKUP(A39,EQUIPOS!A9:D166,4,FALSE)</f>
        <v>1398.5</v>
      </c>
      <c r="L39" s="277"/>
      <c r="M39" s="278">
        <v>6.25</v>
      </c>
      <c r="N39" s="279">
        <f t="shared" si="0"/>
        <v>223.76</v>
      </c>
    </row>
    <row r="40" spans="1:14">
      <c r="A40" t="s">
        <v>301</v>
      </c>
      <c r="B40" s="861" t="str">
        <f>VLOOKUP(A40,EQUIPOS!A10:D154,3,FALSE)</f>
        <v>Regla vibratoria, de longitud de 3 a 5 m, motor de 3600 rpm, potencia 6 HP</v>
      </c>
      <c r="C40" s="862"/>
      <c r="D40" s="862"/>
      <c r="E40" s="862"/>
      <c r="F40" s="862"/>
      <c r="G40" s="862"/>
      <c r="H40" s="863"/>
      <c r="I40" s="274"/>
      <c r="J40" s="275"/>
      <c r="K40" s="276">
        <f>VLOOKUP(A40,EQUIPOS!A10:D167,4,FALSE)</f>
        <v>6211.8684716900816</v>
      </c>
      <c r="L40" s="277"/>
      <c r="M40" s="278">
        <v>6.25</v>
      </c>
      <c r="N40" s="279">
        <f t="shared" si="0"/>
        <v>993.89895547041306</v>
      </c>
    </row>
    <row r="41" spans="1:14">
      <c r="A41" t="s">
        <v>363</v>
      </c>
      <c r="B41" s="861" t="str">
        <f>VLOOKUP(A41,EQUIPOS!A11:D155,3,FALSE)</f>
        <v>Vibrador de concreto, Motor de 3 hp a 18.000 rpm Mangueras de 4 mt</v>
      </c>
      <c r="C41" s="862"/>
      <c r="D41" s="862"/>
      <c r="E41" s="862"/>
      <c r="F41" s="862"/>
      <c r="G41" s="862"/>
      <c r="H41" s="863"/>
      <c r="I41" s="274"/>
      <c r="J41" s="275"/>
      <c r="K41" s="276">
        <f>VLOOKUP(A41,EQUIPOS!A11:D168,4,FALSE)</f>
        <v>4353</v>
      </c>
      <c r="L41" s="277"/>
      <c r="M41" s="278">
        <v>6.25</v>
      </c>
      <c r="N41" s="279">
        <f t="shared" si="0"/>
        <v>696.48</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N83*M46</f>
        <v>919.20969370980004</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6533.3560002913246</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s="149" t="s">
        <v>383</v>
      </c>
      <c r="B53" s="48" t="str">
        <f>VLOOKUP(A53,MATERIALES!A5:D373,3,FALSE)</f>
        <v>Barras de transferencia de carga (1'')</v>
      </c>
      <c r="C53" s="288"/>
      <c r="D53" s="288"/>
      <c r="E53" s="288"/>
      <c r="F53" s="288"/>
      <c r="G53" s="288"/>
      <c r="H53" s="288"/>
      <c r="I53" s="275"/>
      <c r="J53" s="231" t="str">
        <f>VLOOKUP(A53,MATERIALES!A7:D645,2,FALSE)</f>
        <v>kg</v>
      </c>
      <c r="K53" s="414">
        <v>6.1342592592592586</v>
      </c>
      <c r="L53" s="274"/>
      <c r="M53" s="409">
        <f>VLOOKUP(A53,MATERIALES!A5:D396,4,FALSE)</f>
        <v>6949.7932047556196</v>
      </c>
      <c r="N53" s="279">
        <f>K53*M53</f>
        <v>42631.833316209239</v>
      </c>
    </row>
    <row r="54" spans="1:14">
      <c r="A54" s="149" t="s">
        <v>385</v>
      </c>
      <c r="B54" s="48" t="str">
        <f>VLOOKUP(A54,MATERIALES!A6:D373,3,FALSE)</f>
        <v>Barras de unión de 1/2´´</v>
      </c>
      <c r="C54" s="288"/>
      <c r="D54" s="288"/>
      <c r="E54" s="288"/>
      <c r="F54" s="288"/>
      <c r="G54" s="288"/>
      <c r="H54" s="288"/>
      <c r="I54" s="275"/>
      <c r="J54" s="231" t="str">
        <f>VLOOKUP(A54,MATERIALES!A8:D646,2,FALSE)</f>
        <v>kg</v>
      </c>
      <c r="K54" s="289">
        <v>0.37037037037037041</v>
      </c>
      <c r="L54" s="274"/>
      <c r="M54" s="409">
        <f>VLOOKUP(A54,MATERIALES!A6:D397,4,FALSE)</f>
        <v>2932.9146025432406</v>
      </c>
      <c r="N54" s="279">
        <f>K54*M54</f>
        <v>1086.2646676086076</v>
      </c>
    </row>
    <row r="55" spans="1:14">
      <c r="A55" s="149" t="s">
        <v>420</v>
      </c>
      <c r="B55" s="48" t="str">
        <f>VLOOKUP(A55,MATERIALES!A6:D373,3,FALSE)</f>
        <v>Cintilla De Poliuretano (Sikarod) (Pavimentos De Concreto Hidráulico)</v>
      </c>
      <c r="C55" s="288"/>
      <c r="D55" s="288"/>
      <c r="E55" s="288"/>
      <c r="F55" s="288"/>
      <c r="G55" s="288"/>
      <c r="H55" s="288"/>
      <c r="I55" s="275"/>
      <c r="J55" s="231" t="str">
        <f>VLOOKUP(A55,MATERIALES!A9:D647,2,FALSE)</f>
        <v>m</v>
      </c>
      <c r="K55" s="289">
        <v>1.1111111111111112</v>
      </c>
      <c r="L55" s="274"/>
      <c r="M55" s="409">
        <f>VLOOKUP(A55,MATERIALES!A6:D398,4,FALSE)</f>
        <v>5304.1450523660569</v>
      </c>
      <c r="N55" s="279">
        <f>K55*M55</f>
        <v>5893.4945026289524</v>
      </c>
    </row>
    <row r="56" spans="1:14">
      <c r="A56" s="149" t="s">
        <v>684</v>
      </c>
      <c r="B56" s="48" t="str">
        <f>VLOOKUP(A56,MATERIALES!A6:D373,3,FALSE)</f>
        <v>Sello de silicona o sellador autonivelante</v>
      </c>
      <c r="C56" s="288"/>
      <c r="D56" s="288"/>
      <c r="E56" s="288"/>
      <c r="F56" s="288"/>
      <c r="G56" s="288"/>
      <c r="H56" s="288"/>
      <c r="I56" s="275"/>
      <c r="J56" s="231" t="str">
        <f>VLOOKUP(A56,MATERIALES!A10:D648,2,FALSE)</f>
        <v>m</v>
      </c>
      <c r="K56" s="289">
        <v>1.1111111111111112</v>
      </c>
      <c r="L56" s="274"/>
      <c r="M56" s="409">
        <f>VLOOKUP(A56,MATERIALES!A6:D399,4,FALSE)</f>
        <v>4782.2044070186212</v>
      </c>
      <c r="N56" s="279">
        <f>K56*M56</f>
        <v>5313.560452242913</v>
      </c>
    </row>
    <row r="57" spans="1:14">
      <c r="A57" s="149" t="s">
        <v>849</v>
      </c>
      <c r="B57" s="894" t="str">
        <f>VLOOKUP(A57,MATERIALES!A7:D373,3,FALSE)</f>
        <v>Antisol blanco (presentación 20 kg)</v>
      </c>
      <c r="C57" s="895" t="e">
        <f>VLOOKUP(B57,MATERIALES!B7:E373,3,FALSE)</f>
        <v>#N/A</v>
      </c>
      <c r="D57" s="895" t="e">
        <f>VLOOKUP(C57,MATERIALES!C7:F373,3,FALSE)</f>
        <v>#N/A</v>
      </c>
      <c r="E57" s="895" t="e">
        <f>VLOOKUP(D57,MATERIALES!D7:G373,3,FALSE)</f>
        <v>#N/A</v>
      </c>
      <c r="F57" s="895" t="e">
        <f>VLOOKUP(E57,MATERIALES!E7:H373,3,FALSE)</f>
        <v>#N/A</v>
      </c>
      <c r="G57" s="895" t="e">
        <f>VLOOKUP(F57,MATERIALES!F7:I373,3,FALSE)</f>
        <v>#N/A</v>
      </c>
      <c r="H57" s="895" t="e">
        <f>VLOOKUP(G57,MATERIALES!G7:J373,3,FALSE)</f>
        <v>#N/A</v>
      </c>
      <c r="I57" s="895" t="e">
        <f>VLOOKUP(H57,MATERIALES!H7:K373,3,FALSE)</f>
        <v>#N/A</v>
      </c>
      <c r="J57" s="318" t="str">
        <f>VLOOKUP(A57,MATERIALES!A11:D649,2,FALSE)</f>
        <v>kg</v>
      </c>
      <c r="K57" s="49">
        <v>1.1200000000000001</v>
      </c>
      <c r="L57" s="899">
        <f>VLOOKUP(A57,MATERIALES!A4:D373,4,FALSE)</f>
        <v>17758.934089979808</v>
      </c>
      <c r="M57" s="900"/>
      <c r="N57" s="279">
        <f>K57*L57</f>
        <v>19890.006180777385</v>
      </c>
    </row>
    <row r="58" spans="1:14">
      <c r="A58" s="149" t="s">
        <v>910</v>
      </c>
      <c r="B58" s="323" t="str">
        <f>VLOOKUP(A58,MATERIALES!A8:D373,3,FALSE)</f>
        <v xml:space="preserve">Concreto hidráulico para pavimento MR-43
</v>
      </c>
      <c r="C58" s="324"/>
      <c r="D58" s="324"/>
      <c r="E58" s="324"/>
      <c r="F58" s="324"/>
      <c r="G58" s="324"/>
      <c r="H58" s="324"/>
      <c r="I58" s="324"/>
      <c r="J58" s="318" t="str">
        <f>VLOOKUP(A58,MATERIALES!A11:D650,2,FALSE)</f>
        <v>m3</v>
      </c>
      <c r="K58" s="49">
        <v>1.01</v>
      </c>
      <c r="L58" s="325"/>
      <c r="M58" s="421">
        <f>VLOOKUP(A58,MATERIALES!A8:D401,4,FALSE)</f>
        <v>567479.65963009035</v>
      </c>
      <c r="N58" s="279">
        <f>K58*M58</f>
        <v>573154.45622639125</v>
      </c>
    </row>
    <row r="59" spans="1:14">
      <c r="B59" s="323"/>
      <c r="C59" s="324"/>
      <c r="D59" s="324"/>
      <c r="E59" s="324"/>
      <c r="F59" s="324"/>
      <c r="G59" s="324"/>
      <c r="H59" s="324"/>
      <c r="I59" s="324"/>
      <c r="J59" s="49"/>
      <c r="K59" s="49"/>
      <c r="L59" s="325"/>
      <c r="M59" s="326"/>
      <c r="N59" s="50"/>
    </row>
    <row r="60" spans="1:14" ht="15.75" thickBot="1">
      <c r="B60" s="316"/>
      <c r="C60" s="317"/>
      <c r="D60" s="317"/>
      <c r="E60" s="317"/>
      <c r="F60" s="317"/>
      <c r="G60" s="317"/>
      <c r="H60" s="317"/>
      <c r="I60" s="317"/>
      <c r="J60" s="131"/>
      <c r="K60" s="131"/>
      <c r="L60" s="332"/>
      <c r="M60" s="331"/>
      <c r="N60" s="132"/>
    </row>
    <row r="61" spans="1:14" ht="15.75" thickBot="1">
      <c r="B61" s="812" t="s">
        <v>1037</v>
      </c>
      <c r="C61" s="813"/>
      <c r="D61" s="813"/>
      <c r="E61" s="813"/>
      <c r="F61" s="813"/>
      <c r="G61" s="813"/>
      <c r="H61" s="813"/>
      <c r="I61" s="813"/>
      <c r="J61" s="813"/>
      <c r="K61" s="813"/>
      <c r="L61" s="813"/>
      <c r="M61" s="814"/>
      <c r="N61" s="401">
        <f>SUM(N53:N60)</f>
        <v>647969.61534585839</v>
      </c>
    </row>
    <row r="62" spans="1:14">
      <c r="B62" s="38"/>
      <c r="C62" s="39"/>
      <c r="D62" s="39"/>
      <c r="E62" s="39"/>
      <c r="F62" s="39"/>
      <c r="G62" s="39"/>
      <c r="H62" s="39"/>
      <c r="I62" s="39"/>
      <c r="J62" s="39"/>
      <c r="K62" s="39"/>
      <c r="L62" s="39"/>
      <c r="M62" s="39"/>
      <c r="N62" s="40"/>
    </row>
    <row r="63" spans="1:14">
      <c r="B63" s="69" t="s">
        <v>1040</v>
      </c>
      <c r="C63" s="70"/>
      <c r="D63" s="70"/>
      <c r="E63" s="70"/>
      <c r="F63" s="70"/>
      <c r="G63" s="70"/>
      <c r="H63" s="70"/>
      <c r="I63" s="70"/>
      <c r="J63" s="70"/>
      <c r="K63" s="70"/>
      <c r="L63" s="70"/>
      <c r="M63" s="70"/>
      <c r="N63" s="71"/>
    </row>
    <row r="64" spans="1:14" ht="15.75" thickBot="1">
      <c r="B64" s="73"/>
      <c r="C64" s="66"/>
      <c r="D64" s="66"/>
      <c r="E64" s="66"/>
      <c r="F64" s="66"/>
      <c r="G64" s="66"/>
      <c r="H64" s="66"/>
      <c r="I64" s="66"/>
      <c r="J64" s="66"/>
      <c r="K64" s="66"/>
      <c r="L64" s="66"/>
      <c r="M64" s="66"/>
      <c r="N64" s="68"/>
    </row>
    <row r="65" spans="1:15" ht="25.5">
      <c r="B65" s="320" t="s">
        <v>1041</v>
      </c>
      <c r="C65" s="321"/>
      <c r="D65" s="321"/>
      <c r="E65" s="321"/>
      <c r="F65" s="321"/>
      <c r="G65" s="321"/>
      <c r="H65" s="78" t="s">
        <v>1029</v>
      </c>
      <c r="I65" s="79" t="s">
        <v>1042</v>
      </c>
      <c r="J65" s="80" t="s">
        <v>1043</v>
      </c>
      <c r="K65" s="78" t="s">
        <v>1044</v>
      </c>
      <c r="L65" s="898" t="s">
        <v>1045</v>
      </c>
      <c r="M65" s="877"/>
      <c r="N65" s="81" t="s">
        <v>1035</v>
      </c>
    </row>
    <row r="66" spans="1:15">
      <c r="A66" t="s">
        <v>1323</v>
      </c>
      <c r="B66" s="51" t="str">
        <f>VLOOKUP(A66,TRANSPORTE!A5:D117,3,FALSE)</f>
        <v>Transporte de concreto</v>
      </c>
      <c r="C66" s="324"/>
      <c r="D66" s="324"/>
      <c r="E66" s="324"/>
      <c r="F66" s="324"/>
      <c r="G66" s="324"/>
      <c r="H66" s="318" t="s">
        <v>1551</v>
      </c>
      <c r="I66" s="286">
        <v>1.01</v>
      </c>
      <c r="J66" s="293">
        <v>1</v>
      </c>
      <c r="K66" s="286">
        <f>I66*J66</f>
        <v>1.01</v>
      </c>
      <c r="L66" s="899">
        <f>VLOOKUP(A66,TRANSPORTE!A5:D117,4,FALSE)</f>
        <v>1633.6418561465293</v>
      </c>
      <c r="M66" s="900"/>
      <c r="N66" s="294">
        <f>K66*L66</f>
        <v>1649.9782747079946</v>
      </c>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c r="B69" s="51"/>
      <c r="C69" s="52"/>
      <c r="D69" s="52"/>
      <c r="E69" s="52"/>
      <c r="F69" s="52"/>
      <c r="G69" s="52"/>
      <c r="H69" s="295"/>
      <c r="I69" s="286"/>
      <c r="J69" s="286"/>
      <c r="K69" s="286"/>
      <c r="L69" s="296"/>
      <c r="M69" s="297"/>
      <c r="N69" s="298"/>
    </row>
    <row r="70" spans="1:15">
      <c r="B70" s="51"/>
      <c r="C70" s="52"/>
      <c r="D70" s="52"/>
      <c r="E70" s="52"/>
      <c r="F70" s="52"/>
      <c r="G70" s="52"/>
      <c r="H70" s="295"/>
      <c r="I70" s="286"/>
      <c r="J70" s="286"/>
      <c r="K70" s="286"/>
      <c r="L70" s="296"/>
      <c r="M70" s="297"/>
      <c r="N70" s="298"/>
    </row>
    <row r="71" spans="1:15" ht="15.75" thickBot="1">
      <c r="B71" s="454"/>
      <c r="C71" s="455"/>
      <c r="D71" s="455"/>
      <c r="E71" s="455"/>
      <c r="F71" s="455"/>
      <c r="G71" s="455"/>
      <c r="H71" s="53"/>
      <c r="I71" s="131"/>
      <c r="J71" s="131"/>
      <c r="K71" s="131"/>
      <c r="L71" s="890"/>
      <c r="M71" s="891"/>
      <c r="N71" s="132"/>
    </row>
    <row r="72" spans="1:15" ht="15.75" thickBot="1">
      <c r="B72" s="901" t="s">
        <v>1037</v>
      </c>
      <c r="C72" s="855"/>
      <c r="D72" s="855"/>
      <c r="E72" s="855"/>
      <c r="F72" s="855"/>
      <c r="G72" s="855"/>
      <c r="H72" s="855"/>
      <c r="I72" s="855"/>
      <c r="J72" s="855"/>
      <c r="K72" s="855"/>
      <c r="L72" s="855"/>
      <c r="M72" s="856"/>
      <c r="N72" s="109">
        <f>N66+N67+N68+N69+N70</f>
        <v>1649.9782747079946</v>
      </c>
    </row>
    <row r="73" spans="1:15">
      <c r="B73" s="38"/>
      <c r="C73" s="39"/>
      <c r="D73" s="39"/>
      <c r="E73" s="39"/>
      <c r="F73" s="39"/>
      <c r="G73" s="39"/>
      <c r="H73" s="39"/>
      <c r="I73" s="39"/>
      <c r="J73" s="39"/>
      <c r="K73" s="39"/>
      <c r="L73" s="39"/>
      <c r="M73" s="39"/>
      <c r="N73" s="40"/>
    </row>
    <row r="74" spans="1:15">
      <c r="B74" s="69" t="s">
        <v>1046</v>
      </c>
      <c r="C74" s="70"/>
      <c r="D74" s="70"/>
      <c r="E74" s="70"/>
      <c r="F74" s="70"/>
      <c r="G74" s="70"/>
      <c r="H74" s="70"/>
      <c r="I74" s="70"/>
      <c r="J74" s="70"/>
      <c r="K74" s="70"/>
      <c r="L74" s="70"/>
      <c r="M74" s="70"/>
      <c r="N74" s="71"/>
    </row>
    <row r="75" spans="1:15" ht="15.75" thickBot="1">
      <c r="B75" s="73"/>
      <c r="C75" s="66"/>
      <c r="D75" s="66"/>
      <c r="E75" s="66"/>
      <c r="F75" s="66"/>
      <c r="G75" s="66"/>
      <c r="H75" s="66"/>
      <c r="I75" s="66"/>
      <c r="J75" s="66"/>
      <c r="K75" s="66"/>
      <c r="L75" s="66"/>
      <c r="M75" s="66"/>
      <c r="N75" s="68"/>
    </row>
    <row r="76" spans="1:15" ht="25.5">
      <c r="B76" s="851" t="s">
        <v>1047</v>
      </c>
      <c r="C76" s="852"/>
      <c r="D76" s="852"/>
      <c r="E76" s="852"/>
      <c r="F76" s="852"/>
      <c r="G76" s="852"/>
      <c r="H76" s="852"/>
      <c r="I76" s="78" t="s">
        <v>1048</v>
      </c>
      <c r="J76" s="80" t="s">
        <v>1493</v>
      </c>
      <c r="K76" s="79" t="s">
        <v>1050</v>
      </c>
      <c r="L76" s="853" t="s">
        <v>1034</v>
      </c>
      <c r="M76" s="854"/>
      <c r="N76" s="103" t="s">
        <v>1035</v>
      </c>
    </row>
    <row r="77" spans="1:15">
      <c r="A77" s="150" t="s">
        <v>17</v>
      </c>
      <c r="B77" s="54" t="str">
        <f>VLOOKUP(A77,'MANO DE OBRA'!A8:D68,3,FALSE)</f>
        <v>Obrero (7)</v>
      </c>
      <c r="C77" s="52"/>
      <c r="D77" s="52"/>
      <c r="E77" s="52"/>
      <c r="F77" s="52"/>
      <c r="G77" s="52"/>
      <c r="H77" s="52"/>
      <c r="I77" s="299">
        <f>K77/J77*100</f>
        <v>193227.262942</v>
      </c>
      <c r="J77" s="300">
        <v>185</v>
      </c>
      <c r="K77" s="301">
        <f>VLOOKUP(A77,'MANO DE OBRA'!A8:D99,4,FALSE)</f>
        <v>357470.43644269998</v>
      </c>
      <c r="L77" s="55"/>
      <c r="M77" s="302">
        <v>50</v>
      </c>
      <c r="N77" s="402">
        <f>K77/M77</f>
        <v>7149.4087288539995</v>
      </c>
      <c r="O77" s="111"/>
    </row>
    <row r="78" spans="1:15">
      <c r="A78" s="150" t="s">
        <v>30</v>
      </c>
      <c r="B78" s="54" t="str">
        <f>VLOOKUP(A78,'MANO DE OBRA'!A8:D69,3,FALSE)</f>
        <v>Oficial</v>
      </c>
      <c r="C78" s="52"/>
      <c r="D78" s="52"/>
      <c r="E78" s="52"/>
      <c r="F78" s="52"/>
      <c r="G78" s="52"/>
      <c r="H78" s="52"/>
      <c r="I78" s="299">
        <f>K78/J78*100</f>
        <v>55207.789411999998</v>
      </c>
      <c r="J78" s="300">
        <v>185</v>
      </c>
      <c r="K78" s="301">
        <f>VLOOKUP(A78,'MANO DE OBRA'!A8:D100,4,FALSE)</f>
        <v>102134.4104122</v>
      </c>
      <c r="L78" s="55"/>
      <c r="M78" s="306">
        <v>50</v>
      </c>
      <c r="N78" s="402">
        <f>K78/M78</f>
        <v>2042.688208244</v>
      </c>
    </row>
    <row r="79" spans="1:15">
      <c r="B79" s="54"/>
      <c r="C79" s="52"/>
      <c r="D79" s="52"/>
      <c r="E79" s="52"/>
      <c r="F79" s="52"/>
      <c r="G79" s="52"/>
      <c r="H79" s="52"/>
      <c r="I79" s="286"/>
      <c r="J79" s="304"/>
      <c r="K79" s="305"/>
      <c r="L79" s="55"/>
      <c r="M79" s="307"/>
      <c r="N79" s="303"/>
    </row>
    <row r="80" spans="1:15">
      <c r="B80" s="54"/>
      <c r="C80" s="52"/>
      <c r="D80" s="52"/>
      <c r="E80" s="52"/>
      <c r="F80" s="52"/>
      <c r="G80" s="52"/>
      <c r="H80" s="52"/>
      <c r="I80" s="286"/>
      <c r="J80" s="304"/>
      <c r="K80" s="305"/>
      <c r="L80" s="325"/>
      <c r="M80" s="307"/>
      <c r="N80" s="303"/>
    </row>
    <row r="81" spans="1:14">
      <c r="B81" s="54"/>
      <c r="C81" s="52"/>
      <c r="D81" s="52"/>
      <c r="E81" s="52"/>
      <c r="F81" s="52"/>
      <c r="G81" s="52"/>
      <c r="H81" s="52"/>
      <c r="I81" s="286"/>
      <c r="J81" s="304"/>
      <c r="K81" s="305"/>
      <c r="L81" s="325"/>
      <c r="M81" s="307"/>
      <c r="N81" s="303"/>
    </row>
    <row r="82" spans="1:14" ht="15.75" thickBot="1">
      <c r="B82" s="888"/>
      <c r="C82" s="889"/>
      <c r="D82" s="889"/>
      <c r="E82" s="889"/>
      <c r="F82" s="889"/>
      <c r="G82" s="889"/>
      <c r="H82" s="889"/>
      <c r="I82" s="131"/>
      <c r="J82" s="131"/>
      <c r="K82" s="131"/>
      <c r="L82" s="902"/>
      <c r="M82" s="902"/>
      <c r="N82" s="132"/>
    </row>
    <row r="83" spans="1:14" ht="15.75" thickBot="1">
      <c r="B83" s="901" t="s">
        <v>1037</v>
      </c>
      <c r="C83" s="855"/>
      <c r="D83" s="855"/>
      <c r="E83" s="855"/>
      <c r="F83" s="855"/>
      <c r="G83" s="855"/>
      <c r="H83" s="855"/>
      <c r="I83" s="855"/>
      <c r="J83" s="855"/>
      <c r="K83" s="855"/>
      <c r="L83" s="855"/>
      <c r="M83" s="856"/>
      <c r="N83" s="467">
        <f>SUM(N77:N82)</f>
        <v>9192.0969370980001</v>
      </c>
    </row>
    <row r="84" spans="1:14" ht="15.75" thickBot="1">
      <c r="B84" s="38"/>
      <c r="C84" s="39"/>
      <c r="D84" s="39"/>
      <c r="E84" s="39"/>
      <c r="F84" s="39"/>
      <c r="G84" s="39"/>
      <c r="H84" s="39"/>
      <c r="I84" s="39"/>
      <c r="J84" s="39"/>
      <c r="K84" s="39"/>
      <c r="L84" s="39"/>
      <c r="M84" s="39"/>
      <c r="N84" s="40"/>
    </row>
    <row r="85" spans="1:14" ht="15.75" thickBot="1">
      <c r="B85" s="812" t="s">
        <v>1051</v>
      </c>
      <c r="C85" s="813"/>
      <c r="D85" s="813"/>
      <c r="E85" s="813"/>
      <c r="F85" s="813"/>
      <c r="G85" s="813"/>
      <c r="H85" s="813"/>
      <c r="I85" s="813"/>
      <c r="J85" s="813"/>
      <c r="K85" s="813"/>
      <c r="L85" s="813"/>
      <c r="M85" s="814"/>
      <c r="N85" s="104">
        <f>N48+N61+N72+N83</f>
        <v>665345.04655795568</v>
      </c>
    </row>
    <row r="86" spans="1:14">
      <c r="B86" s="38"/>
      <c r="C86" s="39"/>
      <c r="D86" s="39"/>
      <c r="E86" s="39"/>
      <c r="F86" s="39"/>
      <c r="G86" s="39"/>
      <c r="H86" s="39"/>
      <c r="I86" s="39"/>
      <c r="J86" s="39"/>
      <c r="K86" s="39"/>
      <c r="L86" s="39"/>
      <c r="M86" s="39"/>
      <c r="N86" s="40"/>
    </row>
    <row r="87" spans="1:14">
      <c r="B87" s="69" t="s">
        <v>1052</v>
      </c>
      <c r="C87" s="70"/>
      <c r="D87" s="70"/>
      <c r="E87" s="70"/>
      <c r="F87" s="70"/>
      <c r="G87" s="70"/>
      <c r="H87" s="70"/>
      <c r="I87" s="70"/>
      <c r="J87" s="70"/>
      <c r="K87" s="70"/>
      <c r="L87" s="70"/>
      <c r="M87" s="70"/>
      <c r="N87" s="71"/>
    </row>
    <row r="88" spans="1:14" ht="15.75" thickBot="1">
      <c r="B88" s="73"/>
      <c r="C88" s="66"/>
      <c r="D88" s="66"/>
      <c r="E88" s="66"/>
      <c r="F88" s="66"/>
      <c r="G88" s="66"/>
      <c r="H88" s="66"/>
      <c r="I88" s="66"/>
      <c r="J88" s="66"/>
      <c r="K88" s="66"/>
      <c r="L88" s="66"/>
      <c r="M88" s="66"/>
      <c r="N88" s="68"/>
    </row>
    <row r="89" spans="1:14">
      <c r="B89" s="857" t="s">
        <v>1053</v>
      </c>
      <c r="C89" s="858"/>
      <c r="D89" s="858"/>
      <c r="E89" s="858"/>
      <c r="F89" s="858"/>
      <c r="G89" s="858"/>
      <c r="H89" s="858"/>
      <c r="I89" s="321"/>
      <c r="J89" s="341"/>
      <c r="K89" s="309" t="s">
        <v>1054</v>
      </c>
      <c r="L89" s="859" t="s">
        <v>1055</v>
      </c>
      <c r="M89" s="860"/>
      <c r="N89" s="310"/>
    </row>
    <row r="90" spans="1:14">
      <c r="B90" s="845" t="s">
        <v>1056</v>
      </c>
      <c r="C90" s="846"/>
      <c r="D90" s="846"/>
      <c r="E90" s="846"/>
      <c r="F90" s="846"/>
      <c r="G90" s="846"/>
      <c r="H90" s="846"/>
      <c r="I90" s="92"/>
      <c r="J90" s="93"/>
      <c r="K90" s="311">
        <v>0.2</v>
      </c>
      <c r="L90" s="847">
        <f>N85*K90</f>
        <v>133069.00931159113</v>
      </c>
      <c r="M90" s="848"/>
      <c r="N90" s="56"/>
    </row>
    <row r="91" spans="1:14">
      <c r="B91" s="94" t="s">
        <v>1057</v>
      </c>
      <c r="C91" s="95"/>
      <c r="D91" s="95"/>
      <c r="E91" s="95"/>
      <c r="F91" s="95"/>
      <c r="G91" s="95"/>
      <c r="H91" s="95"/>
      <c r="I91" s="92"/>
      <c r="J91" s="93"/>
      <c r="K91" s="311">
        <v>0.05</v>
      </c>
      <c r="L91" s="847">
        <f>N85*K91</f>
        <v>33267.252327897782</v>
      </c>
      <c r="M91" s="848"/>
      <c r="N91" s="56"/>
    </row>
    <row r="92" spans="1:14" ht="15.75" thickBot="1">
      <c r="B92" s="96" t="s">
        <v>1058</v>
      </c>
      <c r="C92" s="97"/>
      <c r="D92" s="97"/>
      <c r="E92" s="97"/>
      <c r="F92" s="97"/>
      <c r="G92" s="97"/>
      <c r="H92" s="97"/>
      <c r="I92" s="98"/>
      <c r="J92" s="99"/>
      <c r="K92" s="312">
        <v>0.05</v>
      </c>
      <c r="L92" s="849">
        <f>N85*K92</f>
        <v>33267.252327897782</v>
      </c>
      <c r="M92" s="850"/>
      <c r="N92" s="56"/>
    </row>
    <row r="93" spans="1:14" ht="15.75" thickBot="1">
      <c r="B93" s="812" t="s">
        <v>1037</v>
      </c>
      <c r="C93" s="813"/>
      <c r="D93" s="813"/>
      <c r="E93" s="813"/>
      <c r="F93" s="813"/>
      <c r="G93" s="813"/>
      <c r="H93" s="813"/>
      <c r="I93" s="813"/>
      <c r="J93" s="813"/>
      <c r="K93" s="813"/>
      <c r="L93" s="813"/>
      <c r="M93" s="814"/>
      <c r="N93" s="57">
        <f>L90+L91+L92</f>
        <v>199603.51396738671</v>
      </c>
    </row>
    <row r="94" spans="1:14" ht="15.75" thickBot="1">
      <c r="B94" s="38"/>
      <c r="C94" s="39"/>
      <c r="D94" s="39"/>
      <c r="E94" s="39"/>
      <c r="F94" s="39"/>
      <c r="G94" s="39"/>
      <c r="H94" s="39"/>
      <c r="I94" s="39"/>
      <c r="J94" s="39"/>
      <c r="K94" s="39"/>
      <c r="L94" s="39"/>
      <c r="M94" s="39"/>
      <c r="N94" s="40"/>
    </row>
    <row r="95" spans="1:14" ht="15.75" thickBot="1">
      <c r="A95" t="s">
        <v>2121</v>
      </c>
      <c r="B95" s="812" t="s">
        <v>1059</v>
      </c>
      <c r="C95" s="813"/>
      <c r="D95" s="813"/>
      <c r="E95" s="813"/>
      <c r="F95" s="813"/>
      <c r="G95" s="813"/>
      <c r="H95" s="813"/>
      <c r="I95" s="813"/>
      <c r="J95" s="813"/>
      <c r="K95" s="813"/>
      <c r="L95" s="813"/>
      <c r="M95" s="814"/>
      <c r="N95" s="195">
        <f>N85+N93</f>
        <v>864948.56052534236</v>
      </c>
    </row>
    <row r="96" spans="1:14">
      <c r="B96" s="18"/>
      <c r="C96" s="19"/>
      <c r="D96" s="19"/>
      <c r="E96" s="19"/>
      <c r="F96" s="19"/>
      <c r="G96" s="19"/>
      <c r="H96" s="19"/>
      <c r="I96" s="19"/>
      <c r="J96" s="19"/>
      <c r="K96" s="19"/>
      <c r="L96" s="19"/>
      <c r="M96" s="19"/>
      <c r="N96" s="20"/>
    </row>
    <row r="97" spans="2:14">
      <c r="B97" s="21"/>
      <c r="C97" s="17"/>
      <c r="D97" s="17"/>
      <c r="E97" s="17"/>
      <c r="F97" s="17"/>
      <c r="G97" s="17"/>
      <c r="H97" s="17"/>
      <c r="I97" s="17"/>
      <c r="J97" s="17"/>
      <c r="K97" s="17"/>
      <c r="L97" s="17"/>
      <c r="M97" s="17"/>
      <c r="N97" s="22"/>
    </row>
    <row r="98" spans="2:14">
      <c r="B98" s="21"/>
      <c r="C98" s="17"/>
      <c r="D98" s="17"/>
      <c r="E98" s="17"/>
      <c r="F98" s="17"/>
      <c r="G98" s="17"/>
      <c r="H98" s="17"/>
      <c r="I98" s="17"/>
      <c r="J98" s="17"/>
      <c r="K98" s="17"/>
      <c r="L98" s="17"/>
      <c r="M98" s="17"/>
      <c r="N98" s="22"/>
    </row>
    <row r="99" spans="2:14">
      <c r="B99" s="21"/>
      <c r="C99" s="17"/>
      <c r="D99" s="17"/>
      <c r="E99" s="17"/>
      <c r="F99" s="17"/>
      <c r="G99" s="17"/>
      <c r="H99" s="17"/>
      <c r="I99" s="17"/>
      <c r="J99" s="17"/>
      <c r="K99" s="17"/>
      <c r="L99" s="17"/>
      <c r="M99" s="17"/>
      <c r="N99" s="22"/>
    </row>
    <row r="100" spans="2:14">
      <c r="B100" s="21"/>
      <c r="C100" s="17"/>
      <c r="D100" s="17"/>
      <c r="E100" s="58" t="s">
        <v>1060</v>
      </c>
      <c r="F100" s="58"/>
      <c r="G100" s="58"/>
      <c r="H100" s="58"/>
      <c r="I100" s="58"/>
      <c r="J100" s="58"/>
      <c r="K100" s="17"/>
      <c r="L100" s="17"/>
      <c r="M100" s="17"/>
      <c r="N100" s="22"/>
    </row>
    <row r="101" spans="2:14">
      <c r="B101" s="21"/>
      <c r="C101" s="17"/>
      <c r="D101" s="17"/>
      <c r="E101" s="17" t="s">
        <v>1061</v>
      </c>
      <c r="F101" s="17"/>
      <c r="G101" s="17"/>
      <c r="H101" s="17"/>
      <c r="I101" s="17"/>
      <c r="J101" s="17"/>
      <c r="K101" s="17"/>
      <c r="L101" s="17"/>
      <c r="M101" s="17"/>
      <c r="N101" s="22"/>
    </row>
    <row r="102" spans="2:14">
      <c r="B102" s="21"/>
      <c r="C102" s="17"/>
      <c r="D102" s="17"/>
      <c r="E102" s="17" t="s">
        <v>1062</v>
      </c>
      <c r="F102" s="17"/>
      <c r="G102" s="17"/>
      <c r="H102" s="17"/>
      <c r="I102" s="17"/>
      <c r="J102" s="17"/>
      <c r="K102" s="17"/>
      <c r="L102" s="17"/>
      <c r="M102" s="17"/>
      <c r="N102" s="22"/>
    </row>
    <row r="103" spans="2:14">
      <c r="B103" s="21"/>
      <c r="C103" s="17"/>
      <c r="D103" s="17"/>
      <c r="E103" s="17" t="s">
        <v>1063</v>
      </c>
      <c r="F103" s="17"/>
      <c r="G103" s="17"/>
      <c r="H103" s="17"/>
      <c r="I103" s="17"/>
      <c r="J103" s="17"/>
      <c r="K103" s="17"/>
      <c r="L103" s="17"/>
      <c r="M103" s="17"/>
      <c r="N103" s="22"/>
    </row>
    <row r="104" spans="2:14" ht="15.75" thickBot="1">
      <c r="B104" s="21"/>
      <c r="C104" s="17"/>
      <c r="D104" s="17"/>
      <c r="E104" s="17"/>
      <c r="F104" s="17" t="s">
        <v>1064</v>
      </c>
      <c r="G104" s="17"/>
      <c r="H104" s="17"/>
      <c r="I104" s="17"/>
      <c r="J104" s="17"/>
      <c r="K104" s="17"/>
      <c r="L104" s="17"/>
      <c r="M104" s="17"/>
      <c r="N104" s="22"/>
    </row>
    <row r="105" spans="2:14">
      <c r="B105" s="234" t="s">
        <v>2321</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2322</v>
      </c>
      <c r="C111" s="36"/>
      <c r="D111" s="36"/>
      <c r="E111" s="36"/>
      <c r="F111" s="36"/>
      <c r="G111" s="36"/>
      <c r="H111" s="36"/>
      <c r="I111" s="36"/>
      <c r="J111" s="36"/>
      <c r="K111" s="36"/>
      <c r="L111" s="36"/>
      <c r="M111" s="36"/>
      <c r="N111" s="37"/>
    </row>
    <row r="112" spans="2:14" ht="15" customHeight="1">
      <c r="B112" s="815" t="s">
        <v>2323</v>
      </c>
      <c r="C112" s="816"/>
      <c r="D112" s="816"/>
      <c r="E112" s="816"/>
      <c r="F112" s="816"/>
      <c r="G112" s="816"/>
      <c r="H112" s="816"/>
      <c r="I112" s="816"/>
      <c r="J112" s="816"/>
      <c r="K112" s="816"/>
      <c r="L112" s="816"/>
      <c r="M112" s="816"/>
      <c r="N112" s="817"/>
    </row>
    <row r="113" spans="2:14" ht="15" customHeight="1">
      <c r="B113" s="815"/>
      <c r="C113" s="816"/>
      <c r="D113" s="816"/>
      <c r="E113" s="816"/>
      <c r="F113" s="816"/>
      <c r="G113" s="816"/>
      <c r="H113" s="816"/>
      <c r="I113" s="816"/>
      <c r="J113" s="816"/>
      <c r="K113" s="816"/>
      <c r="L113" s="816"/>
      <c r="M113" s="816"/>
      <c r="N113" s="817"/>
    </row>
    <row r="114" spans="2:14" ht="30" customHeight="1">
      <c r="B114" s="818" t="s">
        <v>2324</v>
      </c>
      <c r="C114" s="819"/>
      <c r="D114" s="819"/>
      <c r="E114" s="819"/>
      <c r="F114" s="819"/>
      <c r="G114" s="819"/>
      <c r="H114" s="819"/>
      <c r="I114" s="819"/>
      <c r="J114" s="819"/>
      <c r="K114" s="819"/>
      <c r="L114" s="819"/>
      <c r="M114" s="819"/>
      <c r="N114" s="820"/>
    </row>
    <row r="115" spans="2:14">
      <c r="B115" s="818"/>
      <c r="C115" s="819"/>
      <c r="D115" s="819"/>
      <c r="E115" s="819"/>
      <c r="F115" s="819"/>
      <c r="G115" s="819"/>
      <c r="H115" s="819"/>
      <c r="I115" s="819"/>
      <c r="J115" s="819"/>
      <c r="K115" s="819"/>
      <c r="L115" s="819"/>
      <c r="M115" s="819"/>
      <c r="N115" s="82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6"/>
      <c r="D119" s="36"/>
      <c r="E119" s="36"/>
      <c r="F119" s="36"/>
      <c r="G119" s="36"/>
      <c r="H119" s="36"/>
      <c r="I119" s="36"/>
      <c r="J119" s="36"/>
      <c r="K119" s="36"/>
      <c r="L119" s="36"/>
      <c r="M119" s="36"/>
      <c r="N119" s="37"/>
    </row>
    <row r="120" spans="2:14">
      <c r="B120" s="21"/>
      <c r="C120" s="17"/>
      <c r="D120" s="17"/>
      <c r="E120" s="17" t="s">
        <v>1060</v>
      </c>
      <c r="F120" s="58"/>
      <c r="G120" s="58"/>
      <c r="H120" s="17"/>
      <c r="I120" s="17"/>
      <c r="J120" s="17"/>
      <c r="K120" s="17"/>
      <c r="L120" s="17"/>
      <c r="M120" s="17"/>
      <c r="N120" s="22"/>
    </row>
    <row r="121" spans="2:14">
      <c r="B121" s="21"/>
      <c r="C121" s="17"/>
      <c r="D121" s="17"/>
      <c r="E121" s="59" t="s">
        <v>1061</v>
      </c>
      <c r="F121" s="17"/>
      <c r="G121" s="17"/>
      <c r="H121" s="59"/>
      <c r="I121" s="59"/>
      <c r="J121" s="59"/>
      <c r="K121" s="17"/>
      <c r="L121" s="17"/>
      <c r="M121" s="17"/>
      <c r="N121" s="22"/>
    </row>
    <row r="122" spans="2:14">
      <c r="B122" s="21"/>
      <c r="C122" s="17"/>
      <c r="D122" s="17"/>
      <c r="E122" s="60" t="s">
        <v>1065</v>
      </c>
      <c r="F122" s="17"/>
      <c r="G122" s="17"/>
      <c r="H122" s="60"/>
      <c r="I122" s="60"/>
      <c r="J122" s="60"/>
      <c r="K122" s="17"/>
      <c r="L122" s="17"/>
      <c r="M122" s="17"/>
      <c r="N122" s="22"/>
    </row>
    <row r="123" spans="2:14">
      <c r="B123" s="61"/>
      <c r="C123" s="36"/>
      <c r="D123" s="36"/>
      <c r="E123" s="17" t="s">
        <v>1063</v>
      </c>
      <c r="F123" s="17"/>
      <c r="G123" s="17"/>
      <c r="H123" s="17"/>
      <c r="I123" s="17"/>
      <c r="J123" s="17"/>
      <c r="K123" s="36"/>
      <c r="L123" s="36"/>
      <c r="M123" s="36"/>
      <c r="N123" s="37"/>
    </row>
    <row r="124" spans="2:14">
      <c r="B124" s="61"/>
      <c r="C124" s="36"/>
      <c r="D124" s="36"/>
      <c r="E124" s="36"/>
      <c r="F124" s="17"/>
      <c r="G124" s="17"/>
      <c r="H124" s="17"/>
      <c r="I124" s="17"/>
      <c r="J124" s="17"/>
      <c r="K124" s="36"/>
      <c r="L124" s="36"/>
      <c r="M124" s="36"/>
      <c r="N124" s="37"/>
    </row>
    <row r="125" spans="2:14" ht="15" customHeight="1">
      <c r="B125" s="61" t="s">
        <v>2325</v>
      </c>
      <c r="C125" s="60"/>
      <c r="D125" s="60"/>
      <c r="E125" s="17"/>
      <c r="F125" s="17"/>
      <c r="G125" s="17"/>
      <c r="H125" s="17"/>
      <c r="I125" s="17"/>
      <c r="J125" s="878"/>
      <c r="K125" s="878"/>
      <c r="L125" s="878"/>
      <c r="M125" s="878"/>
      <c r="N125" s="879"/>
    </row>
    <row r="126" spans="2:14" ht="15.75" customHeight="1" thickBot="1">
      <c r="B126" s="268" t="s">
        <v>2326</v>
      </c>
      <c r="C126" s="400"/>
      <c r="D126" s="400"/>
      <c r="E126" s="62"/>
      <c r="F126" s="62"/>
      <c r="G126" s="62"/>
      <c r="H126" s="62"/>
      <c r="I126" s="62"/>
      <c r="J126" s="880"/>
      <c r="K126" s="880"/>
      <c r="L126" s="880"/>
      <c r="M126" s="880"/>
      <c r="N126" s="881"/>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5.75" hidden="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1707</v>
      </c>
      <c r="C31" s="86" t="s">
        <v>1706</v>
      </c>
      <c r="D31" s="87"/>
      <c r="E31" s="87"/>
      <c r="F31" s="87"/>
      <c r="G31" s="87"/>
      <c r="H31" s="87"/>
      <c r="I31" s="87"/>
      <c r="J31" s="88"/>
      <c r="K31" s="315"/>
      <c r="L31" s="313" t="s">
        <v>388</v>
      </c>
      <c r="M31" s="210"/>
      <c r="N31" s="89"/>
    </row>
    <row r="32" spans="1:14" ht="8.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112</v>
      </c>
      <c r="B36" s="861" t="str">
        <f>VLOOKUP(A36,EQUIPOS!A6:D154,3,FALSE)</f>
        <v xml:space="preserve">Aspersor manual
</v>
      </c>
      <c r="C36" s="862"/>
      <c r="D36" s="862"/>
      <c r="E36" s="862"/>
      <c r="F36" s="862"/>
      <c r="G36" s="862"/>
      <c r="H36" s="863"/>
      <c r="I36" s="274"/>
      <c r="J36" s="275"/>
      <c r="K36" s="276">
        <f>VLOOKUP(A36,EQUIPOS!A6:D163,4,FALSE)</f>
        <v>3625</v>
      </c>
      <c r="L36" s="277"/>
      <c r="M36" s="278">
        <v>6.25</v>
      </c>
      <c r="N36" s="279">
        <f t="shared" ref="N36:N41" si="0">K36/M36</f>
        <v>580</v>
      </c>
    </row>
    <row r="37" spans="1:14">
      <c r="A37" s="118" t="s">
        <v>176</v>
      </c>
      <c r="B37" s="861" t="str">
        <f>VLOOKUP(A37,EQUIPOS!A7:D154,3,FALSE)</f>
        <v xml:space="preserve">Compresor (barrido y soplado)
</v>
      </c>
      <c r="C37" s="862"/>
      <c r="D37" s="862"/>
      <c r="E37" s="862"/>
      <c r="F37" s="862"/>
      <c r="G37" s="862"/>
      <c r="H37" s="863"/>
      <c r="I37" s="274"/>
      <c r="J37" s="275"/>
      <c r="K37" s="276">
        <f>VLOOKUP(A37,EQUIPOS!A7:D164,4,FALSE)</f>
        <v>89031.478666666662</v>
      </c>
      <c r="L37" s="277"/>
      <c r="M37" s="278">
        <v>50</v>
      </c>
      <c r="N37" s="279">
        <f t="shared" si="0"/>
        <v>1780.6295733333332</v>
      </c>
    </row>
    <row r="38" spans="1:14">
      <c r="A38" t="s">
        <v>184</v>
      </c>
      <c r="B38" s="861" t="str">
        <f>VLOOKUP(A38,EQUIPOS!A8:D154,3,FALSE)</f>
        <v>Cortadora de pavimento, Máxima profundidad de corte: 160 mm. Capacidad de disco: desde 12´´ hasta 18´´ de diámetro. Peso operacional: 135 kg, 13.5 hp de potencia</v>
      </c>
      <c r="C38" s="862"/>
      <c r="D38" s="862"/>
      <c r="E38" s="862"/>
      <c r="F38" s="862"/>
      <c r="G38" s="862"/>
      <c r="H38" s="863"/>
      <c r="I38" s="274"/>
      <c r="J38" s="275"/>
      <c r="K38" s="276">
        <f>VLOOKUP(A38,EQUIPOS!A8:D165,4,FALSE)</f>
        <v>5022.666666666667</v>
      </c>
      <c r="L38" s="277"/>
      <c r="M38" s="278">
        <v>3.75</v>
      </c>
      <c r="N38" s="279">
        <f t="shared" si="0"/>
        <v>1339.377777777778</v>
      </c>
    </row>
    <row r="39" spans="1:14">
      <c r="A39" t="s">
        <v>228</v>
      </c>
      <c r="B39" s="861" t="str">
        <f>VLOOKUP(A39,EQUIPOS!A9:D154,3,FALSE)</f>
        <v xml:space="preserve">Formaleta metálica (concreto hidráulico)
</v>
      </c>
      <c r="C39" s="862"/>
      <c r="D39" s="862"/>
      <c r="E39" s="862"/>
      <c r="F39" s="862"/>
      <c r="G39" s="862"/>
      <c r="H39" s="863"/>
      <c r="I39" s="274"/>
      <c r="J39" s="275"/>
      <c r="K39" s="276">
        <f>VLOOKUP(A39,EQUIPOS!A9:D166,4,FALSE)</f>
        <v>1398.5</v>
      </c>
      <c r="L39" s="277"/>
      <c r="M39" s="278">
        <v>6.25</v>
      </c>
      <c r="N39" s="279">
        <f t="shared" si="0"/>
        <v>223.76</v>
      </c>
    </row>
    <row r="40" spans="1:14">
      <c r="A40" t="s">
        <v>301</v>
      </c>
      <c r="B40" s="861" t="str">
        <f>VLOOKUP(A40,EQUIPOS!A10:D154,3,FALSE)</f>
        <v>Regla vibratoria, de longitud de 3 a 5 m, motor de 3600 rpm, potencia 6 HP</v>
      </c>
      <c r="C40" s="862"/>
      <c r="D40" s="862"/>
      <c r="E40" s="862"/>
      <c r="F40" s="862"/>
      <c r="G40" s="862"/>
      <c r="H40" s="863"/>
      <c r="I40" s="274"/>
      <c r="J40" s="275"/>
      <c r="K40" s="276">
        <f>VLOOKUP(A40,EQUIPOS!A10:D167,4,FALSE)</f>
        <v>6211.8684716900816</v>
      </c>
      <c r="L40" s="277"/>
      <c r="M40" s="278">
        <v>6.25</v>
      </c>
      <c r="N40" s="279">
        <f t="shared" si="0"/>
        <v>993.89895547041306</v>
      </c>
    </row>
    <row r="41" spans="1:14">
      <c r="A41" t="s">
        <v>363</v>
      </c>
      <c r="B41" s="861" t="str">
        <f>VLOOKUP(A41,EQUIPOS!A11:D155,3,FALSE)</f>
        <v>Vibrador de concreto, Motor de 3 hp a 18.000 rpm Mangueras de 4 mt</v>
      </c>
      <c r="C41" s="862"/>
      <c r="D41" s="862"/>
      <c r="E41" s="862"/>
      <c r="F41" s="862"/>
      <c r="G41" s="862"/>
      <c r="H41" s="863"/>
      <c r="I41" s="274"/>
      <c r="J41" s="275"/>
      <c r="K41" s="276">
        <f>VLOOKUP(A41,EQUIPOS!A11:D168,4,FALSE)</f>
        <v>4353</v>
      </c>
      <c r="L41" s="277"/>
      <c r="M41" s="278">
        <v>6.25</v>
      </c>
      <c r="N41" s="279">
        <f t="shared" si="0"/>
        <v>696.48</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61"/>
      <c r="C44" s="862"/>
      <c r="D44" s="862"/>
      <c r="E44" s="862"/>
      <c r="F44" s="862"/>
      <c r="G44" s="862"/>
      <c r="H44" s="863"/>
      <c r="I44" s="864"/>
      <c r="J44" s="865"/>
      <c r="K44" s="276"/>
      <c r="L44" s="866"/>
      <c r="M44" s="867"/>
      <c r="N44" s="279"/>
    </row>
    <row r="45" spans="1:14">
      <c r="B45" s="861"/>
      <c r="C45" s="862"/>
      <c r="D45" s="862"/>
      <c r="E45" s="868"/>
      <c r="F45" s="862"/>
      <c r="G45" s="862"/>
      <c r="H45" s="863"/>
      <c r="I45" s="41"/>
      <c r="J45" s="42"/>
      <c r="K45" s="281"/>
      <c r="L45" s="283"/>
      <c r="M45" s="284"/>
      <c r="N45" s="285"/>
    </row>
    <row r="46" spans="1:14">
      <c r="B46" s="869" t="s">
        <v>1036</v>
      </c>
      <c r="C46" s="870"/>
      <c r="D46" s="870"/>
      <c r="E46" s="43"/>
      <c r="F46" s="44"/>
      <c r="G46" s="44"/>
      <c r="H46" s="45"/>
      <c r="I46" s="41"/>
      <c r="J46" s="42"/>
      <c r="K46" s="286"/>
      <c r="L46" s="283"/>
      <c r="M46" s="408">
        <v>0.1</v>
      </c>
      <c r="N46" s="351">
        <f>N83*M46</f>
        <v>919.20969370980004</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SUM(N36:N47)</f>
        <v>6533.3560002913246</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s="149" t="s">
        <v>383</v>
      </c>
      <c r="B53" s="48" t="str">
        <f>VLOOKUP(A53,MATERIALES!A5:D373,3,FALSE)</f>
        <v>Barras de transferencia de carga (1'')</v>
      </c>
      <c r="C53" s="288"/>
      <c r="D53" s="288"/>
      <c r="E53" s="288"/>
      <c r="F53" s="288"/>
      <c r="G53" s="288"/>
      <c r="H53" s="288"/>
      <c r="I53" s="275"/>
      <c r="J53" s="231" t="s">
        <v>377</v>
      </c>
      <c r="K53" s="289">
        <v>6.1342592592592586</v>
      </c>
      <c r="L53" s="274"/>
      <c r="M53" s="409">
        <f>VLOOKUP(A53,MATERIALES!A5:D396,4,FALSE)</f>
        <v>6949.7932047556196</v>
      </c>
      <c r="N53" s="279">
        <f>K53*M53</f>
        <v>42631.833316209239</v>
      </c>
    </row>
    <row r="54" spans="1:14">
      <c r="A54" s="149" t="s">
        <v>818</v>
      </c>
      <c r="B54" s="48" t="str">
        <f>VLOOKUP(A54,MATERIALES!A6:D373,3,FALSE)</f>
        <v>Aditivo Acelerante de Fraguado</v>
      </c>
      <c r="C54" s="288"/>
      <c r="D54" s="288"/>
      <c r="E54" s="288"/>
      <c r="F54" s="288"/>
      <c r="G54" s="288"/>
      <c r="H54" s="288"/>
      <c r="I54" s="275"/>
      <c r="J54" s="231" t="s">
        <v>377</v>
      </c>
      <c r="K54" s="289">
        <v>1.1200000000000001</v>
      </c>
      <c r="L54" s="274"/>
      <c r="M54" s="409">
        <f>VLOOKUP(A54,MATERIALES!A6:D397,4,FALSE)</f>
        <v>8980</v>
      </c>
      <c r="N54" s="279">
        <f>K54*M54</f>
        <v>10057.6</v>
      </c>
    </row>
    <row r="55" spans="1:14">
      <c r="A55" s="149" t="s">
        <v>385</v>
      </c>
      <c r="B55" s="48" t="str">
        <f>VLOOKUP(A55,MATERIALES!A6:D373,3,FALSE)</f>
        <v>Barras de unión de 1/2´´</v>
      </c>
      <c r="C55" s="288"/>
      <c r="D55" s="288"/>
      <c r="E55" s="288"/>
      <c r="F55" s="288"/>
      <c r="G55" s="288"/>
      <c r="H55" s="288"/>
      <c r="I55" s="275"/>
      <c r="J55" s="231" t="s">
        <v>377</v>
      </c>
      <c r="K55" s="289">
        <v>0.37037037037037041</v>
      </c>
      <c r="L55" s="274"/>
      <c r="M55" s="409">
        <f>VLOOKUP(A55,MATERIALES!A6:D398,4,FALSE)</f>
        <v>2932.9146025432406</v>
      </c>
      <c r="N55" s="279">
        <f>K55*M55</f>
        <v>1086.2646676086076</v>
      </c>
    </row>
    <row r="56" spans="1:14">
      <c r="A56" s="149" t="s">
        <v>420</v>
      </c>
      <c r="B56" s="48" t="str">
        <f>VLOOKUP(A56,MATERIALES!A6:D373,3,FALSE)</f>
        <v>Cintilla De Poliuretano (Sikarod) (Pavimentos De Concreto Hidráulico)</v>
      </c>
      <c r="C56" s="288"/>
      <c r="D56" s="288"/>
      <c r="E56" s="288"/>
      <c r="F56" s="288"/>
      <c r="G56" s="288"/>
      <c r="H56" s="288"/>
      <c r="I56" s="275"/>
      <c r="J56" s="231" t="s">
        <v>144</v>
      </c>
      <c r="K56" s="289">
        <v>1.1111111111111112</v>
      </c>
      <c r="L56" s="274"/>
      <c r="M56" s="409">
        <f>VLOOKUP(A56,MATERIALES!A6:D399,4,FALSE)</f>
        <v>5304.1450523660569</v>
      </c>
      <c r="N56" s="279">
        <f>K56*M56</f>
        <v>5893.4945026289524</v>
      </c>
    </row>
    <row r="57" spans="1:14">
      <c r="A57" s="149" t="s">
        <v>684</v>
      </c>
      <c r="B57" s="894" t="str">
        <f>VLOOKUP(A57,MATERIALES!A7:D373,3,FALSE)</f>
        <v>Sello de silicona o sellador autonivelante</v>
      </c>
      <c r="C57" s="895" t="e">
        <f>VLOOKUP(B57,MATERIALES!B7:E373,3,FALSE)</f>
        <v>#N/A</v>
      </c>
      <c r="D57" s="895" t="e">
        <f>VLOOKUP(C57,MATERIALES!C7:F373,3,FALSE)</f>
        <v>#N/A</v>
      </c>
      <c r="E57" s="895" t="e">
        <f>VLOOKUP(D57,MATERIALES!D7:G373,3,FALSE)</f>
        <v>#N/A</v>
      </c>
      <c r="F57" s="895" t="e">
        <f>VLOOKUP(E57,MATERIALES!E7:H373,3,FALSE)</f>
        <v>#N/A</v>
      </c>
      <c r="G57" s="895" t="e">
        <f>VLOOKUP(F57,MATERIALES!F7:I373,3,FALSE)</f>
        <v>#N/A</v>
      </c>
      <c r="H57" s="895" t="e">
        <f>VLOOKUP(G57,MATERIALES!G7:J373,3,FALSE)</f>
        <v>#N/A</v>
      </c>
      <c r="I57" s="895" t="e">
        <f>VLOOKUP(H57,MATERIALES!H7:K373,3,FALSE)</f>
        <v>#N/A</v>
      </c>
      <c r="J57" s="318" t="s">
        <v>144</v>
      </c>
      <c r="K57" s="49">
        <v>1.1111111111111112</v>
      </c>
      <c r="L57" s="899">
        <f>VLOOKUP(A57,MATERIALES!A4:D373,4,FALSE)</f>
        <v>4782.2044070186212</v>
      </c>
      <c r="M57" s="900"/>
      <c r="N57" s="279">
        <f>K57*L57</f>
        <v>5313.560452242913</v>
      </c>
    </row>
    <row r="58" spans="1:14">
      <c r="A58" s="149" t="s">
        <v>849</v>
      </c>
      <c r="B58" s="323" t="str">
        <f>VLOOKUP(A58,MATERIALES!A8:D373,3,FALSE)</f>
        <v>Antisol blanco (presentación 20 kg)</v>
      </c>
      <c r="C58" s="324"/>
      <c r="D58" s="324"/>
      <c r="E58" s="324"/>
      <c r="F58" s="324"/>
      <c r="G58" s="324"/>
      <c r="H58" s="324"/>
      <c r="I58" s="324"/>
      <c r="J58" s="318" t="s">
        <v>377</v>
      </c>
      <c r="K58" s="49">
        <v>1.1200000000000001</v>
      </c>
      <c r="L58" s="422"/>
      <c r="M58" s="421">
        <f>VLOOKUP(A58,MATERIALES!A8:D401,4,FALSE)</f>
        <v>17758.934089979808</v>
      </c>
      <c r="N58" s="279">
        <f>K58*M58</f>
        <v>19890.006180777385</v>
      </c>
    </row>
    <row r="59" spans="1:14">
      <c r="A59" t="s">
        <v>910</v>
      </c>
      <c r="B59" s="323" t="str">
        <f>VLOOKUP(A59,MATERIALES!A9:D373,3,FALSE)</f>
        <v xml:space="preserve">Concreto hidráulico para pavimento MR-43
</v>
      </c>
      <c r="C59" s="324"/>
      <c r="D59" s="324"/>
      <c r="E59" s="324"/>
      <c r="F59" s="324"/>
      <c r="G59" s="324"/>
      <c r="H59" s="324"/>
      <c r="I59" s="324"/>
      <c r="J59" s="318" t="s">
        <v>388</v>
      </c>
      <c r="K59" s="49">
        <v>1.01</v>
      </c>
      <c r="L59" s="422"/>
      <c r="M59" s="421">
        <f>VLOOKUP(A59,MATERIALES!A9:D402,4,FALSE)</f>
        <v>567479.65963009035</v>
      </c>
      <c r="N59" s="279">
        <f>K59*M59</f>
        <v>573154.45622639125</v>
      </c>
    </row>
    <row r="60" spans="1:14" ht="15.75" thickBot="1">
      <c r="B60" s="316"/>
      <c r="C60" s="317"/>
      <c r="D60" s="317"/>
      <c r="E60" s="317"/>
      <c r="F60" s="317"/>
      <c r="G60" s="317"/>
      <c r="H60" s="317"/>
      <c r="I60" s="317"/>
      <c r="J60" s="131"/>
      <c r="K60" s="131"/>
      <c r="L60" s="332"/>
      <c r="M60" s="331"/>
      <c r="N60" s="132"/>
    </row>
    <row r="61" spans="1:14" ht="15.75" thickBot="1">
      <c r="B61" s="812" t="s">
        <v>1037</v>
      </c>
      <c r="C61" s="813"/>
      <c r="D61" s="813"/>
      <c r="E61" s="813"/>
      <c r="F61" s="813"/>
      <c r="G61" s="813"/>
      <c r="H61" s="813"/>
      <c r="I61" s="813"/>
      <c r="J61" s="813"/>
      <c r="K61" s="813"/>
      <c r="L61" s="813"/>
      <c r="M61" s="814"/>
      <c r="N61" s="401">
        <f>SUM(N53:N60)</f>
        <v>658027.21534585836</v>
      </c>
    </row>
    <row r="62" spans="1:14">
      <c r="B62" s="38"/>
      <c r="C62" s="39"/>
      <c r="D62" s="39"/>
      <c r="E62" s="39"/>
      <c r="F62" s="39"/>
      <c r="G62" s="39"/>
      <c r="H62" s="39"/>
      <c r="I62" s="39"/>
      <c r="J62" s="39"/>
      <c r="K62" s="39"/>
      <c r="L62" s="39"/>
      <c r="M62" s="39"/>
      <c r="N62" s="40"/>
    </row>
    <row r="63" spans="1:14">
      <c r="B63" s="69" t="s">
        <v>1040</v>
      </c>
      <c r="C63" s="70"/>
      <c r="D63" s="70"/>
      <c r="E63" s="70"/>
      <c r="F63" s="70"/>
      <c r="G63" s="70"/>
      <c r="H63" s="70"/>
      <c r="I63" s="70"/>
      <c r="J63" s="70"/>
      <c r="K63" s="70"/>
      <c r="L63" s="70"/>
      <c r="M63" s="70"/>
      <c r="N63" s="71"/>
    </row>
    <row r="64" spans="1:14" ht="15.75" thickBot="1">
      <c r="B64" s="73"/>
      <c r="C64" s="66"/>
      <c r="D64" s="66"/>
      <c r="E64" s="66"/>
      <c r="F64" s="66"/>
      <c r="G64" s="66"/>
      <c r="H64" s="66"/>
      <c r="I64" s="66"/>
      <c r="J64" s="66"/>
      <c r="K64" s="66"/>
      <c r="L64" s="66"/>
      <c r="M64" s="66"/>
      <c r="N64" s="68"/>
    </row>
    <row r="65" spans="1:15" ht="25.5">
      <c r="B65" s="320" t="s">
        <v>1041</v>
      </c>
      <c r="C65" s="321"/>
      <c r="D65" s="321"/>
      <c r="E65" s="321"/>
      <c r="F65" s="321"/>
      <c r="G65" s="321"/>
      <c r="H65" s="78" t="s">
        <v>1029</v>
      </c>
      <c r="I65" s="79" t="s">
        <v>1042</v>
      </c>
      <c r="J65" s="80" t="s">
        <v>1043</v>
      </c>
      <c r="K65" s="78" t="s">
        <v>1044</v>
      </c>
      <c r="L65" s="898" t="s">
        <v>1045</v>
      </c>
      <c r="M65" s="877"/>
      <c r="N65" s="81" t="s">
        <v>1035</v>
      </c>
    </row>
    <row r="66" spans="1:15">
      <c r="A66" t="s">
        <v>1323</v>
      </c>
      <c r="B66" s="51" t="str">
        <f>VLOOKUP(A66,TRANSPORTE!A5:D117,3,FALSE)</f>
        <v>Transporte de concreto</v>
      </c>
      <c r="C66" s="324"/>
      <c r="D66" s="324"/>
      <c r="E66" s="324"/>
      <c r="F66" s="324"/>
      <c r="G66" s="324"/>
      <c r="H66" s="318" t="s">
        <v>1551</v>
      </c>
      <c r="I66" s="286">
        <v>1.01</v>
      </c>
      <c r="J66" s="293">
        <v>1</v>
      </c>
      <c r="K66" s="286">
        <f>I66*J66</f>
        <v>1.01</v>
      </c>
      <c r="L66" s="899">
        <f>VLOOKUP(A66,TRANSPORTE!A5:D117,4,FALSE)</f>
        <v>1633.6418561465293</v>
      </c>
      <c r="M66" s="900"/>
      <c r="N66" s="294">
        <f>K66*L66</f>
        <v>1649.9782747079946</v>
      </c>
    </row>
    <row r="67" spans="1:15">
      <c r="B67" s="51"/>
      <c r="C67" s="52"/>
      <c r="D67" s="52"/>
      <c r="E67" s="52"/>
      <c r="F67" s="52"/>
      <c r="G67" s="52"/>
      <c r="H67" s="295"/>
      <c r="I67" s="286"/>
      <c r="J67" s="286"/>
      <c r="K67" s="286"/>
      <c r="L67" s="296"/>
      <c r="M67" s="297"/>
      <c r="N67" s="298"/>
    </row>
    <row r="68" spans="1:15">
      <c r="B68" s="51"/>
      <c r="C68" s="52"/>
      <c r="D68" s="52"/>
      <c r="E68" s="52"/>
      <c r="F68" s="52"/>
      <c r="G68" s="52"/>
      <c r="H68" s="295"/>
      <c r="I68" s="286"/>
      <c r="J68" s="286"/>
      <c r="K68" s="286"/>
      <c r="L68" s="296"/>
      <c r="M68" s="297"/>
      <c r="N68" s="298"/>
    </row>
    <row r="69" spans="1:15">
      <c r="B69" s="51"/>
      <c r="C69" s="52"/>
      <c r="D69" s="52"/>
      <c r="E69" s="52"/>
      <c r="F69" s="52"/>
      <c r="G69" s="52"/>
      <c r="H69" s="295"/>
      <c r="I69" s="286"/>
      <c r="J69" s="286"/>
      <c r="K69" s="286"/>
      <c r="L69" s="296"/>
      <c r="M69" s="297"/>
      <c r="N69" s="298"/>
    </row>
    <row r="70" spans="1:15">
      <c r="B70" s="51"/>
      <c r="C70" s="52"/>
      <c r="D70" s="52"/>
      <c r="E70" s="52"/>
      <c r="F70" s="52"/>
      <c r="G70" s="52"/>
      <c r="H70" s="295"/>
      <c r="I70" s="286"/>
      <c r="J70" s="286"/>
      <c r="K70" s="286"/>
      <c r="L70" s="296"/>
      <c r="M70" s="297"/>
      <c r="N70" s="298"/>
    </row>
    <row r="71" spans="1:15" ht="15.75" thickBot="1">
      <c r="B71" s="316"/>
      <c r="C71" s="317"/>
      <c r="D71" s="317"/>
      <c r="E71" s="317"/>
      <c r="F71" s="317"/>
      <c r="G71" s="317"/>
      <c r="H71" s="53"/>
      <c r="I71" s="131"/>
      <c r="J71" s="131"/>
      <c r="K71" s="131"/>
      <c r="L71" s="890"/>
      <c r="M71" s="891"/>
      <c r="N71" s="132"/>
    </row>
    <row r="72" spans="1:15" ht="15.75" thickBot="1">
      <c r="B72" s="901" t="s">
        <v>1037</v>
      </c>
      <c r="C72" s="855"/>
      <c r="D72" s="855"/>
      <c r="E72" s="855"/>
      <c r="F72" s="855"/>
      <c r="G72" s="855"/>
      <c r="H72" s="855"/>
      <c r="I72" s="855"/>
      <c r="J72" s="855"/>
      <c r="K72" s="855"/>
      <c r="L72" s="855"/>
      <c r="M72" s="856"/>
      <c r="N72" s="109">
        <f>N66+N67+N68+N69+N70</f>
        <v>1649.9782747079946</v>
      </c>
    </row>
    <row r="73" spans="1:15">
      <c r="B73" s="38"/>
      <c r="C73" s="39"/>
      <c r="D73" s="39"/>
      <c r="E73" s="39"/>
      <c r="F73" s="39"/>
      <c r="G73" s="39"/>
      <c r="H73" s="39"/>
      <c r="I73" s="39"/>
      <c r="J73" s="39"/>
      <c r="K73" s="39"/>
      <c r="L73" s="39"/>
      <c r="M73" s="39"/>
      <c r="N73" s="40"/>
    </row>
    <row r="74" spans="1:15">
      <c r="B74" s="69" t="s">
        <v>1046</v>
      </c>
      <c r="C74" s="70"/>
      <c r="D74" s="70"/>
      <c r="E74" s="70"/>
      <c r="F74" s="70"/>
      <c r="G74" s="70"/>
      <c r="H74" s="70"/>
      <c r="I74" s="70"/>
      <c r="J74" s="70"/>
      <c r="K74" s="70"/>
      <c r="L74" s="70"/>
      <c r="M74" s="70"/>
      <c r="N74" s="71"/>
    </row>
    <row r="75" spans="1:15" ht="15.75" thickBot="1">
      <c r="B75" s="73"/>
      <c r="C75" s="66"/>
      <c r="D75" s="66"/>
      <c r="E75" s="66"/>
      <c r="F75" s="66"/>
      <c r="G75" s="66"/>
      <c r="H75" s="66"/>
      <c r="I75" s="66"/>
      <c r="J75" s="66"/>
      <c r="K75" s="66"/>
      <c r="L75" s="66"/>
      <c r="M75" s="66"/>
      <c r="N75" s="68"/>
    </row>
    <row r="76" spans="1:15" ht="25.5">
      <c r="B76" s="851" t="s">
        <v>1047</v>
      </c>
      <c r="C76" s="852"/>
      <c r="D76" s="852"/>
      <c r="E76" s="852"/>
      <c r="F76" s="852"/>
      <c r="G76" s="852"/>
      <c r="H76" s="852"/>
      <c r="I76" s="78" t="s">
        <v>1048</v>
      </c>
      <c r="J76" s="80" t="s">
        <v>1493</v>
      </c>
      <c r="K76" s="79" t="s">
        <v>1050</v>
      </c>
      <c r="L76" s="853" t="s">
        <v>1034</v>
      </c>
      <c r="M76" s="854"/>
      <c r="N76" s="103" t="s">
        <v>1035</v>
      </c>
    </row>
    <row r="77" spans="1:15">
      <c r="A77" s="150" t="s">
        <v>17</v>
      </c>
      <c r="B77" s="54" t="str">
        <f>VLOOKUP(A77,'MANO DE OBRA'!A8:D68,3,FALSE)</f>
        <v>Obrero (7)</v>
      </c>
      <c r="C77" s="52"/>
      <c r="D77" s="52"/>
      <c r="E77" s="52"/>
      <c r="F77" s="52"/>
      <c r="G77" s="52"/>
      <c r="H77" s="52"/>
      <c r="I77" s="299">
        <f>K77/J77*100</f>
        <v>193227.262942</v>
      </c>
      <c r="J77" s="300">
        <v>185</v>
      </c>
      <c r="K77" s="301">
        <f>VLOOKUP(A77,'MANO DE OBRA'!A8:D99,4,FALSE)</f>
        <v>357470.43644269998</v>
      </c>
      <c r="L77" s="55"/>
      <c r="M77" s="302">
        <v>50</v>
      </c>
      <c r="N77" s="402">
        <f>K77/M77</f>
        <v>7149.4087288539995</v>
      </c>
      <c r="O77" s="111"/>
    </row>
    <row r="78" spans="1:15">
      <c r="A78" s="150" t="s">
        <v>30</v>
      </c>
      <c r="B78" s="54" t="str">
        <f>VLOOKUP(A78,'MANO DE OBRA'!A8:D69,3,FALSE)</f>
        <v>Oficial</v>
      </c>
      <c r="C78" s="52"/>
      <c r="D78" s="52"/>
      <c r="E78" s="52"/>
      <c r="F78" s="52"/>
      <c r="G78" s="52"/>
      <c r="H78" s="52"/>
      <c r="I78" s="299">
        <f>K78/J78*100</f>
        <v>55207.789411999998</v>
      </c>
      <c r="J78" s="300">
        <v>185</v>
      </c>
      <c r="K78" s="301">
        <f>VLOOKUP(A78,'MANO DE OBRA'!A8:D100,4,FALSE)</f>
        <v>102134.4104122</v>
      </c>
      <c r="L78" s="55"/>
      <c r="M78" s="306">
        <v>50</v>
      </c>
      <c r="N78" s="402">
        <f>K78/M78</f>
        <v>2042.688208244</v>
      </c>
    </row>
    <row r="79" spans="1:15">
      <c r="B79" s="54"/>
      <c r="C79" s="52"/>
      <c r="D79" s="52"/>
      <c r="E79" s="52"/>
      <c r="F79" s="52"/>
      <c r="G79" s="52"/>
      <c r="H79" s="52"/>
      <c r="I79" s="286"/>
      <c r="J79" s="304"/>
      <c r="K79" s="305"/>
      <c r="L79" s="55"/>
      <c r="M79" s="307"/>
      <c r="N79" s="303"/>
    </row>
    <row r="80" spans="1:15">
      <c r="B80" s="54"/>
      <c r="C80" s="52"/>
      <c r="D80" s="52"/>
      <c r="E80" s="52"/>
      <c r="F80" s="52"/>
      <c r="G80" s="52"/>
      <c r="H80" s="52"/>
      <c r="I80" s="286"/>
      <c r="J80" s="304"/>
      <c r="K80" s="305"/>
      <c r="L80" s="325"/>
      <c r="M80" s="307"/>
      <c r="N80" s="303"/>
    </row>
    <row r="81" spans="1:14">
      <c r="B81" s="54"/>
      <c r="C81" s="52"/>
      <c r="D81" s="52"/>
      <c r="E81" s="52"/>
      <c r="F81" s="52"/>
      <c r="G81" s="52"/>
      <c r="H81" s="52"/>
      <c r="I81" s="286"/>
      <c r="J81" s="304"/>
      <c r="K81" s="305"/>
      <c r="L81" s="325"/>
      <c r="M81" s="307"/>
      <c r="N81" s="303"/>
    </row>
    <row r="82" spans="1:14" ht="15.75" thickBot="1">
      <c r="B82" s="888"/>
      <c r="C82" s="889"/>
      <c r="D82" s="889"/>
      <c r="E82" s="889"/>
      <c r="F82" s="889"/>
      <c r="G82" s="889"/>
      <c r="H82" s="889"/>
      <c r="I82" s="131"/>
      <c r="J82" s="131"/>
      <c r="K82" s="131"/>
      <c r="L82" s="902"/>
      <c r="M82" s="902"/>
      <c r="N82" s="50"/>
    </row>
    <row r="83" spans="1:14" ht="15.75" thickBot="1">
      <c r="B83" s="901" t="s">
        <v>1037</v>
      </c>
      <c r="C83" s="855"/>
      <c r="D83" s="855"/>
      <c r="E83" s="855"/>
      <c r="F83" s="855"/>
      <c r="G83" s="855"/>
      <c r="H83" s="855"/>
      <c r="I83" s="855"/>
      <c r="J83" s="855"/>
      <c r="K83" s="855"/>
      <c r="L83" s="855"/>
      <c r="M83" s="856"/>
      <c r="N83" s="308">
        <f>SUM(N77:N82)</f>
        <v>9192.0969370980001</v>
      </c>
    </row>
    <row r="84" spans="1:14" ht="15.75" thickBot="1">
      <c r="B84" s="38"/>
      <c r="C84" s="39"/>
      <c r="D84" s="39"/>
      <c r="E84" s="39"/>
      <c r="F84" s="39"/>
      <c r="G84" s="39"/>
      <c r="H84" s="39"/>
      <c r="I84" s="39"/>
      <c r="J84" s="39"/>
      <c r="K84" s="39"/>
      <c r="L84" s="39"/>
      <c r="M84" s="39"/>
      <c r="N84" s="40"/>
    </row>
    <row r="85" spans="1:14" ht="15.75" thickBot="1">
      <c r="B85" s="812" t="s">
        <v>1051</v>
      </c>
      <c r="C85" s="813"/>
      <c r="D85" s="813"/>
      <c r="E85" s="813"/>
      <c r="F85" s="813"/>
      <c r="G85" s="813"/>
      <c r="H85" s="813"/>
      <c r="I85" s="813"/>
      <c r="J85" s="813"/>
      <c r="K85" s="813"/>
      <c r="L85" s="813"/>
      <c r="M85" s="814"/>
      <c r="N85" s="104">
        <f>N48+N61+N72+N83</f>
        <v>675402.64655795565</v>
      </c>
    </row>
    <row r="86" spans="1:14">
      <c r="B86" s="38"/>
      <c r="C86" s="39"/>
      <c r="D86" s="39"/>
      <c r="E86" s="39"/>
      <c r="F86" s="39"/>
      <c r="G86" s="39"/>
      <c r="H86" s="39"/>
      <c r="I86" s="39"/>
      <c r="J86" s="39"/>
      <c r="K86" s="39"/>
      <c r="L86" s="39"/>
      <c r="M86" s="39"/>
      <c r="N86" s="40"/>
    </row>
    <row r="87" spans="1:14">
      <c r="B87" s="69" t="s">
        <v>1052</v>
      </c>
      <c r="C87" s="70"/>
      <c r="D87" s="70"/>
      <c r="E87" s="70"/>
      <c r="F87" s="70"/>
      <c r="G87" s="70"/>
      <c r="H87" s="70"/>
      <c r="I87" s="70"/>
      <c r="J87" s="70"/>
      <c r="K87" s="70"/>
      <c r="L87" s="70"/>
      <c r="M87" s="70"/>
      <c r="N87" s="71"/>
    </row>
    <row r="88" spans="1:14" ht="15.75" thickBot="1">
      <c r="B88" s="73"/>
      <c r="C88" s="66"/>
      <c r="D88" s="66"/>
      <c r="E88" s="66"/>
      <c r="F88" s="66"/>
      <c r="G88" s="66"/>
      <c r="H88" s="66"/>
      <c r="I88" s="66"/>
      <c r="J88" s="66"/>
      <c r="K88" s="66"/>
      <c r="L88" s="66"/>
      <c r="M88" s="66"/>
      <c r="N88" s="68"/>
    </row>
    <row r="89" spans="1:14">
      <c r="B89" s="857" t="s">
        <v>1053</v>
      </c>
      <c r="C89" s="858"/>
      <c r="D89" s="858"/>
      <c r="E89" s="858"/>
      <c r="F89" s="858"/>
      <c r="G89" s="858"/>
      <c r="H89" s="858"/>
      <c r="I89" s="321"/>
      <c r="J89" s="341"/>
      <c r="K89" s="309" t="s">
        <v>1054</v>
      </c>
      <c r="L89" s="859" t="s">
        <v>1055</v>
      </c>
      <c r="M89" s="860"/>
      <c r="N89" s="310"/>
    </row>
    <row r="90" spans="1:14">
      <c r="B90" s="845" t="s">
        <v>1056</v>
      </c>
      <c r="C90" s="846"/>
      <c r="D90" s="846"/>
      <c r="E90" s="846"/>
      <c r="F90" s="846"/>
      <c r="G90" s="846"/>
      <c r="H90" s="846"/>
      <c r="I90" s="92"/>
      <c r="J90" s="93"/>
      <c r="K90" s="311">
        <v>0.2</v>
      </c>
      <c r="L90" s="847">
        <f>N85*K90</f>
        <v>135080.52931159115</v>
      </c>
      <c r="M90" s="848"/>
      <c r="N90" s="56"/>
    </row>
    <row r="91" spans="1:14">
      <c r="B91" s="94" t="s">
        <v>1057</v>
      </c>
      <c r="C91" s="95"/>
      <c r="D91" s="95"/>
      <c r="E91" s="95"/>
      <c r="F91" s="95"/>
      <c r="G91" s="95"/>
      <c r="H91" s="95"/>
      <c r="I91" s="92"/>
      <c r="J91" s="93"/>
      <c r="K91" s="311">
        <v>0.05</v>
      </c>
      <c r="L91" s="847">
        <f>N85*K91</f>
        <v>33770.132327897787</v>
      </c>
      <c r="M91" s="848"/>
      <c r="N91" s="56"/>
    </row>
    <row r="92" spans="1:14" ht="15.75" thickBot="1">
      <c r="B92" s="96" t="s">
        <v>1058</v>
      </c>
      <c r="C92" s="97"/>
      <c r="D92" s="97"/>
      <c r="E92" s="97"/>
      <c r="F92" s="97"/>
      <c r="G92" s="97"/>
      <c r="H92" s="97"/>
      <c r="I92" s="98"/>
      <c r="J92" s="99"/>
      <c r="K92" s="312">
        <v>0.05</v>
      </c>
      <c r="L92" s="849">
        <f>N85*K92</f>
        <v>33770.132327897787</v>
      </c>
      <c r="M92" s="850"/>
      <c r="N92" s="56"/>
    </row>
    <row r="93" spans="1:14" ht="15.75" thickBot="1">
      <c r="B93" s="812" t="s">
        <v>1037</v>
      </c>
      <c r="C93" s="813"/>
      <c r="D93" s="813"/>
      <c r="E93" s="813"/>
      <c r="F93" s="813"/>
      <c r="G93" s="813"/>
      <c r="H93" s="813"/>
      <c r="I93" s="813"/>
      <c r="J93" s="813"/>
      <c r="K93" s="813"/>
      <c r="L93" s="813"/>
      <c r="M93" s="814"/>
      <c r="N93" s="57">
        <f>L90+L91+L92</f>
        <v>202620.79396738674</v>
      </c>
    </row>
    <row r="94" spans="1:14" ht="15.75" thickBot="1">
      <c r="B94" s="38"/>
      <c r="C94" s="39"/>
      <c r="D94" s="39"/>
      <c r="E94" s="39"/>
      <c r="F94" s="39"/>
      <c r="G94" s="39"/>
      <c r="H94" s="39"/>
      <c r="I94" s="39"/>
      <c r="J94" s="39"/>
      <c r="K94" s="39"/>
      <c r="L94" s="39"/>
      <c r="M94" s="39"/>
      <c r="N94" s="40"/>
    </row>
    <row r="95" spans="1:14" ht="15.75" thickBot="1">
      <c r="A95" t="s">
        <v>2121</v>
      </c>
      <c r="B95" s="812" t="s">
        <v>1059</v>
      </c>
      <c r="C95" s="813"/>
      <c r="D95" s="813"/>
      <c r="E95" s="813"/>
      <c r="F95" s="813"/>
      <c r="G95" s="813"/>
      <c r="H95" s="813"/>
      <c r="I95" s="813"/>
      <c r="J95" s="813"/>
      <c r="K95" s="813"/>
      <c r="L95" s="813"/>
      <c r="M95" s="814"/>
      <c r="N95" s="195">
        <f>N85+N93</f>
        <v>878023.44052534236</v>
      </c>
    </row>
    <row r="96" spans="1:14">
      <c r="B96" s="18"/>
      <c r="C96" s="19"/>
      <c r="D96" s="19"/>
      <c r="E96" s="19"/>
      <c r="F96" s="19"/>
      <c r="G96" s="19"/>
      <c r="H96" s="19"/>
      <c r="I96" s="19"/>
      <c r="J96" s="19"/>
      <c r="K96" s="19"/>
      <c r="L96" s="19"/>
      <c r="M96" s="19"/>
      <c r="N96" s="20"/>
    </row>
    <row r="97" spans="2:14">
      <c r="B97" s="21"/>
      <c r="C97" s="17"/>
      <c r="D97" s="17"/>
      <c r="E97" s="17"/>
      <c r="F97" s="17"/>
      <c r="G97" s="17"/>
      <c r="H97" s="17"/>
      <c r="I97" s="17"/>
      <c r="J97" s="17"/>
      <c r="K97" s="17"/>
      <c r="L97" s="17"/>
      <c r="M97" s="17"/>
      <c r="N97" s="22"/>
    </row>
    <row r="98" spans="2:14">
      <c r="B98" s="21"/>
      <c r="C98" s="17"/>
      <c r="D98" s="17"/>
      <c r="E98" s="17"/>
      <c r="F98" s="17"/>
      <c r="G98" s="17"/>
      <c r="H98" s="17"/>
      <c r="I98" s="17"/>
      <c r="J98" s="17"/>
      <c r="K98" s="17"/>
      <c r="L98" s="17"/>
      <c r="M98" s="17"/>
      <c r="N98" s="22"/>
    </row>
    <row r="99" spans="2:14">
      <c r="B99" s="21"/>
      <c r="C99" s="17"/>
      <c r="D99" s="17"/>
      <c r="E99" s="17"/>
      <c r="F99" s="17"/>
      <c r="G99" s="17"/>
      <c r="H99" s="17"/>
      <c r="I99" s="17"/>
      <c r="J99" s="17"/>
      <c r="K99" s="17"/>
      <c r="L99" s="17"/>
      <c r="M99" s="17"/>
      <c r="N99" s="22"/>
    </row>
    <row r="100" spans="2:14">
      <c r="B100" s="21"/>
      <c r="C100" s="17"/>
      <c r="D100" s="17"/>
      <c r="E100" s="58" t="s">
        <v>1060</v>
      </c>
      <c r="F100" s="58"/>
      <c r="G100" s="58"/>
      <c r="H100" s="58"/>
      <c r="I100" s="58"/>
      <c r="J100" s="58"/>
      <c r="K100" s="17"/>
      <c r="L100" s="17"/>
      <c r="M100" s="17"/>
      <c r="N100" s="22"/>
    </row>
    <row r="101" spans="2:14">
      <c r="B101" s="21"/>
      <c r="C101" s="17"/>
      <c r="D101" s="17"/>
      <c r="E101" s="17" t="s">
        <v>1061</v>
      </c>
      <c r="F101" s="17"/>
      <c r="G101" s="17"/>
      <c r="H101" s="17"/>
      <c r="I101" s="17"/>
      <c r="J101" s="17"/>
      <c r="K101" s="17"/>
      <c r="L101" s="17"/>
      <c r="M101" s="17"/>
      <c r="N101" s="22"/>
    </row>
    <row r="102" spans="2:14">
      <c r="B102" s="21"/>
      <c r="C102" s="17"/>
      <c r="D102" s="17"/>
      <c r="E102" s="17" t="s">
        <v>1062</v>
      </c>
      <c r="F102" s="17"/>
      <c r="G102" s="17"/>
      <c r="H102" s="17"/>
      <c r="I102" s="17"/>
      <c r="J102" s="17"/>
      <c r="K102" s="17"/>
      <c r="L102" s="17"/>
      <c r="M102" s="17"/>
      <c r="N102" s="22"/>
    </row>
    <row r="103" spans="2:14">
      <c r="B103" s="21"/>
      <c r="C103" s="17"/>
      <c r="D103" s="17"/>
      <c r="E103" s="17" t="s">
        <v>1063</v>
      </c>
      <c r="F103" s="17"/>
      <c r="G103" s="17"/>
      <c r="H103" s="17"/>
      <c r="I103" s="17"/>
      <c r="J103" s="17"/>
      <c r="K103" s="17"/>
      <c r="L103" s="17"/>
      <c r="M103" s="17"/>
      <c r="N103" s="22"/>
    </row>
    <row r="104" spans="2:14" ht="15.75" thickBot="1">
      <c r="B104" s="21"/>
      <c r="C104" s="17"/>
      <c r="D104" s="17"/>
      <c r="E104" s="17"/>
      <c r="F104" s="17" t="s">
        <v>1064</v>
      </c>
      <c r="G104" s="17"/>
      <c r="H104" s="17"/>
      <c r="I104" s="17"/>
      <c r="J104" s="17"/>
      <c r="K104" s="17"/>
      <c r="L104" s="17"/>
      <c r="M104" s="17"/>
      <c r="N104" s="22"/>
    </row>
    <row r="105" spans="2:14">
      <c r="B105" s="234" t="s">
        <v>2321</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2322</v>
      </c>
      <c r="C111" s="36"/>
      <c r="D111" s="36"/>
      <c r="E111" s="36"/>
      <c r="F111" s="36"/>
      <c r="G111" s="36"/>
      <c r="H111" s="36"/>
      <c r="I111" s="36"/>
      <c r="J111" s="36"/>
      <c r="K111" s="36"/>
      <c r="L111" s="36"/>
      <c r="M111" s="36"/>
      <c r="N111" s="37"/>
    </row>
    <row r="112" spans="2:14" ht="15" customHeight="1">
      <c r="B112" s="815" t="s">
        <v>2323</v>
      </c>
      <c r="C112" s="816"/>
      <c r="D112" s="816"/>
      <c r="E112" s="816"/>
      <c r="F112" s="816"/>
      <c r="G112" s="816"/>
      <c r="H112" s="816"/>
      <c r="I112" s="816"/>
      <c r="J112" s="816"/>
      <c r="K112" s="816"/>
      <c r="L112" s="816"/>
      <c r="M112" s="816"/>
      <c r="N112" s="817"/>
    </row>
    <row r="113" spans="2:14" ht="15" customHeight="1">
      <c r="B113" s="815"/>
      <c r="C113" s="816"/>
      <c r="D113" s="816"/>
      <c r="E113" s="816"/>
      <c r="F113" s="816"/>
      <c r="G113" s="816"/>
      <c r="H113" s="816"/>
      <c r="I113" s="816"/>
      <c r="J113" s="816"/>
      <c r="K113" s="816"/>
      <c r="L113" s="816"/>
      <c r="M113" s="816"/>
      <c r="N113" s="817"/>
    </row>
    <row r="114" spans="2:14" ht="30" customHeight="1">
      <c r="B114" s="818" t="s">
        <v>2324</v>
      </c>
      <c r="C114" s="819"/>
      <c r="D114" s="819"/>
      <c r="E114" s="819"/>
      <c r="F114" s="819"/>
      <c r="G114" s="819"/>
      <c r="H114" s="819"/>
      <c r="I114" s="819"/>
      <c r="J114" s="819"/>
      <c r="K114" s="819"/>
      <c r="L114" s="819"/>
      <c r="M114" s="819"/>
      <c r="N114" s="820"/>
    </row>
    <row r="115" spans="2:14">
      <c r="B115" s="818"/>
      <c r="C115" s="819"/>
      <c r="D115" s="819"/>
      <c r="E115" s="819"/>
      <c r="F115" s="819"/>
      <c r="G115" s="819"/>
      <c r="H115" s="819"/>
      <c r="I115" s="819"/>
      <c r="J115" s="819"/>
      <c r="K115" s="819"/>
      <c r="L115" s="819"/>
      <c r="M115" s="819"/>
      <c r="N115" s="82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6"/>
      <c r="D119" s="36"/>
      <c r="E119" s="36"/>
      <c r="F119" s="36"/>
      <c r="G119" s="36"/>
      <c r="H119" s="36"/>
      <c r="I119" s="36"/>
      <c r="J119" s="36"/>
      <c r="K119" s="36"/>
      <c r="L119" s="36"/>
      <c r="M119" s="36"/>
      <c r="N119" s="37"/>
    </row>
    <row r="120" spans="2:14">
      <c r="B120" s="21"/>
      <c r="C120" s="17"/>
      <c r="D120" s="17"/>
      <c r="E120" s="17" t="s">
        <v>1060</v>
      </c>
      <c r="F120" s="58"/>
      <c r="G120" s="58"/>
      <c r="H120" s="17"/>
      <c r="I120" s="17"/>
      <c r="J120" s="17"/>
      <c r="K120" s="17"/>
      <c r="L120" s="17"/>
      <c r="M120" s="17"/>
      <c r="N120" s="22"/>
    </row>
    <row r="121" spans="2:14">
      <c r="B121" s="21"/>
      <c r="C121" s="17"/>
      <c r="D121" s="17"/>
      <c r="E121" s="59" t="s">
        <v>1061</v>
      </c>
      <c r="F121" s="17"/>
      <c r="G121" s="17"/>
      <c r="H121" s="59"/>
      <c r="I121" s="59"/>
      <c r="J121" s="59"/>
      <c r="K121" s="17"/>
      <c r="L121" s="17"/>
      <c r="M121" s="17"/>
      <c r="N121" s="22"/>
    </row>
    <row r="122" spans="2:14">
      <c r="B122" s="21"/>
      <c r="C122" s="17"/>
      <c r="D122" s="17"/>
      <c r="E122" s="60" t="s">
        <v>1065</v>
      </c>
      <c r="F122" s="17"/>
      <c r="G122" s="17"/>
      <c r="H122" s="60"/>
      <c r="I122" s="60"/>
      <c r="J122" s="60"/>
      <c r="K122" s="17"/>
      <c r="L122" s="17"/>
      <c r="M122" s="17"/>
      <c r="N122" s="22"/>
    </row>
    <row r="123" spans="2:14">
      <c r="B123" s="61"/>
      <c r="C123" s="36"/>
      <c r="D123" s="36"/>
      <c r="E123" s="17" t="s">
        <v>1063</v>
      </c>
      <c r="F123" s="17"/>
      <c r="G123" s="17"/>
      <c r="H123" s="17"/>
      <c r="I123" s="17"/>
      <c r="J123" s="17"/>
      <c r="K123" s="36"/>
      <c r="L123" s="36"/>
      <c r="M123" s="36"/>
      <c r="N123" s="37"/>
    </row>
    <row r="124" spans="2:14">
      <c r="B124" s="61"/>
      <c r="C124" s="36"/>
      <c r="D124" s="36"/>
      <c r="E124" s="36"/>
      <c r="F124" s="17"/>
      <c r="G124" s="17"/>
      <c r="H124" s="17"/>
      <c r="I124" s="17"/>
      <c r="J124" s="17"/>
      <c r="K124" s="36"/>
      <c r="L124" s="36"/>
      <c r="M124" s="36"/>
      <c r="N124" s="37"/>
    </row>
    <row r="125" spans="2:14" ht="15" customHeight="1">
      <c r="B125" s="61" t="s">
        <v>2325</v>
      </c>
      <c r="C125" s="60"/>
      <c r="D125" s="60"/>
      <c r="E125" s="17"/>
      <c r="F125" s="17"/>
      <c r="G125" s="17"/>
      <c r="H125" s="17"/>
      <c r="I125" s="17"/>
      <c r="J125" s="878"/>
      <c r="K125" s="878"/>
      <c r="L125" s="878"/>
      <c r="M125" s="878"/>
      <c r="N125" s="879"/>
    </row>
    <row r="126" spans="2:14" ht="15.75" customHeight="1" thickBot="1">
      <c r="B126" s="268" t="s">
        <v>2326</v>
      </c>
      <c r="C126" s="400"/>
      <c r="D126" s="400"/>
      <c r="E126" s="62"/>
      <c r="F126" s="62"/>
      <c r="G126" s="62"/>
      <c r="H126" s="62"/>
      <c r="I126" s="62"/>
      <c r="J126" s="880"/>
      <c r="K126" s="880"/>
      <c r="L126" s="880"/>
      <c r="M126" s="880"/>
      <c r="N126" s="881"/>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29.25" customHeight="1" thickBot="1">
      <c r="A31" s="162" t="s">
        <v>1928</v>
      </c>
      <c r="B31" s="85" t="s">
        <v>1177</v>
      </c>
      <c r="C31" s="954" t="s">
        <v>1708</v>
      </c>
      <c r="D31" s="955"/>
      <c r="E31" s="955"/>
      <c r="F31" s="955"/>
      <c r="G31" s="955"/>
      <c r="H31" s="955"/>
      <c r="I31" s="955"/>
      <c r="J31" s="955"/>
      <c r="K31" s="475"/>
      <c r="L31" s="313" t="s">
        <v>377</v>
      </c>
      <c r="M31" s="210"/>
      <c r="N31" s="89"/>
    </row>
    <row r="32" spans="1:14" ht="13.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2"/>
      <c r="F40" s="862"/>
      <c r="G40" s="862"/>
      <c r="H40" s="863"/>
      <c r="I40" s="41"/>
      <c r="J40" s="42"/>
      <c r="K40" s="276"/>
      <c r="L40" s="283"/>
      <c r="M40" s="284"/>
      <c r="N40" s="279"/>
    </row>
    <row r="41" spans="1:14">
      <c r="B41" s="327"/>
      <c r="C41" s="328"/>
      <c r="D41" s="328"/>
      <c r="E41" s="328"/>
      <c r="F41" s="330"/>
      <c r="G41" s="330"/>
      <c r="H41" s="130"/>
      <c r="I41" s="41"/>
      <c r="J41" s="42"/>
      <c r="K41" s="281"/>
      <c r="L41" s="283"/>
      <c r="M41" s="284"/>
      <c r="N41" s="285"/>
    </row>
    <row r="42" spans="1:14">
      <c r="B42" s="869"/>
      <c r="C42" s="870"/>
      <c r="D42" s="870"/>
      <c r="E42" s="43"/>
      <c r="F42" s="44"/>
      <c r="G42" s="44"/>
      <c r="H42" s="45"/>
      <c r="I42" s="41"/>
      <c r="J42" s="42"/>
      <c r="K42" s="286"/>
      <c r="L42" s="283"/>
      <c r="M42" s="408"/>
      <c r="N42" s="351"/>
    </row>
    <row r="43" spans="1:14" ht="15.75" thickBot="1">
      <c r="B43" s="861"/>
      <c r="C43" s="862"/>
      <c r="D43" s="862"/>
      <c r="E43" s="862"/>
      <c r="F43" s="862"/>
      <c r="G43" s="862"/>
      <c r="H43" s="863"/>
      <c r="I43" s="871"/>
      <c r="J43" s="872"/>
      <c r="K43" s="46"/>
      <c r="L43" s="873"/>
      <c r="M43" s="874"/>
      <c r="N43" s="110"/>
    </row>
    <row r="44" spans="1:14" ht="15.75" thickBot="1">
      <c r="B44" s="812" t="s">
        <v>1037</v>
      </c>
      <c r="C44" s="813"/>
      <c r="D44" s="813"/>
      <c r="E44" s="813"/>
      <c r="F44" s="813"/>
      <c r="G44" s="813"/>
      <c r="H44" s="813"/>
      <c r="I44" s="813"/>
      <c r="J44" s="813"/>
      <c r="K44" s="813"/>
      <c r="L44" s="813"/>
      <c r="M44" s="814"/>
      <c r="N44" s="401"/>
    </row>
    <row r="45" spans="1:14">
      <c r="B45" s="287"/>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75" thickBot="1">
      <c r="B47" s="72"/>
      <c r="C47" s="67"/>
      <c r="D47" s="67"/>
      <c r="E47" s="67"/>
      <c r="F47" s="67"/>
      <c r="G47" s="67"/>
      <c r="H47" s="67"/>
      <c r="I47" s="67"/>
      <c r="J47" s="66"/>
      <c r="K47" s="66"/>
      <c r="L47" s="66"/>
      <c r="M47" s="66"/>
      <c r="N47" s="68"/>
    </row>
    <row r="48" spans="1:14">
      <c r="B48" s="857" t="s">
        <v>1028</v>
      </c>
      <c r="C48" s="858"/>
      <c r="D48" s="858"/>
      <c r="E48" s="858"/>
      <c r="F48" s="858"/>
      <c r="G48" s="858"/>
      <c r="H48" s="858"/>
      <c r="I48" s="892"/>
      <c r="J48" s="322" t="s">
        <v>1029</v>
      </c>
      <c r="K48" s="90" t="s">
        <v>1030</v>
      </c>
      <c r="L48" s="893" t="s">
        <v>1039</v>
      </c>
      <c r="M48" s="892"/>
      <c r="N48" s="91" t="s">
        <v>1035</v>
      </c>
    </row>
    <row r="49" spans="1:14">
      <c r="A49" t="s">
        <v>896</v>
      </c>
      <c r="B49" s="48" t="str">
        <f>VLOOKUP(A49,MATERIALES!A4:D373,3,FALSE)</f>
        <v>Cemento Porthland Norma ASTM C150 Tipo _______</v>
      </c>
      <c r="C49" s="288"/>
      <c r="D49" s="288"/>
      <c r="E49" s="288"/>
      <c r="F49" s="288"/>
      <c r="G49" s="288"/>
      <c r="H49" s="288"/>
      <c r="I49" s="275"/>
      <c r="J49" s="423" t="str">
        <f>VLOOKUP(A49,MATERIALES!A5:D641,2,FALSE)</f>
        <v>kg</v>
      </c>
      <c r="K49" s="289">
        <v>1</v>
      </c>
      <c r="L49" s="274"/>
      <c r="M49" s="409">
        <f>VLOOKUP(A49,MATERIALES!A5:D396,4,FALSE)</f>
        <v>11961.651495727114</v>
      </c>
      <c r="N49" s="279">
        <f>K49*M49</f>
        <v>11961.651495727114</v>
      </c>
    </row>
    <row r="50" spans="1:14">
      <c r="A50" s="149"/>
      <c r="B50" s="48"/>
      <c r="C50" s="288"/>
      <c r="D50" s="288"/>
      <c r="E50" s="288"/>
      <c r="F50" s="288"/>
      <c r="G50" s="288"/>
      <c r="H50" s="288"/>
      <c r="I50" s="275"/>
      <c r="J50" s="231"/>
      <c r="K50" s="289"/>
      <c r="L50" s="274"/>
      <c r="M50" s="409"/>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SUM(N49:N53)</f>
        <v>11961.651495727114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318"/>
      <c r="I60" s="286"/>
      <c r="J60" s="293"/>
      <c r="K60" s="286"/>
      <c r="L60" s="899"/>
      <c r="M60" s="900"/>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99"/>
      <c r="J72" s="300"/>
      <c r="K72" s="301"/>
      <c r="L72" s="55"/>
      <c r="M72" s="307"/>
      <c r="N72" s="402"/>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N44+N54+N65+N76</f>
        <v>11961.651495727114</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2392.3302991454229</v>
      </c>
      <c r="M83" s="848"/>
      <c r="N83" s="56"/>
    </row>
    <row r="84" spans="1:14">
      <c r="B84" s="94" t="s">
        <v>1057</v>
      </c>
      <c r="C84" s="95"/>
      <c r="D84" s="95"/>
      <c r="E84" s="95"/>
      <c r="F84" s="95"/>
      <c r="G84" s="95"/>
      <c r="H84" s="95"/>
      <c r="I84" s="92"/>
      <c r="J84" s="93"/>
      <c r="K84" s="311">
        <v>0.05</v>
      </c>
      <c r="L84" s="847">
        <f>N78*K84</f>
        <v>598.08257478635574</v>
      </c>
      <c r="M84" s="848"/>
      <c r="N84" s="56"/>
    </row>
    <row r="85" spans="1:14" ht="15.75" thickBot="1">
      <c r="B85" s="96" t="s">
        <v>1058</v>
      </c>
      <c r="C85" s="97"/>
      <c r="D85" s="97"/>
      <c r="E85" s="97"/>
      <c r="F85" s="97"/>
      <c r="G85" s="97"/>
      <c r="H85" s="97"/>
      <c r="I85" s="98"/>
      <c r="J85" s="99"/>
      <c r="K85" s="312">
        <v>0.05</v>
      </c>
      <c r="L85" s="849">
        <f>N78*K85</f>
        <v>598.08257478635574</v>
      </c>
      <c r="M85" s="850"/>
      <c r="N85" s="56"/>
    </row>
    <row r="86" spans="1:14" ht="15.75" thickBot="1">
      <c r="B86" s="812" t="s">
        <v>1037</v>
      </c>
      <c r="C86" s="813"/>
      <c r="D86" s="813"/>
      <c r="E86" s="813"/>
      <c r="F86" s="813"/>
      <c r="G86" s="813"/>
      <c r="H86" s="813"/>
      <c r="I86" s="813"/>
      <c r="J86" s="813"/>
      <c r="K86" s="813"/>
      <c r="L86" s="813"/>
      <c r="M86" s="814"/>
      <c r="N86" s="57">
        <f>L83+L84+L85</f>
        <v>3588.495448718134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15550.146944445249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75" thickBot="1">
      <c r="B97" s="21"/>
      <c r="C97" s="17"/>
      <c r="D97" s="17"/>
      <c r="E97" s="17"/>
      <c r="F97" s="17" t="s">
        <v>1064</v>
      </c>
      <c r="G97" s="17"/>
      <c r="H97" s="17"/>
      <c r="I97" s="17"/>
      <c r="J97" s="17"/>
      <c r="K97" s="17"/>
      <c r="L97" s="17"/>
      <c r="M97" s="17"/>
      <c r="N97" s="22"/>
    </row>
    <row r="98" spans="2:14">
      <c r="B98" s="234" t="s">
        <v>2321</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2322</v>
      </c>
      <c r="C104" s="36"/>
      <c r="D104" s="36"/>
      <c r="E104" s="36"/>
      <c r="F104" s="36"/>
      <c r="G104" s="36"/>
      <c r="H104" s="36"/>
      <c r="I104" s="36"/>
      <c r="J104" s="36"/>
      <c r="K104" s="36"/>
      <c r="L104" s="36"/>
      <c r="M104" s="36"/>
      <c r="N104" s="37"/>
    </row>
    <row r="105" spans="2:14" ht="15" customHeight="1">
      <c r="B105" s="815" t="s">
        <v>2323</v>
      </c>
      <c r="C105" s="816"/>
      <c r="D105" s="816"/>
      <c r="E105" s="816"/>
      <c r="F105" s="816"/>
      <c r="G105" s="816"/>
      <c r="H105" s="816"/>
      <c r="I105" s="816"/>
      <c r="J105" s="816"/>
      <c r="K105" s="816"/>
      <c r="L105" s="816"/>
      <c r="M105" s="816"/>
      <c r="N105" s="817"/>
    </row>
    <row r="106" spans="2:14" ht="15" customHeight="1">
      <c r="B106" s="815"/>
      <c r="C106" s="816"/>
      <c r="D106" s="816"/>
      <c r="E106" s="816"/>
      <c r="F106" s="816"/>
      <c r="G106" s="816"/>
      <c r="H106" s="816"/>
      <c r="I106" s="816"/>
      <c r="J106" s="816"/>
      <c r="K106" s="816"/>
      <c r="L106" s="816"/>
      <c r="M106" s="816"/>
      <c r="N106" s="817"/>
    </row>
    <row r="107" spans="2:14" ht="29.25" customHeight="1">
      <c r="B107" s="818" t="s">
        <v>2324</v>
      </c>
      <c r="C107" s="819"/>
      <c r="D107" s="819"/>
      <c r="E107" s="819"/>
      <c r="F107" s="819"/>
      <c r="G107" s="819"/>
      <c r="H107" s="819"/>
      <c r="I107" s="819"/>
      <c r="J107" s="819"/>
      <c r="K107" s="819"/>
      <c r="L107" s="819"/>
      <c r="M107" s="819"/>
      <c r="N107" s="820"/>
    </row>
    <row r="108" spans="2:14">
      <c r="B108" s="818"/>
      <c r="C108" s="819"/>
      <c r="D108" s="819"/>
      <c r="E108" s="819"/>
      <c r="F108" s="819"/>
      <c r="G108" s="819"/>
      <c r="H108" s="819"/>
      <c r="I108" s="819"/>
      <c r="J108" s="819"/>
      <c r="K108" s="819"/>
      <c r="L108" s="819"/>
      <c r="M108" s="819"/>
      <c r="N108" s="82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78"/>
      <c r="K118" s="878"/>
      <c r="L118" s="878"/>
      <c r="M118" s="878"/>
      <c r="N118" s="879"/>
    </row>
    <row r="119" spans="2:14" ht="15.75" customHeight="1" thickBot="1">
      <c r="B119" s="268" t="s">
        <v>2326</v>
      </c>
      <c r="C119" s="400"/>
      <c r="D119" s="400"/>
      <c r="E119" s="62"/>
      <c r="F119" s="62"/>
      <c r="G119" s="62"/>
      <c r="H119" s="62"/>
      <c r="I119" s="62"/>
      <c r="J119" s="880"/>
      <c r="K119" s="880"/>
      <c r="L119" s="880"/>
      <c r="M119" s="880"/>
      <c r="N119" s="88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29.25" customHeight="1" thickBot="1">
      <c r="A31" t="s">
        <v>1928</v>
      </c>
      <c r="B31" s="85" t="s">
        <v>1709</v>
      </c>
      <c r="C31" s="954" t="s">
        <v>2145</v>
      </c>
      <c r="D31" s="955"/>
      <c r="E31" s="955"/>
      <c r="F31" s="955"/>
      <c r="G31" s="955"/>
      <c r="H31" s="955"/>
      <c r="I31" s="955"/>
      <c r="J31" s="955"/>
      <c r="K31" s="475"/>
      <c r="L31" s="313" t="s">
        <v>377</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2"/>
      <c r="F40" s="862"/>
      <c r="G40" s="862"/>
      <c r="H40" s="863"/>
      <c r="I40" s="41"/>
      <c r="J40" s="42"/>
      <c r="K40" s="276"/>
      <c r="L40" s="283"/>
      <c r="M40" s="284"/>
      <c r="N40" s="279"/>
    </row>
    <row r="41" spans="1:14">
      <c r="B41" s="327"/>
      <c r="C41" s="328"/>
      <c r="D41" s="328"/>
      <c r="E41" s="328"/>
      <c r="F41" s="330"/>
      <c r="G41" s="330"/>
      <c r="H41" s="130"/>
      <c r="I41" s="41"/>
      <c r="J41" s="42"/>
      <c r="K41" s="281"/>
      <c r="L41" s="283"/>
      <c r="M41" s="284"/>
      <c r="N41" s="285"/>
    </row>
    <row r="42" spans="1:14">
      <c r="B42" s="869"/>
      <c r="C42" s="870"/>
      <c r="D42" s="870"/>
      <c r="E42" s="43"/>
      <c r="F42" s="44"/>
      <c r="G42" s="44"/>
      <c r="H42" s="45"/>
      <c r="I42" s="41"/>
      <c r="J42" s="42"/>
      <c r="K42" s="286"/>
      <c r="L42" s="283"/>
      <c r="M42" s="408"/>
      <c r="N42" s="351"/>
    </row>
    <row r="43" spans="1:14" ht="15.75" thickBot="1">
      <c r="B43" s="861"/>
      <c r="C43" s="862"/>
      <c r="D43" s="862"/>
      <c r="E43" s="862"/>
      <c r="F43" s="862"/>
      <c r="G43" s="862"/>
      <c r="H43" s="863"/>
      <c r="I43" s="871"/>
      <c r="J43" s="872"/>
      <c r="K43" s="46"/>
      <c r="L43" s="873"/>
      <c r="M43" s="874"/>
      <c r="N43" s="110"/>
    </row>
    <row r="44" spans="1:14" ht="15.75" thickBot="1">
      <c r="B44" s="812" t="s">
        <v>1037</v>
      </c>
      <c r="C44" s="813"/>
      <c r="D44" s="813"/>
      <c r="E44" s="813"/>
      <c r="F44" s="813"/>
      <c r="G44" s="813"/>
      <c r="H44" s="813"/>
      <c r="I44" s="813"/>
      <c r="J44" s="813"/>
      <c r="K44" s="813"/>
      <c r="L44" s="813"/>
      <c r="M44" s="814"/>
      <c r="N44" s="401"/>
    </row>
    <row r="45" spans="1:14">
      <c r="B45" s="287"/>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75" thickBot="1">
      <c r="B47" s="72"/>
      <c r="C47" s="67"/>
      <c r="D47" s="67"/>
      <c r="E47" s="67"/>
      <c r="F47" s="67"/>
      <c r="G47" s="67"/>
      <c r="H47" s="67"/>
      <c r="I47" s="67"/>
      <c r="J47" s="66"/>
      <c r="K47" s="66"/>
      <c r="L47" s="66"/>
      <c r="M47" s="66"/>
      <c r="N47" s="68"/>
    </row>
    <row r="48" spans="1:14">
      <c r="B48" s="857" t="s">
        <v>1028</v>
      </c>
      <c r="C48" s="858"/>
      <c r="D48" s="858"/>
      <c r="E48" s="858"/>
      <c r="F48" s="858"/>
      <c r="G48" s="858"/>
      <c r="H48" s="858"/>
      <c r="I48" s="892"/>
      <c r="J48" s="322" t="s">
        <v>1029</v>
      </c>
      <c r="K48" s="90" t="s">
        <v>1030</v>
      </c>
      <c r="L48" s="893" t="s">
        <v>1039</v>
      </c>
      <c r="M48" s="892"/>
      <c r="N48" s="91" t="s">
        <v>1035</v>
      </c>
    </row>
    <row r="49" spans="1:14">
      <c r="A49" t="s">
        <v>898</v>
      </c>
      <c r="B49" s="48" t="str">
        <f>VLOOKUP(A49,MATERIALES!A4:D373,3,FALSE)</f>
        <v>Cemento Hidráulico adicionado, Norma ASTM C595 Tipo _______</v>
      </c>
      <c r="C49" s="288"/>
      <c r="D49" s="288"/>
      <c r="E49" s="288"/>
      <c r="F49" s="288"/>
      <c r="G49" s="288"/>
      <c r="H49" s="288"/>
      <c r="I49" s="275"/>
      <c r="J49" s="423" t="str">
        <f>VLOOKUP(A49,MATERIALES!A5:D641,2,FALSE)</f>
        <v>kg</v>
      </c>
      <c r="K49" s="289">
        <v>1</v>
      </c>
      <c r="L49" s="274"/>
      <c r="M49" s="409">
        <f>VLOOKUP(A49,MATERIALES!A5:D396,4,FALSE)</f>
        <v>8637.1966087729761</v>
      </c>
      <c r="N49" s="279">
        <f>K49*M49</f>
        <v>8637.1966087729761</v>
      </c>
    </row>
    <row r="50" spans="1:14">
      <c r="A50" s="149"/>
      <c r="B50" s="48"/>
      <c r="C50" s="288"/>
      <c r="D50" s="288"/>
      <c r="E50" s="288"/>
      <c r="F50" s="288"/>
      <c r="G50" s="288"/>
      <c r="H50" s="288"/>
      <c r="I50" s="275"/>
      <c r="J50" s="231"/>
      <c r="K50" s="289"/>
      <c r="L50" s="274"/>
      <c r="M50" s="409"/>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SUM(N49:N53)</f>
        <v>8637.1966087729761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318"/>
      <c r="I60" s="286"/>
      <c r="J60" s="293"/>
      <c r="K60" s="286"/>
      <c r="L60" s="899"/>
      <c r="M60" s="900"/>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99"/>
      <c r="J72" s="300"/>
      <c r="K72" s="301"/>
      <c r="L72" s="55"/>
      <c r="M72" s="307"/>
      <c r="N72" s="402"/>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N44+N54+N65+N76</f>
        <v>8637.1966087729761</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1727.4393217545953</v>
      </c>
      <c r="M83" s="848"/>
      <c r="N83" s="56"/>
    </row>
    <row r="84" spans="1:14">
      <c r="B84" s="94" t="s">
        <v>1057</v>
      </c>
      <c r="C84" s="95"/>
      <c r="D84" s="95"/>
      <c r="E84" s="95"/>
      <c r="F84" s="95"/>
      <c r="G84" s="95"/>
      <c r="H84" s="95"/>
      <c r="I84" s="92"/>
      <c r="J84" s="93"/>
      <c r="K84" s="311">
        <v>0.05</v>
      </c>
      <c r="L84" s="847">
        <f>N78*K84</f>
        <v>431.85983043864883</v>
      </c>
      <c r="M84" s="848"/>
      <c r="N84" s="56"/>
    </row>
    <row r="85" spans="1:14" ht="15.75" thickBot="1">
      <c r="B85" s="96" t="s">
        <v>1058</v>
      </c>
      <c r="C85" s="97"/>
      <c r="D85" s="97"/>
      <c r="E85" s="97"/>
      <c r="F85" s="97"/>
      <c r="G85" s="97"/>
      <c r="H85" s="97"/>
      <c r="I85" s="98"/>
      <c r="J85" s="99"/>
      <c r="K85" s="312">
        <v>0.05</v>
      </c>
      <c r="L85" s="849">
        <f>N78*K85</f>
        <v>431.85983043864883</v>
      </c>
      <c r="M85" s="850"/>
      <c r="N85" s="56"/>
    </row>
    <row r="86" spans="1:14" ht="15.75" thickBot="1">
      <c r="B86" s="812" t="s">
        <v>1037</v>
      </c>
      <c r="C86" s="813"/>
      <c r="D86" s="813"/>
      <c r="E86" s="813"/>
      <c r="F86" s="813"/>
      <c r="G86" s="813"/>
      <c r="H86" s="813"/>
      <c r="I86" s="813"/>
      <c r="J86" s="813"/>
      <c r="K86" s="813"/>
      <c r="L86" s="813"/>
      <c r="M86" s="814"/>
      <c r="N86" s="57">
        <f>L83+L84+L85</f>
        <v>2591.1589826318927</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11228.355591404868</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1060</v>
      </c>
      <c r="F93" s="424"/>
      <c r="G93" s="424"/>
      <c r="H93" s="424"/>
      <c r="I93" s="424"/>
      <c r="J93" s="424"/>
      <c r="K93" s="250"/>
      <c r="L93" s="250"/>
      <c r="M93" s="250"/>
      <c r="N93" s="251"/>
    </row>
    <row r="94" spans="1:14">
      <c r="B94" s="249"/>
      <c r="C94" s="250"/>
      <c r="D94" s="250"/>
      <c r="E94" s="250" t="s">
        <v>1061</v>
      </c>
      <c r="F94" s="250"/>
      <c r="G94" s="250"/>
      <c r="H94" s="250"/>
      <c r="I94" s="250"/>
      <c r="J94" s="250"/>
      <c r="K94" s="250"/>
      <c r="L94" s="250"/>
      <c r="M94" s="250"/>
      <c r="N94" s="251"/>
    </row>
    <row r="95" spans="1:14">
      <c r="B95" s="249"/>
      <c r="C95" s="250"/>
      <c r="D95" s="250"/>
      <c r="E95" s="250" t="s">
        <v>1062</v>
      </c>
      <c r="F95" s="250"/>
      <c r="G95" s="250"/>
      <c r="H95" s="250"/>
      <c r="I95" s="250"/>
      <c r="J95" s="250"/>
      <c r="K95" s="250"/>
      <c r="L95" s="250"/>
      <c r="M95" s="250"/>
      <c r="N95" s="251"/>
    </row>
    <row r="96" spans="1:14">
      <c r="B96" s="249"/>
      <c r="C96" s="250"/>
      <c r="D96" s="250"/>
      <c r="E96" s="250" t="s">
        <v>1063</v>
      </c>
      <c r="F96" s="250"/>
      <c r="G96" s="250"/>
      <c r="H96" s="250"/>
      <c r="I96" s="250"/>
      <c r="J96" s="250"/>
      <c r="K96" s="250"/>
      <c r="L96" s="250"/>
      <c r="M96" s="250"/>
      <c r="N96" s="251"/>
    </row>
    <row r="97" spans="2:14" ht="15.75" thickBot="1">
      <c r="B97" s="249"/>
      <c r="C97" s="250"/>
      <c r="D97" s="250"/>
      <c r="E97" s="250"/>
      <c r="F97" s="250" t="s">
        <v>1064</v>
      </c>
      <c r="G97" s="250"/>
      <c r="H97" s="250"/>
      <c r="I97" s="250"/>
      <c r="J97" s="250"/>
      <c r="K97" s="250"/>
      <c r="L97" s="250"/>
      <c r="M97" s="250"/>
      <c r="N97" s="251"/>
    </row>
    <row r="98" spans="2:14">
      <c r="B98" s="234" t="s">
        <v>2321</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2322</v>
      </c>
      <c r="C104" s="262"/>
      <c r="D104" s="262"/>
      <c r="E104" s="262"/>
      <c r="F104" s="262"/>
      <c r="G104" s="262"/>
      <c r="H104" s="262"/>
      <c r="I104" s="262"/>
      <c r="J104" s="262"/>
      <c r="K104" s="262"/>
      <c r="L104" s="262"/>
      <c r="M104" s="262"/>
      <c r="N104" s="263"/>
    </row>
    <row r="105" spans="2:14" ht="15" customHeight="1">
      <c r="B105" s="956" t="s">
        <v>2323</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2324</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1060</v>
      </c>
      <c r="F113" s="424"/>
      <c r="G113" s="424"/>
      <c r="H113" s="250"/>
      <c r="I113" s="250"/>
      <c r="J113" s="250"/>
      <c r="K113" s="250"/>
      <c r="L113" s="250"/>
      <c r="M113" s="250"/>
      <c r="N113" s="251"/>
    </row>
    <row r="114" spans="2:14">
      <c r="B114" s="249"/>
      <c r="C114" s="250"/>
      <c r="D114" s="250"/>
      <c r="E114" s="425" t="s">
        <v>1061</v>
      </c>
      <c r="F114" s="250"/>
      <c r="G114" s="250"/>
      <c r="H114" s="425"/>
      <c r="I114" s="425"/>
      <c r="J114" s="425"/>
      <c r="K114" s="250"/>
      <c r="L114" s="250"/>
      <c r="M114" s="250"/>
      <c r="N114" s="251"/>
    </row>
    <row r="115" spans="2:14">
      <c r="B115" s="249"/>
      <c r="C115" s="250"/>
      <c r="D115" s="250"/>
      <c r="E115" s="264" t="s">
        <v>1065</v>
      </c>
      <c r="F115" s="250"/>
      <c r="G115" s="250"/>
      <c r="H115" s="264"/>
      <c r="I115" s="264"/>
      <c r="J115" s="264"/>
      <c r="K115" s="250"/>
      <c r="L115" s="250"/>
      <c r="M115" s="250"/>
      <c r="N115" s="251"/>
    </row>
    <row r="116" spans="2:14">
      <c r="B116" s="265"/>
      <c r="C116" s="262"/>
      <c r="D116" s="262"/>
      <c r="E116" s="250" t="s">
        <v>1063</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2325</v>
      </c>
      <c r="C118" s="264"/>
      <c r="D118" s="264"/>
      <c r="E118" s="250"/>
      <c r="F118" s="250"/>
      <c r="G118" s="250"/>
      <c r="H118" s="250"/>
      <c r="I118" s="250"/>
      <c r="J118" s="962"/>
      <c r="K118" s="962"/>
      <c r="L118" s="962"/>
      <c r="M118" s="962"/>
      <c r="N118" s="963"/>
    </row>
    <row r="119" spans="2:14" ht="15.75" thickBot="1">
      <c r="B119" s="426" t="s">
        <v>2326</v>
      </c>
      <c r="C119" s="427"/>
      <c r="D119" s="427"/>
      <c r="E119" s="266"/>
      <c r="F119" s="266"/>
      <c r="G119" s="266"/>
      <c r="H119" s="266"/>
      <c r="I119" s="266"/>
      <c r="J119" s="964"/>
      <c r="K119" s="964"/>
      <c r="L119" s="964"/>
      <c r="M119" s="964"/>
      <c r="N119" s="96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41.25" customHeight="1" thickBot="1">
      <c r="A31" t="s">
        <v>1928</v>
      </c>
      <c r="B31" s="85" t="s">
        <v>1710</v>
      </c>
      <c r="C31" s="954" t="s">
        <v>2146</v>
      </c>
      <c r="D31" s="955"/>
      <c r="E31" s="955"/>
      <c r="F31" s="955"/>
      <c r="G31" s="955"/>
      <c r="H31" s="955"/>
      <c r="I31" s="955"/>
      <c r="J31" s="955"/>
      <c r="K31" s="475"/>
      <c r="L31" s="313" t="s">
        <v>377</v>
      </c>
      <c r="M31" s="210"/>
      <c r="N31" s="89"/>
    </row>
    <row r="32" spans="1:14" ht="18.7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278"/>
      <c r="N36" s="279"/>
    </row>
    <row r="37" spans="1:14">
      <c r="A37" s="118"/>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79"/>
    </row>
    <row r="39" spans="1:14">
      <c r="B39" s="861"/>
      <c r="C39" s="862"/>
      <c r="D39" s="862"/>
      <c r="E39" s="862"/>
      <c r="F39" s="862"/>
      <c r="G39" s="862"/>
      <c r="H39" s="863"/>
      <c r="I39" s="864"/>
      <c r="J39" s="865"/>
      <c r="K39" s="276"/>
      <c r="L39" s="866"/>
      <c r="M39" s="867"/>
      <c r="N39" s="279"/>
    </row>
    <row r="40" spans="1:14">
      <c r="B40" s="861"/>
      <c r="C40" s="862"/>
      <c r="D40" s="862"/>
      <c r="E40" s="862"/>
      <c r="F40" s="862"/>
      <c r="G40" s="862"/>
      <c r="H40" s="863"/>
      <c r="I40" s="41"/>
      <c r="J40" s="42"/>
      <c r="K40" s="276"/>
      <c r="L40" s="283"/>
      <c r="M40" s="284"/>
      <c r="N40" s="279"/>
    </row>
    <row r="41" spans="1:14">
      <c r="B41" s="327"/>
      <c r="C41" s="328"/>
      <c r="D41" s="328"/>
      <c r="E41" s="328"/>
      <c r="F41" s="330"/>
      <c r="G41" s="330"/>
      <c r="H41" s="130"/>
      <c r="I41" s="41"/>
      <c r="J41" s="42"/>
      <c r="K41" s="281"/>
      <c r="L41" s="283"/>
      <c r="M41" s="284"/>
      <c r="N41" s="285"/>
    </row>
    <row r="42" spans="1:14">
      <c r="B42" s="869"/>
      <c r="C42" s="870"/>
      <c r="D42" s="870"/>
      <c r="E42" s="43"/>
      <c r="F42" s="44"/>
      <c r="G42" s="44"/>
      <c r="H42" s="45"/>
      <c r="I42" s="41"/>
      <c r="J42" s="42"/>
      <c r="K42" s="286"/>
      <c r="L42" s="283"/>
      <c r="M42" s="408"/>
      <c r="N42" s="351"/>
    </row>
    <row r="43" spans="1:14" ht="15.75" thickBot="1">
      <c r="B43" s="861"/>
      <c r="C43" s="862"/>
      <c r="D43" s="862"/>
      <c r="E43" s="862"/>
      <c r="F43" s="862"/>
      <c r="G43" s="862"/>
      <c r="H43" s="863"/>
      <c r="I43" s="871"/>
      <c r="J43" s="872"/>
      <c r="K43" s="46"/>
      <c r="L43" s="873"/>
      <c r="M43" s="874"/>
      <c r="N43" s="110"/>
    </row>
    <row r="44" spans="1:14" ht="15.75" thickBot="1">
      <c r="B44" s="812" t="s">
        <v>1037</v>
      </c>
      <c r="C44" s="813"/>
      <c r="D44" s="813"/>
      <c r="E44" s="813"/>
      <c r="F44" s="813"/>
      <c r="G44" s="813"/>
      <c r="H44" s="813"/>
      <c r="I44" s="813"/>
      <c r="J44" s="813"/>
      <c r="K44" s="813"/>
      <c r="L44" s="813"/>
      <c r="M44" s="814"/>
      <c r="N44" s="401"/>
    </row>
    <row r="45" spans="1:14">
      <c r="B45" s="287"/>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75" thickBot="1">
      <c r="B47" s="72"/>
      <c r="C47" s="67"/>
      <c r="D47" s="67"/>
      <c r="E47" s="67"/>
      <c r="F47" s="67"/>
      <c r="G47" s="67"/>
      <c r="H47" s="67"/>
      <c r="I47" s="67"/>
      <c r="J47" s="66"/>
      <c r="K47" s="66"/>
      <c r="L47" s="66"/>
      <c r="M47" s="66"/>
      <c r="N47" s="68"/>
    </row>
    <row r="48" spans="1:14">
      <c r="B48" s="857" t="s">
        <v>1028</v>
      </c>
      <c r="C48" s="858"/>
      <c r="D48" s="858"/>
      <c r="E48" s="858"/>
      <c r="F48" s="858"/>
      <c r="G48" s="858"/>
      <c r="H48" s="858"/>
      <c r="I48" s="892"/>
      <c r="J48" s="322" t="s">
        <v>1029</v>
      </c>
      <c r="K48" s="90" t="s">
        <v>1030</v>
      </c>
      <c r="L48" s="893" t="s">
        <v>1039</v>
      </c>
      <c r="M48" s="892"/>
      <c r="N48" s="91" t="s">
        <v>1035</v>
      </c>
    </row>
    <row r="49" spans="1:14">
      <c r="A49" t="s">
        <v>875</v>
      </c>
      <c r="B49" s="48" t="str">
        <f>VLOOKUP(A49,MATERIALES!A4:D373,3,FALSE)</f>
        <v xml:space="preserve">Cemento gris
</v>
      </c>
      <c r="C49" s="288"/>
      <c r="D49" s="288"/>
      <c r="E49" s="288"/>
      <c r="F49" s="288"/>
      <c r="G49" s="288"/>
      <c r="H49" s="288"/>
      <c r="I49" s="275"/>
      <c r="J49" s="423" t="str">
        <f>VLOOKUP(A49,MATERIALES!A5:D641,2,FALSE)</f>
        <v>kg</v>
      </c>
      <c r="K49" s="289">
        <v>1</v>
      </c>
      <c r="L49" s="274"/>
      <c r="M49" s="409">
        <f>VLOOKUP(A49,MATERIALES!A5:D396,4,FALSE)</f>
        <v>478.46923401434333</v>
      </c>
      <c r="N49" s="279">
        <f>K49*M49</f>
        <v>478.46923401434333</v>
      </c>
    </row>
    <row r="50" spans="1:14">
      <c r="A50" s="149"/>
      <c r="B50" s="48"/>
      <c r="C50" s="288"/>
      <c r="D50" s="288"/>
      <c r="E50" s="288"/>
      <c r="F50" s="288"/>
      <c r="G50" s="288"/>
      <c r="H50" s="288"/>
      <c r="I50" s="275"/>
      <c r="J50" s="231"/>
      <c r="K50" s="289"/>
      <c r="L50" s="274"/>
      <c r="M50" s="409"/>
      <c r="N50" s="279"/>
    </row>
    <row r="51" spans="1:14">
      <c r="B51" s="48"/>
      <c r="C51" s="288"/>
      <c r="D51" s="288"/>
      <c r="E51" s="288"/>
      <c r="F51" s="288"/>
      <c r="G51" s="288"/>
      <c r="H51" s="288"/>
      <c r="I51" s="275"/>
      <c r="J51" s="231"/>
      <c r="K51" s="289"/>
      <c r="L51" s="274"/>
      <c r="M51" s="290"/>
      <c r="N51" s="291"/>
    </row>
    <row r="52" spans="1:14">
      <c r="B52" s="48"/>
      <c r="C52" s="288"/>
      <c r="D52" s="288"/>
      <c r="E52" s="288"/>
      <c r="F52" s="288"/>
      <c r="G52" s="288"/>
      <c r="H52" s="288"/>
      <c r="I52" s="275"/>
      <c r="J52" s="231"/>
      <c r="K52" s="289"/>
      <c r="L52" s="274"/>
      <c r="M52" s="290"/>
      <c r="N52" s="291"/>
    </row>
    <row r="53" spans="1:14" ht="15.75" thickBot="1">
      <c r="B53" s="894"/>
      <c r="C53" s="895"/>
      <c r="D53" s="895"/>
      <c r="E53" s="895"/>
      <c r="F53" s="895"/>
      <c r="G53" s="895"/>
      <c r="H53" s="895"/>
      <c r="I53" s="865"/>
      <c r="J53" s="47"/>
      <c r="K53" s="49"/>
      <c r="L53" s="896"/>
      <c r="M53" s="897"/>
      <c r="N53" s="50"/>
    </row>
    <row r="54" spans="1:14" ht="15.75" thickBot="1">
      <c r="B54" s="812" t="s">
        <v>1037</v>
      </c>
      <c r="C54" s="813"/>
      <c r="D54" s="813"/>
      <c r="E54" s="813"/>
      <c r="F54" s="813"/>
      <c r="G54" s="813"/>
      <c r="H54" s="813"/>
      <c r="I54" s="813"/>
      <c r="J54" s="813"/>
      <c r="K54" s="813"/>
      <c r="L54" s="813"/>
      <c r="M54" s="814"/>
      <c r="N54" s="401">
        <f>SUM(N49:N53)</f>
        <v>478.46923401434333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318"/>
      <c r="I60" s="286"/>
      <c r="J60" s="293"/>
      <c r="K60" s="286"/>
      <c r="L60" s="899"/>
      <c r="M60" s="900"/>
      <c r="N60" s="298"/>
    </row>
    <row r="61" spans="1:14">
      <c r="B61" s="51"/>
      <c r="C61" s="52"/>
      <c r="D61" s="52"/>
      <c r="E61" s="52"/>
      <c r="F61" s="52"/>
      <c r="G61" s="52"/>
      <c r="H61" s="295"/>
      <c r="I61" s="286"/>
      <c r="J61" s="286"/>
      <c r="K61" s="286"/>
      <c r="L61" s="296"/>
      <c r="M61" s="297"/>
      <c r="N61" s="298"/>
    </row>
    <row r="62" spans="1:14">
      <c r="B62" s="51"/>
      <c r="C62" s="52"/>
      <c r="D62" s="52"/>
      <c r="E62" s="52"/>
      <c r="F62" s="52"/>
      <c r="G62" s="52"/>
      <c r="H62" s="295"/>
      <c r="I62" s="286"/>
      <c r="J62" s="286"/>
      <c r="K62" s="286"/>
      <c r="L62" s="296"/>
      <c r="M62" s="297"/>
      <c r="N62" s="298"/>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2:15" ht="15.75" thickBot="1">
      <c r="B65" s="901" t="s">
        <v>1037</v>
      </c>
      <c r="C65" s="855"/>
      <c r="D65" s="855"/>
      <c r="E65" s="855"/>
      <c r="F65" s="855"/>
      <c r="G65" s="855"/>
      <c r="H65" s="855"/>
      <c r="I65" s="855"/>
      <c r="J65" s="855"/>
      <c r="K65" s="855"/>
      <c r="L65" s="855"/>
      <c r="M65" s="856"/>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402"/>
      <c r="O70" s="111"/>
    </row>
    <row r="71" spans="2:15">
      <c r="B71" s="54"/>
      <c r="C71" s="52"/>
      <c r="D71" s="52"/>
      <c r="E71" s="52"/>
      <c r="F71" s="52"/>
      <c r="G71" s="52"/>
      <c r="H71" s="52"/>
      <c r="I71" s="299"/>
      <c r="J71" s="300"/>
      <c r="K71" s="301"/>
      <c r="L71" s="55"/>
      <c r="M71" s="306"/>
      <c r="N71" s="402"/>
    </row>
    <row r="72" spans="2:15">
      <c r="B72" s="54"/>
      <c r="C72" s="52"/>
      <c r="D72" s="52"/>
      <c r="E72" s="52"/>
      <c r="F72" s="52"/>
      <c r="G72" s="52"/>
      <c r="H72" s="52"/>
      <c r="I72" s="299"/>
      <c r="J72" s="300"/>
      <c r="K72" s="301"/>
      <c r="L72" s="55"/>
      <c r="M72" s="307"/>
      <c r="N72" s="402"/>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888"/>
      <c r="C75" s="889"/>
      <c r="D75" s="889"/>
      <c r="E75" s="889"/>
      <c r="F75" s="889"/>
      <c r="G75" s="889"/>
      <c r="H75" s="889"/>
      <c r="I75" s="131"/>
      <c r="J75" s="131"/>
      <c r="K75" s="131"/>
      <c r="L75" s="902"/>
      <c r="M75" s="902"/>
      <c r="N75" s="50"/>
    </row>
    <row r="76" spans="2:15" ht="15.75" thickBot="1">
      <c r="B76" s="901" t="s">
        <v>1037</v>
      </c>
      <c r="C76" s="855"/>
      <c r="D76" s="855"/>
      <c r="E76" s="855"/>
      <c r="F76" s="855"/>
      <c r="G76" s="855"/>
      <c r="H76" s="855"/>
      <c r="I76" s="855"/>
      <c r="J76" s="855"/>
      <c r="K76" s="855"/>
      <c r="L76" s="855"/>
      <c r="M76" s="856"/>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N44+N54+N65+N76</f>
        <v>478.46923401434333</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95.693846802868677</v>
      </c>
      <c r="M83" s="848"/>
      <c r="N83" s="56"/>
    </row>
    <row r="84" spans="1:14">
      <c r="B84" s="94" t="s">
        <v>1057</v>
      </c>
      <c r="C84" s="95"/>
      <c r="D84" s="95"/>
      <c r="E84" s="95"/>
      <c r="F84" s="95"/>
      <c r="G84" s="95"/>
      <c r="H84" s="95"/>
      <c r="I84" s="92"/>
      <c r="J84" s="93"/>
      <c r="K84" s="311">
        <v>0.05</v>
      </c>
      <c r="L84" s="847">
        <f>N78*K84</f>
        <v>23.923461700717169</v>
      </c>
      <c r="M84" s="848"/>
      <c r="N84" s="56"/>
    </row>
    <row r="85" spans="1:14" ht="15.75" thickBot="1">
      <c r="B85" s="96" t="s">
        <v>1058</v>
      </c>
      <c r="C85" s="97"/>
      <c r="D85" s="97"/>
      <c r="E85" s="97"/>
      <c r="F85" s="97"/>
      <c r="G85" s="97"/>
      <c r="H85" s="97"/>
      <c r="I85" s="98"/>
      <c r="J85" s="99"/>
      <c r="K85" s="312">
        <v>0.05</v>
      </c>
      <c r="L85" s="849">
        <f>N78*K85</f>
        <v>23.923461700717169</v>
      </c>
      <c r="M85" s="850"/>
      <c r="N85" s="56"/>
    </row>
    <row r="86" spans="1:14" ht="15.75" thickBot="1">
      <c r="B86" s="812" t="s">
        <v>1037</v>
      </c>
      <c r="C86" s="813"/>
      <c r="D86" s="813"/>
      <c r="E86" s="813"/>
      <c r="F86" s="813"/>
      <c r="G86" s="813"/>
      <c r="H86" s="813"/>
      <c r="I86" s="813"/>
      <c r="J86" s="813"/>
      <c r="K86" s="813"/>
      <c r="L86" s="813"/>
      <c r="M86" s="814"/>
      <c r="N86" s="57">
        <f>L83+L84+L85</f>
        <v>143.54077020430302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622.01000421864637</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1060</v>
      </c>
      <c r="F93" s="424"/>
      <c r="G93" s="424"/>
      <c r="H93" s="424"/>
      <c r="I93" s="424"/>
      <c r="J93" s="424"/>
      <c r="K93" s="250"/>
      <c r="L93" s="250"/>
      <c r="M93" s="250"/>
      <c r="N93" s="251"/>
    </row>
    <row r="94" spans="1:14">
      <c r="B94" s="249"/>
      <c r="C94" s="250"/>
      <c r="D94" s="250"/>
      <c r="E94" s="250" t="s">
        <v>1061</v>
      </c>
      <c r="F94" s="250"/>
      <c r="G94" s="250"/>
      <c r="H94" s="250"/>
      <c r="I94" s="250"/>
      <c r="J94" s="250"/>
      <c r="K94" s="250"/>
      <c r="L94" s="250"/>
      <c r="M94" s="250"/>
      <c r="N94" s="251"/>
    </row>
    <row r="95" spans="1:14">
      <c r="B95" s="249"/>
      <c r="C95" s="250"/>
      <c r="D95" s="250"/>
      <c r="E95" s="250" t="s">
        <v>1062</v>
      </c>
      <c r="F95" s="250"/>
      <c r="G95" s="250"/>
      <c r="H95" s="250"/>
      <c r="I95" s="250"/>
      <c r="J95" s="250"/>
      <c r="K95" s="250"/>
      <c r="L95" s="250"/>
      <c r="M95" s="250"/>
      <c r="N95" s="251"/>
    </row>
    <row r="96" spans="1:14">
      <c r="B96" s="249"/>
      <c r="C96" s="250"/>
      <c r="D96" s="250"/>
      <c r="E96" s="250" t="s">
        <v>1063</v>
      </c>
      <c r="F96" s="250"/>
      <c r="G96" s="250"/>
      <c r="H96" s="250"/>
      <c r="I96" s="250"/>
      <c r="J96" s="250"/>
      <c r="K96" s="250"/>
      <c r="L96" s="250"/>
      <c r="M96" s="250"/>
      <c r="N96" s="251"/>
    </row>
    <row r="97" spans="2:14" ht="15.75" thickBot="1">
      <c r="B97" s="249"/>
      <c r="C97" s="250"/>
      <c r="D97" s="250"/>
      <c r="E97" s="250"/>
      <c r="F97" s="250" t="s">
        <v>1064</v>
      </c>
      <c r="G97" s="250"/>
      <c r="H97" s="250"/>
      <c r="I97" s="250"/>
      <c r="J97" s="250"/>
      <c r="K97" s="250"/>
      <c r="L97" s="250"/>
      <c r="M97" s="250"/>
      <c r="N97" s="251"/>
    </row>
    <row r="98" spans="2:14">
      <c r="B98" s="234" t="s">
        <v>2321</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2322</v>
      </c>
      <c r="C104" s="262"/>
      <c r="D104" s="262"/>
      <c r="E104" s="262"/>
      <c r="F104" s="262"/>
      <c r="G104" s="262"/>
      <c r="H104" s="262"/>
      <c r="I104" s="262"/>
      <c r="J104" s="262"/>
      <c r="K104" s="262"/>
      <c r="L104" s="262"/>
      <c r="M104" s="262"/>
      <c r="N104" s="263"/>
    </row>
    <row r="105" spans="2:14" ht="15" customHeight="1">
      <c r="B105" s="956" t="s">
        <v>2323</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2324</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1060</v>
      </c>
      <c r="F113" s="424"/>
      <c r="G113" s="424"/>
      <c r="H113" s="250"/>
      <c r="I113" s="250"/>
      <c r="J113" s="250"/>
      <c r="K113" s="250"/>
      <c r="L113" s="250"/>
      <c r="M113" s="250"/>
      <c r="N113" s="251"/>
    </row>
    <row r="114" spans="2:14">
      <c r="B114" s="249"/>
      <c r="C114" s="250"/>
      <c r="D114" s="250"/>
      <c r="E114" s="425" t="s">
        <v>1061</v>
      </c>
      <c r="F114" s="250"/>
      <c r="G114" s="250"/>
      <c r="H114" s="425"/>
      <c r="I114" s="425"/>
      <c r="J114" s="425"/>
      <c r="K114" s="250"/>
      <c r="L114" s="250"/>
      <c r="M114" s="250"/>
      <c r="N114" s="251"/>
    </row>
    <row r="115" spans="2:14">
      <c r="B115" s="249"/>
      <c r="C115" s="250"/>
      <c r="D115" s="250"/>
      <c r="E115" s="264" t="s">
        <v>1065</v>
      </c>
      <c r="F115" s="250"/>
      <c r="G115" s="250"/>
      <c r="H115" s="264"/>
      <c r="I115" s="264"/>
      <c r="J115" s="264"/>
      <c r="K115" s="250"/>
      <c r="L115" s="250"/>
      <c r="M115" s="250"/>
      <c r="N115" s="251"/>
    </row>
    <row r="116" spans="2:14">
      <c r="B116" s="265"/>
      <c r="C116" s="262"/>
      <c r="D116" s="262"/>
      <c r="E116" s="250" t="s">
        <v>1063</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2325</v>
      </c>
      <c r="C118" s="264"/>
      <c r="D118" s="264"/>
      <c r="E118" s="250"/>
      <c r="F118" s="250"/>
      <c r="G118" s="250"/>
      <c r="H118" s="250"/>
      <c r="I118" s="250"/>
      <c r="J118" s="962"/>
      <c r="K118" s="962"/>
      <c r="L118" s="962"/>
      <c r="M118" s="962"/>
      <c r="N118" s="963"/>
    </row>
    <row r="119" spans="2:14" ht="15.75" thickBot="1">
      <c r="B119" s="426" t="s">
        <v>2326</v>
      </c>
      <c r="C119" s="427"/>
      <c r="D119" s="427"/>
      <c r="E119" s="266"/>
      <c r="F119" s="266"/>
      <c r="G119" s="266"/>
      <c r="H119" s="266"/>
      <c r="I119" s="266"/>
      <c r="J119" s="964"/>
      <c r="K119" s="964"/>
      <c r="L119" s="964"/>
      <c r="M119" s="964"/>
      <c r="N119" s="965"/>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85" t="s">
        <v>1711</v>
      </c>
      <c r="C31" s="86" t="s">
        <v>1712</v>
      </c>
      <c r="D31" s="87"/>
      <c r="E31" s="87"/>
      <c r="F31" s="87"/>
      <c r="G31" s="87"/>
      <c r="H31" s="87"/>
      <c r="I31" s="87"/>
      <c r="J31" s="88"/>
      <c r="K31" s="315"/>
      <c r="L31" s="313" t="s">
        <v>388</v>
      </c>
      <c r="M31" s="210"/>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112</v>
      </c>
      <c r="B36" s="861" t="str">
        <f>VLOOKUP(A36,EQUIPOS!A6:D154,3,FALSE)</f>
        <v xml:space="preserve">Aspersor manual
</v>
      </c>
      <c r="C36" s="862"/>
      <c r="D36" s="862"/>
      <c r="E36" s="862"/>
      <c r="F36" s="862"/>
      <c r="G36" s="862"/>
      <c r="H36" s="863"/>
      <c r="I36" s="274"/>
      <c r="J36" s="275"/>
      <c r="K36" s="276">
        <f>VLOOKUP(A36,EQUIPOS!A6:D163,4,FALSE)</f>
        <v>3625</v>
      </c>
      <c r="L36" s="277"/>
      <c r="M36" s="278">
        <v>30</v>
      </c>
      <c r="N36" s="279">
        <f>K36/M36</f>
        <v>120.83333333333333</v>
      </c>
    </row>
    <row r="37" spans="1:14">
      <c r="A37" t="s">
        <v>363</v>
      </c>
      <c r="B37" s="861" t="str">
        <f>VLOOKUP(A37,EQUIPOS!A7:D154,3,FALSE)</f>
        <v>Vibrador de concreto, Motor de 3 hp a 18.000 rpm Mangueras de 4 mt</v>
      </c>
      <c r="C37" s="862"/>
      <c r="D37" s="862"/>
      <c r="E37" s="862"/>
      <c r="F37" s="862"/>
      <c r="G37" s="862"/>
      <c r="H37" s="863"/>
      <c r="I37" s="274"/>
      <c r="J37" s="275"/>
      <c r="K37" s="276">
        <f>VLOOKUP(A37,EQUIPOS!A7:D164,4,FALSE)</f>
        <v>4353</v>
      </c>
      <c r="L37" s="277"/>
      <c r="M37" s="278">
        <v>30</v>
      </c>
      <c r="N37" s="279">
        <f>K37/M37</f>
        <v>145.1</v>
      </c>
    </row>
    <row r="38" spans="1:14">
      <c r="A38" t="s">
        <v>228</v>
      </c>
      <c r="B38" s="861" t="str">
        <f>VLOOKUP(A38,EQUIPOS!A8:D154,3,FALSE)</f>
        <v xml:space="preserve">Formaleta metálica (concreto hidráulico)
</v>
      </c>
      <c r="C38" s="862"/>
      <c r="D38" s="862"/>
      <c r="E38" s="862"/>
      <c r="F38" s="862"/>
      <c r="G38" s="862"/>
      <c r="H38" s="863"/>
      <c r="I38" s="864"/>
      <c r="J38" s="865"/>
      <c r="K38" s="276">
        <f>VLOOKUP(A38,EQUIPOS!A8:D165,4,FALSE)</f>
        <v>1398.5</v>
      </c>
      <c r="L38" s="866">
        <v>0.33329999999999999</v>
      </c>
      <c r="M38" s="867"/>
      <c r="N38" s="279">
        <f>K38/L38</f>
        <v>4195.9195919591957</v>
      </c>
    </row>
    <row r="39" spans="1:14">
      <c r="B39" s="861"/>
      <c r="C39" s="862"/>
      <c r="D39" s="862"/>
      <c r="E39" s="862"/>
      <c r="F39" s="862"/>
      <c r="G39" s="862"/>
      <c r="H39" s="863"/>
      <c r="I39" s="41"/>
      <c r="J39" s="42"/>
      <c r="K39" s="276"/>
      <c r="L39" s="283"/>
      <c r="M39" s="284"/>
      <c r="N39" s="279"/>
    </row>
    <row r="40" spans="1:14">
      <c r="B40" s="327"/>
      <c r="C40" s="328"/>
      <c r="D40" s="328"/>
      <c r="E40" s="330"/>
      <c r="F40" s="330"/>
      <c r="G40" s="330"/>
      <c r="H40" s="130"/>
      <c r="I40" s="41"/>
      <c r="J40" s="42"/>
      <c r="K40" s="281"/>
      <c r="L40" s="283"/>
      <c r="M40" s="284"/>
      <c r="N40" s="285"/>
    </row>
    <row r="41" spans="1:14">
      <c r="B41" s="869" t="s">
        <v>1036</v>
      </c>
      <c r="C41" s="870"/>
      <c r="D41" s="870"/>
      <c r="E41" s="43"/>
      <c r="F41" s="44"/>
      <c r="G41" s="44"/>
      <c r="H41" s="45"/>
      <c r="I41" s="41"/>
      <c r="J41" s="42"/>
      <c r="K41" s="286"/>
      <c r="L41" s="283"/>
      <c r="M41" s="408">
        <v>0.1</v>
      </c>
      <c r="N41" s="351">
        <f>N72*M41</f>
        <v>212.78002169208332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4674.6329469846123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t="s">
        <v>910</v>
      </c>
      <c r="B48" s="48" t="str">
        <f>VLOOKUP(A48,MATERIALES!A5:D373,3,FALSE)</f>
        <v xml:space="preserve">Concreto hidráulico para pavimento MR-43
</v>
      </c>
      <c r="C48" s="288"/>
      <c r="D48" s="288"/>
      <c r="E48" s="288"/>
      <c r="F48" s="288"/>
      <c r="G48" s="288"/>
      <c r="H48" s="288"/>
      <c r="I48" s="275"/>
      <c r="J48" s="231" t="str">
        <f>VLOOKUP(A48,MATERIALES!A4:D640,2,FALSE)</f>
        <v>m3</v>
      </c>
      <c r="K48" s="289">
        <v>1.01</v>
      </c>
      <c r="L48" s="274"/>
      <c r="M48" s="409">
        <f>VLOOKUP(A48,MATERIALES!A5:D396,4,FALSE)</f>
        <v>567479.65963009035</v>
      </c>
      <c r="N48" s="279">
        <f>K48*M48</f>
        <v>573154.45622639125</v>
      </c>
    </row>
    <row r="49" spans="1:14">
      <c r="B49" s="48"/>
      <c r="C49" s="288"/>
      <c r="D49" s="288"/>
      <c r="E49" s="288"/>
      <c r="F49" s="288"/>
      <c r="G49" s="288"/>
      <c r="H49" s="288"/>
      <c r="I49" s="275"/>
      <c r="J49" s="231"/>
      <c r="K49" s="289"/>
      <c r="L49" s="274"/>
      <c r="M49" s="290"/>
      <c r="N49" s="291"/>
    </row>
    <row r="50" spans="1:14">
      <c r="B50" s="48"/>
      <c r="C50" s="288"/>
      <c r="D50" s="288"/>
      <c r="E50" s="288"/>
      <c r="F50" s="288"/>
      <c r="G50" s="288"/>
      <c r="H50" s="288"/>
      <c r="I50" s="275"/>
      <c r="J50" s="231"/>
      <c r="K50" s="289"/>
      <c r="L50" s="274"/>
      <c r="M50" s="290"/>
      <c r="N50" s="291"/>
    </row>
    <row r="51" spans="1:14" ht="15.75" thickBot="1">
      <c r="B51" s="894"/>
      <c r="C51" s="895"/>
      <c r="D51" s="895"/>
      <c r="E51" s="895"/>
      <c r="F51" s="895"/>
      <c r="G51" s="895"/>
      <c r="H51" s="895"/>
      <c r="I51" s="865"/>
      <c r="J51" s="47"/>
      <c r="K51" s="49"/>
      <c r="L51" s="896"/>
      <c r="M51" s="897"/>
      <c r="N51" s="50"/>
    </row>
    <row r="52" spans="1:14" ht="15.75" thickBot="1">
      <c r="B52" s="812" t="s">
        <v>1037</v>
      </c>
      <c r="C52" s="813"/>
      <c r="D52" s="813"/>
      <c r="E52" s="813"/>
      <c r="F52" s="813"/>
      <c r="G52" s="813"/>
      <c r="H52" s="813"/>
      <c r="I52" s="813"/>
      <c r="J52" s="813"/>
      <c r="K52" s="813"/>
      <c r="L52" s="813"/>
      <c r="M52" s="814"/>
      <c r="N52" s="401">
        <f>SUM(N48:N51)</f>
        <v>573154.45622639125</v>
      </c>
    </row>
    <row r="53" spans="1:14">
      <c r="B53" s="38"/>
      <c r="C53" s="39"/>
      <c r="D53" s="39"/>
      <c r="E53" s="39"/>
      <c r="F53" s="39"/>
      <c r="G53" s="39"/>
      <c r="H53" s="39"/>
      <c r="I53" s="39"/>
      <c r="J53" s="39"/>
      <c r="K53" s="39"/>
      <c r="L53" s="39"/>
      <c r="M53" s="39"/>
      <c r="N53" s="40"/>
    </row>
    <row r="54" spans="1:14">
      <c r="B54" s="69" t="s">
        <v>1040</v>
      </c>
      <c r="C54" s="70"/>
      <c r="D54" s="70"/>
      <c r="E54" s="70"/>
      <c r="F54" s="70"/>
      <c r="G54" s="70"/>
      <c r="H54" s="70"/>
      <c r="I54" s="70"/>
      <c r="J54" s="70"/>
      <c r="K54" s="70"/>
      <c r="L54" s="70"/>
      <c r="M54" s="70"/>
      <c r="N54" s="71"/>
    </row>
    <row r="55" spans="1:14" ht="15.75" thickBot="1">
      <c r="B55" s="73"/>
      <c r="C55" s="66"/>
      <c r="D55" s="66"/>
      <c r="E55" s="66"/>
      <c r="F55" s="66"/>
      <c r="G55" s="66"/>
      <c r="H55" s="66"/>
      <c r="I55" s="66"/>
      <c r="J55" s="66"/>
      <c r="K55" s="66"/>
      <c r="L55" s="66"/>
      <c r="M55" s="66"/>
      <c r="N55" s="68"/>
    </row>
    <row r="56" spans="1:14" ht="25.5">
      <c r="B56" s="320" t="s">
        <v>1041</v>
      </c>
      <c r="C56" s="321"/>
      <c r="D56" s="321"/>
      <c r="E56" s="321"/>
      <c r="F56" s="321"/>
      <c r="G56" s="321"/>
      <c r="H56" s="78" t="s">
        <v>1029</v>
      </c>
      <c r="I56" s="79" t="s">
        <v>1042</v>
      </c>
      <c r="J56" s="80" t="s">
        <v>1043</v>
      </c>
      <c r="K56" s="78" t="s">
        <v>1044</v>
      </c>
      <c r="L56" s="898" t="s">
        <v>1045</v>
      </c>
      <c r="M56" s="877"/>
      <c r="N56" s="81" t="s">
        <v>1035</v>
      </c>
    </row>
    <row r="57" spans="1:14">
      <c r="A57" t="s">
        <v>1474</v>
      </c>
      <c r="B57" s="51" t="str">
        <f>VLOOKUP(A57,TRANSPORTE!A5:D117,3,FALSE)</f>
        <v xml:space="preserve">Transporte de Concreto </v>
      </c>
      <c r="C57" s="324"/>
      <c r="D57" s="324"/>
      <c r="E57" s="324"/>
      <c r="F57" s="324"/>
      <c r="G57" s="324"/>
      <c r="H57" s="318" t="s">
        <v>1551</v>
      </c>
      <c r="I57" s="286">
        <v>1.01</v>
      </c>
      <c r="J57" s="293">
        <v>1</v>
      </c>
      <c r="K57" s="286">
        <f>I57*J57</f>
        <v>1.01</v>
      </c>
      <c r="L57" s="899">
        <f>VLOOKUP(A57,TRANSPORTE!A5:D117,4,FALSE)</f>
        <v>1633.6418561465293</v>
      </c>
      <c r="M57" s="900"/>
      <c r="N57" s="294">
        <f>K57*L57</f>
        <v>1649.9782747079946</v>
      </c>
    </row>
    <row r="58" spans="1:14">
      <c r="B58" s="51"/>
      <c r="C58" s="52"/>
      <c r="D58" s="52"/>
      <c r="E58" s="52"/>
      <c r="F58" s="52"/>
      <c r="G58" s="52"/>
      <c r="H58" s="295"/>
      <c r="I58" s="286"/>
      <c r="J58" s="286"/>
      <c r="K58" s="286"/>
      <c r="L58" s="296"/>
      <c r="M58" s="297"/>
      <c r="N58" s="298"/>
    </row>
    <row r="59" spans="1:14">
      <c r="B59" s="51"/>
      <c r="C59" s="52"/>
      <c r="D59" s="52"/>
      <c r="E59" s="52"/>
      <c r="F59" s="52"/>
      <c r="G59" s="52"/>
      <c r="H59" s="295"/>
      <c r="I59" s="286"/>
      <c r="J59" s="286"/>
      <c r="K59" s="286"/>
      <c r="L59" s="296"/>
      <c r="M59" s="297"/>
      <c r="N59" s="298"/>
    </row>
    <row r="60" spans="1:14">
      <c r="B60" s="51"/>
      <c r="C60" s="52"/>
      <c r="D60" s="52"/>
      <c r="E60" s="52"/>
      <c r="F60" s="52"/>
      <c r="G60" s="52"/>
      <c r="H60" s="295"/>
      <c r="I60" s="286"/>
      <c r="J60" s="286"/>
      <c r="K60" s="286"/>
      <c r="L60" s="296"/>
      <c r="M60" s="297"/>
      <c r="N60" s="298"/>
    </row>
    <row r="61" spans="1:14" ht="15.75" thickBot="1">
      <c r="B61" s="454"/>
      <c r="C61" s="455"/>
      <c r="D61" s="455"/>
      <c r="E61" s="455"/>
      <c r="F61" s="455"/>
      <c r="G61" s="455"/>
      <c r="H61" s="53"/>
      <c r="I61" s="131"/>
      <c r="J61" s="131"/>
      <c r="K61" s="131"/>
      <c r="L61" s="890"/>
      <c r="M61" s="891"/>
      <c r="N61" s="132"/>
    </row>
    <row r="62" spans="1:14" ht="15.75" thickBot="1">
      <c r="B62" s="901" t="s">
        <v>1037</v>
      </c>
      <c r="C62" s="855"/>
      <c r="D62" s="855"/>
      <c r="E62" s="855"/>
      <c r="F62" s="855"/>
      <c r="G62" s="855"/>
      <c r="H62" s="855"/>
      <c r="I62" s="855"/>
      <c r="J62" s="855"/>
      <c r="K62" s="855"/>
      <c r="L62" s="855"/>
      <c r="M62" s="856"/>
      <c r="N62" s="109">
        <f>SUM(N57:N61)</f>
        <v>1649.9782747079946</v>
      </c>
    </row>
    <row r="63" spans="1:14">
      <c r="B63" s="38"/>
      <c r="C63" s="39"/>
      <c r="D63" s="39"/>
      <c r="E63" s="39"/>
      <c r="F63" s="39"/>
      <c r="G63" s="39"/>
      <c r="H63" s="39"/>
      <c r="I63" s="39"/>
      <c r="J63" s="39"/>
      <c r="K63" s="39"/>
      <c r="L63" s="39"/>
      <c r="M63" s="39"/>
      <c r="N63" s="40"/>
    </row>
    <row r="64" spans="1:14">
      <c r="B64" s="69" t="s">
        <v>1046</v>
      </c>
      <c r="C64" s="70"/>
      <c r="D64" s="70"/>
      <c r="E64" s="70"/>
      <c r="F64" s="70"/>
      <c r="G64" s="70"/>
      <c r="H64" s="70"/>
      <c r="I64" s="70"/>
      <c r="J64" s="70"/>
      <c r="K64" s="70"/>
      <c r="L64" s="70"/>
      <c r="M64" s="70"/>
      <c r="N64" s="71"/>
    </row>
    <row r="65" spans="1:15" ht="15.75" thickBot="1">
      <c r="B65" s="73"/>
      <c r="C65" s="66"/>
      <c r="D65" s="66"/>
      <c r="E65" s="66"/>
      <c r="F65" s="66"/>
      <c r="G65" s="66"/>
      <c r="H65" s="66"/>
      <c r="I65" s="66"/>
      <c r="J65" s="66"/>
      <c r="K65" s="66"/>
      <c r="L65" s="66"/>
      <c r="M65" s="66"/>
      <c r="N65" s="68"/>
    </row>
    <row r="66" spans="1:15" ht="25.5">
      <c r="B66" s="851" t="s">
        <v>1047</v>
      </c>
      <c r="C66" s="852"/>
      <c r="D66" s="852"/>
      <c r="E66" s="852"/>
      <c r="F66" s="852"/>
      <c r="G66" s="852"/>
      <c r="H66" s="852"/>
      <c r="I66" s="78" t="s">
        <v>1048</v>
      </c>
      <c r="J66" s="80" t="s">
        <v>1493</v>
      </c>
      <c r="K66" s="79" t="s">
        <v>1050</v>
      </c>
      <c r="L66" s="853" t="s">
        <v>1034</v>
      </c>
      <c r="M66" s="854"/>
      <c r="N66" s="103" t="s">
        <v>1035</v>
      </c>
    </row>
    <row r="67" spans="1:15">
      <c r="A67" t="s">
        <v>19</v>
      </c>
      <c r="B67" s="54" t="str">
        <f>VLOOKUP(A67,'MANO DE OBRA'!A8:D68,3,FALSE)</f>
        <v>Obrero (8)</v>
      </c>
      <c r="C67" s="52"/>
      <c r="D67" s="52"/>
      <c r="E67" s="52"/>
      <c r="F67" s="52"/>
      <c r="G67" s="52"/>
      <c r="H67" s="52"/>
      <c r="I67" s="299">
        <f>K67/J67*100</f>
        <v>220831.15764799999</v>
      </c>
      <c r="J67" s="300">
        <v>185</v>
      </c>
      <c r="K67" s="301">
        <f>VLOOKUP(A67,'MANO DE OBRA'!A8:D99,4,FALSE)</f>
        <v>408537.6416488</v>
      </c>
      <c r="L67" s="55"/>
      <c r="M67" s="302">
        <v>240</v>
      </c>
      <c r="N67" s="402">
        <f>K67/M67</f>
        <v>1702.2401735366666</v>
      </c>
      <c r="O67" s="111"/>
    </row>
    <row r="68" spans="1:15">
      <c r="A68" t="s">
        <v>30</v>
      </c>
      <c r="B68" s="54" t="str">
        <f>VLOOKUP(A68,'MANO DE OBRA'!A8:D69,3,FALSE)</f>
        <v>Oficial</v>
      </c>
      <c r="C68" s="52"/>
      <c r="D68" s="52"/>
      <c r="E68" s="52"/>
      <c r="F68" s="52"/>
      <c r="G68" s="52"/>
      <c r="H68" s="52"/>
      <c r="I68" s="299">
        <f>K68/J68*100</f>
        <v>55207.789411999998</v>
      </c>
      <c r="J68" s="300">
        <v>185</v>
      </c>
      <c r="K68" s="301">
        <f>VLOOKUP(A68,'MANO DE OBRA'!A8:D100,4,FALSE)</f>
        <v>102134.4104122</v>
      </c>
      <c r="L68" s="55"/>
      <c r="M68" s="306">
        <v>240</v>
      </c>
      <c r="N68" s="402">
        <f>K68/M68</f>
        <v>425.56004338416665</v>
      </c>
    </row>
    <row r="69" spans="1:15">
      <c r="B69" s="54"/>
      <c r="C69" s="52"/>
      <c r="D69" s="52"/>
      <c r="E69" s="52"/>
      <c r="F69" s="52"/>
      <c r="G69" s="52"/>
      <c r="H69" s="52"/>
      <c r="I69" s="286"/>
      <c r="J69" s="304"/>
      <c r="K69" s="305"/>
      <c r="L69" s="325"/>
      <c r="M69" s="307"/>
      <c r="N69" s="303"/>
    </row>
    <row r="70" spans="1:15">
      <c r="B70" s="54"/>
      <c r="C70" s="52"/>
      <c r="D70" s="52"/>
      <c r="E70" s="52"/>
      <c r="F70" s="52"/>
      <c r="G70" s="52"/>
      <c r="H70" s="52"/>
      <c r="I70" s="286"/>
      <c r="J70" s="304"/>
      <c r="K70" s="305"/>
      <c r="L70" s="325"/>
      <c r="M70" s="307"/>
      <c r="N70" s="303"/>
    </row>
    <row r="71" spans="1:15" ht="15.75" thickBot="1">
      <c r="B71" s="888"/>
      <c r="C71" s="889"/>
      <c r="D71" s="889"/>
      <c r="E71" s="889"/>
      <c r="F71" s="889"/>
      <c r="G71" s="889"/>
      <c r="H71" s="889"/>
      <c r="I71" s="131"/>
      <c r="J71" s="131"/>
      <c r="K71" s="131"/>
      <c r="L71" s="902"/>
      <c r="M71" s="902"/>
      <c r="N71" s="50"/>
    </row>
    <row r="72" spans="1:15" ht="15.75" thickBot="1">
      <c r="B72" s="901" t="s">
        <v>1037</v>
      </c>
      <c r="C72" s="855"/>
      <c r="D72" s="855"/>
      <c r="E72" s="855"/>
      <c r="F72" s="855"/>
      <c r="G72" s="855"/>
      <c r="H72" s="855"/>
      <c r="I72" s="855"/>
      <c r="J72" s="855"/>
      <c r="K72" s="855"/>
      <c r="L72" s="855"/>
      <c r="M72" s="856"/>
      <c r="N72" s="308">
        <f>SUM(N67:N71)</f>
        <v>2127.800216920833</v>
      </c>
    </row>
    <row r="73" spans="1:15" ht="15.75" thickBot="1">
      <c r="B73" s="38"/>
      <c r="C73" s="39"/>
      <c r="D73" s="39"/>
      <c r="E73" s="39"/>
      <c r="F73" s="39"/>
      <c r="G73" s="39"/>
      <c r="H73" s="39"/>
      <c r="I73" s="39"/>
      <c r="J73" s="39"/>
      <c r="K73" s="39"/>
      <c r="L73" s="39"/>
      <c r="M73" s="39"/>
      <c r="N73" s="40"/>
    </row>
    <row r="74" spans="1:15" ht="15.75" thickBot="1">
      <c r="B74" s="812" t="s">
        <v>1051</v>
      </c>
      <c r="C74" s="813"/>
      <c r="D74" s="813"/>
      <c r="E74" s="813"/>
      <c r="F74" s="813"/>
      <c r="G74" s="813"/>
      <c r="H74" s="813"/>
      <c r="I74" s="813"/>
      <c r="J74" s="813"/>
      <c r="K74" s="813"/>
      <c r="L74" s="813"/>
      <c r="M74" s="814"/>
      <c r="N74" s="104">
        <f>N43+N52+N62+N72</f>
        <v>581606.86766500468</v>
      </c>
    </row>
    <row r="75" spans="1:15">
      <c r="B75" s="38"/>
      <c r="C75" s="39"/>
      <c r="D75" s="39"/>
      <c r="E75" s="39"/>
      <c r="F75" s="39"/>
      <c r="G75" s="39"/>
      <c r="H75" s="39"/>
      <c r="I75" s="39"/>
      <c r="J75" s="39"/>
      <c r="K75" s="39"/>
      <c r="L75" s="39"/>
      <c r="M75" s="39"/>
      <c r="N75" s="40"/>
    </row>
    <row r="76" spans="1:15">
      <c r="B76" s="69" t="s">
        <v>1052</v>
      </c>
      <c r="C76" s="70"/>
      <c r="D76" s="70"/>
      <c r="E76" s="70"/>
      <c r="F76" s="70"/>
      <c r="G76" s="70"/>
      <c r="H76" s="70"/>
      <c r="I76" s="70"/>
      <c r="J76" s="70"/>
      <c r="K76" s="70"/>
      <c r="L76" s="70"/>
      <c r="M76" s="70"/>
      <c r="N76" s="71"/>
    </row>
    <row r="77" spans="1:15" ht="15.75" thickBot="1">
      <c r="B77" s="73"/>
      <c r="C77" s="66"/>
      <c r="D77" s="66"/>
      <c r="E77" s="66"/>
      <c r="F77" s="66"/>
      <c r="G77" s="66"/>
      <c r="H77" s="66"/>
      <c r="I77" s="66"/>
      <c r="J77" s="66"/>
      <c r="K77" s="66"/>
      <c r="L77" s="66"/>
      <c r="M77" s="66"/>
      <c r="N77" s="68"/>
    </row>
    <row r="78" spans="1:15">
      <c r="B78" s="857" t="s">
        <v>1053</v>
      </c>
      <c r="C78" s="858"/>
      <c r="D78" s="858"/>
      <c r="E78" s="858"/>
      <c r="F78" s="858"/>
      <c r="G78" s="858"/>
      <c r="H78" s="858"/>
      <c r="I78" s="321"/>
      <c r="J78" s="341"/>
      <c r="K78" s="309" t="s">
        <v>1054</v>
      </c>
      <c r="L78" s="859" t="s">
        <v>1055</v>
      </c>
      <c r="M78" s="860"/>
      <c r="N78" s="310"/>
    </row>
    <row r="79" spans="1:15">
      <c r="B79" s="845" t="s">
        <v>1056</v>
      </c>
      <c r="C79" s="846"/>
      <c r="D79" s="846"/>
      <c r="E79" s="846"/>
      <c r="F79" s="846"/>
      <c r="G79" s="846"/>
      <c r="H79" s="846"/>
      <c r="I79" s="92"/>
      <c r="J79" s="93"/>
      <c r="K79" s="311">
        <v>0.2</v>
      </c>
      <c r="L79" s="847">
        <f>N74*K79</f>
        <v>116321.37353300094</v>
      </c>
      <c r="M79" s="848"/>
      <c r="N79" s="56"/>
    </row>
    <row r="80" spans="1:15">
      <c r="B80" s="94" t="s">
        <v>1057</v>
      </c>
      <c r="C80" s="95"/>
      <c r="D80" s="95"/>
      <c r="E80" s="95"/>
      <c r="F80" s="95"/>
      <c r="G80" s="95"/>
      <c r="H80" s="95"/>
      <c r="I80" s="92"/>
      <c r="J80" s="93"/>
      <c r="K80" s="311">
        <v>0.05</v>
      </c>
      <c r="L80" s="847">
        <f>N74*K80</f>
        <v>29080.343383250234</v>
      </c>
      <c r="M80" s="848"/>
      <c r="N80" s="56"/>
    </row>
    <row r="81" spans="1:14" ht="15.75" thickBot="1">
      <c r="B81" s="96" t="s">
        <v>1058</v>
      </c>
      <c r="C81" s="97"/>
      <c r="D81" s="97"/>
      <c r="E81" s="97"/>
      <c r="F81" s="97"/>
      <c r="G81" s="97"/>
      <c r="H81" s="97"/>
      <c r="I81" s="98"/>
      <c r="J81" s="99"/>
      <c r="K81" s="312">
        <v>0.05</v>
      </c>
      <c r="L81" s="849">
        <f>N74*K81</f>
        <v>29080.343383250234</v>
      </c>
      <c r="M81" s="850"/>
      <c r="N81" s="56"/>
    </row>
    <row r="82" spans="1:14" ht="15.75" thickBot="1">
      <c r="B82" s="812" t="s">
        <v>1037</v>
      </c>
      <c r="C82" s="813"/>
      <c r="D82" s="813"/>
      <c r="E82" s="813"/>
      <c r="F82" s="813"/>
      <c r="G82" s="813"/>
      <c r="H82" s="813"/>
      <c r="I82" s="813"/>
      <c r="J82" s="813"/>
      <c r="K82" s="813"/>
      <c r="L82" s="813"/>
      <c r="M82" s="814"/>
      <c r="N82" s="57">
        <f>L79+L80+L81</f>
        <v>174482.06029950141</v>
      </c>
    </row>
    <row r="83" spans="1:14" ht="15.75" thickBot="1">
      <c r="B83" s="38"/>
      <c r="C83" s="39"/>
      <c r="D83" s="39"/>
      <c r="E83" s="39"/>
      <c r="F83" s="39"/>
      <c r="G83" s="39"/>
      <c r="H83" s="39"/>
      <c r="I83" s="39"/>
      <c r="J83" s="39"/>
      <c r="K83" s="39"/>
      <c r="L83" s="39"/>
      <c r="M83" s="39"/>
      <c r="N83" s="40"/>
    </row>
    <row r="84" spans="1:14" ht="15.75" thickBot="1">
      <c r="A84" t="s">
        <v>2121</v>
      </c>
      <c r="B84" s="812" t="s">
        <v>1059</v>
      </c>
      <c r="C84" s="813"/>
      <c r="D84" s="813"/>
      <c r="E84" s="813"/>
      <c r="F84" s="813"/>
      <c r="G84" s="813"/>
      <c r="H84" s="813"/>
      <c r="I84" s="813"/>
      <c r="J84" s="813"/>
      <c r="K84" s="813"/>
      <c r="L84" s="813"/>
      <c r="M84" s="814"/>
      <c r="N84" s="195">
        <f>N74+N82</f>
        <v>756088.92796450609</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1060</v>
      </c>
      <c r="F89" s="424"/>
      <c r="G89" s="424"/>
      <c r="H89" s="424"/>
      <c r="I89" s="424"/>
      <c r="J89" s="424"/>
      <c r="K89" s="250"/>
      <c r="L89" s="250"/>
      <c r="M89" s="250"/>
      <c r="N89" s="251"/>
    </row>
    <row r="90" spans="1:14">
      <c r="B90" s="249"/>
      <c r="C90" s="250"/>
      <c r="D90" s="250"/>
      <c r="E90" s="250" t="s">
        <v>1061</v>
      </c>
      <c r="F90" s="250"/>
      <c r="G90" s="250"/>
      <c r="H90" s="250"/>
      <c r="I90" s="250"/>
      <c r="J90" s="250"/>
      <c r="K90" s="250"/>
      <c r="L90" s="250"/>
      <c r="M90" s="250"/>
      <c r="N90" s="251"/>
    </row>
    <row r="91" spans="1:14">
      <c r="B91" s="249"/>
      <c r="C91" s="250"/>
      <c r="D91" s="250"/>
      <c r="E91" s="250" t="s">
        <v>1062</v>
      </c>
      <c r="F91" s="250"/>
      <c r="G91" s="250"/>
      <c r="H91" s="250"/>
      <c r="I91" s="250"/>
      <c r="J91" s="250"/>
      <c r="K91" s="250"/>
      <c r="L91" s="250"/>
      <c r="M91" s="250"/>
      <c r="N91" s="251"/>
    </row>
    <row r="92" spans="1:14">
      <c r="B92" s="249"/>
      <c r="C92" s="250"/>
      <c r="D92" s="250"/>
      <c r="E92" s="250" t="s">
        <v>1063</v>
      </c>
      <c r="F92" s="250"/>
      <c r="G92" s="250"/>
      <c r="H92" s="250"/>
      <c r="I92" s="250"/>
      <c r="J92" s="250"/>
      <c r="K92" s="250"/>
      <c r="L92" s="250"/>
      <c r="M92" s="250"/>
      <c r="N92" s="251"/>
    </row>
    <row r="93" spans="1:14" ht="15.75" thickBot="1">
      <c r="B93" s="249"/>
      <c r="C93" s="250"/>
      <c r="D93" s="250"/>
      <c r="E93" s="250"/>
      <c r="F93" s="250" t="s">
        <v>1064</v>
      </c>
      <c r="G93" s="250"/>
      <c r="H93" s="250"/>
      <c r="I93" s="250"/>
      <c r="J93" s="250"/>
      <c r="K93" s="250"/>
      <c r="L93" s="250"/>
      <c r="M93" s="250"/>
      <c r="N93" s="251"/>
    </row>
    <row r="94" spans="1:14">
      <c r="B94" s="234" t="s">
        <v>2321</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2322</v>
      </c>
      <c r="C100" s="262"/>
      <c r="D100" s="262"/>
      <c r="E100" s="262"/>
      <c r="F100" s="262"/>
      <c r="G100" s="262"/>
      <c r="H100" s="262"/>
      <c r="I100" s="262"/>
      <c r="J100" s="262"/>
      <c r="K100" s="262"/>
      <c r="L100" s="262"/>
      <c r="M100" s="262"/>
      <c r="N100" s="263"/>
    </row>
    <row r="101" spans="2:14" ht="15" customHeight="1">
      <c r="B101" s="956" t="s">
        <v>2323</v>
      </c>
      <c r="C101" s="957"/>
      <c r="D101" s="957"/>
      <c r="E101" s="957"/>
      <c r="F101" s="957"/>
      <c r="G101" s="957"/>
      <c r="H101" s="957"/>
      <c r="I101" s="957"/>
      <c r="J101" s="957"/>
      <c r="K101" s="957"/>
      <c r="L101" s="957"/>
      <c r="M101" s="957"/>
      <c r="N101" s="958"/>
    </row>
    <row r="102" spans="2:14" ht="15" customHeight="1">
      <c r="B102" s="956"/>
      <c r="C102" s="957"/>
      <c r="D102" s="957"/>
      <c r="E102" s="957"/>
      <c r="F102" s="957"/>
      <c r="G102" s="957"/>
      <c r="H102" s="957"/>
      <c r="I102" s="957"/>
      <c r="J102" s="957"/>
      <c r="K102" s="957"/>
      <c r="L102" s="957"/>
      <c r="M102" s="957"/>
      <c r="N102" s="958"/>
    </row>
    <row r="103" spans="2:14" ht="30" customHeight="1">
      <c r="B103" s="959" t="s">
        <v>2324</v>
      </c>
      <c r="C103" s="960"/>
      <c r="D103" s="960"/>
      <c r="E103" s="960"/>
      <c r="F103" s="960"/>
      <c r="G103" s="960"/>
      <c r="H103" s="960"/>
      <c r="I103" s="960"/>
      <c r="J103" s="960"/>
      <c r="K103" s="960"/>
      <c r="L103" s="960"/>
      <c r="M103" s="960"/>
      <c r="N103" s="961"/>
    </row>
    <row r="104" spans="2:14">
      <c r="B104" s="959"/>
      <c r="C104" s="960"/>
      <c r="D104" s="960"/>
      <c r="E104" s="960"/>
      <c r="F104" s="960"/>
      <c r="G104" s="960"/>
      <c r="H104" s="960"/>
      <c r="I104" s="960"/>
      <c r="J104" s="960"/>
      <c r="K104" s="960"/>
      <c r="L104" s="960"/>
      <c r="M104" s="960"/>
      <c r="N104" s="961"/>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1060</v>
      </c>
      <c r="F109" s="424"/>
      <c r="G109" s="424"/>
      <c r="H109" s="250"/>
      <c r="I109" s="250"/>
      <c r="J109" s="250"/>
      <c r="K109" s="250"/>
      <c r="L109" s="250"/>
      <c r="M109" s="250"/>
      <c r="N109" s="251"/>
    </row>
    <row r="110" spans="2:14">
      <c r="B110" s="249"/>
      <c r="C110" s="250"/>
      <c r="D110" s="250"/>
      <c r="E110" s="425" t="s">
        <v>1061</v>
      </c>
      <c r="F110" s="250"/>
      <c r="G110" s="250"/>
      <c r="H110" s="425"/>
      <c r="I110" s="425"/>
      <c r="J110" s="425"/>
      <c r="K110" s="250"/>
      <c r="L110" s="250"/>
      <c r="M110" s="250"/>
      <c r="N110" s="251"/>
    </row>
    <row r="111" spans="2:14">
      <c r="B111" s="249"/>
      <c r="C111" s="250"/>
      <c r="D111" s="250"/>
      <c r="E111" s="264" t="s">
        <v>1065</v>
      </c>
      <c r="F111" s="250"/>
      <c r="G111" s="250"/>
      <c r="H111" s="264"/>
      <c r="I111" s="264"/>
      <c r="J111" s="264"/>
      <c r="K111" s="250"/>
      <c r="L111" s="250"/>
      <c r="M111" s="250"/>
      <c r="N111" s="251"/>
    </row>
    <row r="112" spans="2:14">
      <c r="B112" s="265"/>
      <c r="C112" s="262"/>
      <c r="D112" s="262"/>
      <c r="E112" s="250" t="s">
        <v>1063</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2325</v>
      </c>
      <c r="C114" s="264"/>
      <c r="D114" s="264"/>
      <c r="E114" s="250"/>
      <c r="F114" s="250"/>
      <c r="G114" s="250"/>
      <c r="H114" s="250"/>
      <c r="I114" s="250"/>
      <c r="J114" s="962"/>
      <c r="K114" s="962"/>
      <c r="L114" s="962"/>
      <c r="M114" s="962"/>
      <c r="N114" s="963"/>
    </row>
    <row r="115" spans="2:14" ht="15.75" thickBot="1">
      <c r="B115" s="426" t="s">
        <v>2326</v>
      </c>
      <c r="C115" s="427"/>
      <c r="D115" s="427"/>
      <c r="E115" s="266"/>
      <c r="F115" s="266"/>
      <c r="G115" s="266"/>
      <c r="H115" s="266"/>
      <c r="I115" s="266"/>
      <c r="J115" s="964"/>
      <c r="K115" s="964"/>
      <c r="L115" s="964"/>
      <c r="M115" s="964"/>
      <c r="N115" s="965"/>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1178</v>
      </c>
      <c r="C31" s="86" t="s">
        <v>1713</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160</v>
      </c>
      <c r="B36" s="861" t="str">
        <f>VLOOKUP(A36,EQUIPOS!A6:D154,3,FALSE)</f>
        <v>COMPACTADOR MANUAL VIBRATORIO (RANA) con motor de 6 HP</v>
      </c>
      <c r="C36" s="862"/>
      <c r="D36" s="862"/>
      <c r="E36" s="862"/>
      <c r="F36" s="862"/>
      <c r="G36" s="862"/>
      <c r="H36" s="863"/>
      <c r="I36" s="274"/>
      <c r="J36" s="275"/>
      <c r="K36" s="276">
        <f>VLOOKUP(A36,EQUIPOS!A6:D163,4,FALSE)</f>
        <v>4789.666666666667</v>
      </c>
      <c r="L36" s="277"/>
      <c r="M36" s="278">
        <v>37.5</v>
      </c>
      <c r="N36" s="279">
        <f>K36/M36</f>
        <v>127.72444444444446</v>
      </c>
    </row>
    <row r="37" spans="1:14">
      <c r="B37" s="861"/>
      <c r="C37" s="862"/>
      <c r="D37" s="862"/>
      <c r="E37" s="868"/>
      <c r="F37" s="862"/>
      <c r="G37" s="862"/>
      <c r="H37" s="863"/>
      <c r="I37" s="41"/>
      <c r="J37" s="42"/>
      <c r="K37" s="281"/>
      <c r="L37" s="283"/>
      <c r="M37" s="284"/>
      <c r="N37" s="285"/>
    </row>
    <row r="38" spans="1:14">
      <c r="B38" s="869" t="s">
        <v>1036</v>
      </c>
      <c r="C38" s="870"/>
      <c r="D38" s="870"/>
      <c r="E38" s="43"/>
      <c r="F38" s="44"/>
      <c r="G38" s="44"/>
      <c r="H38" s="45"/>
      <c r="I38" s="41"/>
      <c r="J38" s="42"/>
      <c r="K38" s="286"/>
      <c r="L38" s="283"/>
      <c r="M38" s="476">
        <v>0.1</v>
      </c>
      <c r="N38" s="351">
        <f>N72*M38</f>
        <v>1021.344104122</v>
      </c>
    </row>
    <row r="39" spans="1:14" ht="15.75" thickBot="1">
      <c r="B39" s="861"/>
      <c r="C39" s="862"/>
      <c r="D39" s="862"/>
      <c r="E39" s="862"/>
      <c r="F39" s="862"/>
      <c r="G39" s="862"/>
      <c r="H39" s="863"/>
      <c r="I39" s="871"/>
      <c r="J39" s="872"/>
      <c r="K39" s="46"/>
      <c r="L39" s="873"/>
      <c r="M39" s="874"/>
      <c r="N39" s="110"/>
    </row>
    <row r="40" spans="1:14" ht="15.75" thickBot="1">
      <c r="B40" s="812" t="s">
        <v>1037</v>
      </c>
      <c r="C40" s="813"/>
      <c r="D40" s="813"/>
      <c r="E40" s="813"/>
      <c r="F40" s="813"/>
      <c r="G40" s="813"/>
      <c r="H40" s="813"/>
      <c r="I40" s="813"/>
      <c r="J40" s="813"/>
      <c r="K40" s="813"/>
      <c r="L40" s="813"/>
      <c r="M40" s="814"/>
      <c r="N40" s="401">
        <f>SUM(N36:N39)</f>
        <v>1149.0685485664444</v>
      </c>
    </row>
    <row r="41" spans="1:14">
      <c r="B41" s="287"/>
      <c r="C41" s="39"/>
      <c r="D41" s="39"/>
      <c r="E41" s="39"/>
      <c r="F41" s="39"/>
      <c r="G41" s="39"/>
      <c r="H41" s="39"/>
      <c r="I41" s="39"/>
      <c r="J41" s="39"/>
      <c r="K41" s="39"/>
      <c r="L41" s="39"/>
      <c r="M41" s="39"/>
      <c r="N41" s="40"/>
    </row>
    <row r="42" spans="1:14">
      <c r="B42" s="69" t="s">
        <v>1038</v>
      </c>
      <c r="C42" s="70"/>
      <c r="D42" s="70"/>
      <c r="E42" s="70"/>
      <c r="F42" s="70"/>
      <c r="G42" s="70"/>
      <c r="H42" s="70"/>
      <c r="I42" s="70"/>
      <c r="J42" s="70"/>
      <c r="K42" s="70"/>
      <c r="L42" s="70"/>
      <c r="M42" s="70"/>
      <c r="N42" s="71"/>
    </row>
    <row r="43" spans="1:14" ht="15.75" thickBot="1">
      <c r="B43" s="72"/>
      <c r="C43" s="67"/>
      <c r="D43" s="67"/>
      <c r="E43" s="67"/>
      <c r="F43" s="67"/>
      <c r="G43" s="67"/>
      <c r="H43" s="67"/>
      <c r="I43" s="67"/>
      <c r="J43" s="66"/>
      <c r="K43" s="66"/>
      <c r="L43" s="66"/>
      <c r="M43" s="66"/>
      <c r="N43" s="68"/>
    </row>
    <row r="44" spans="1:14">
      <c r="B44" s="857" t="s">
        <v>1028</v>
      </c>
      <c r="C44" s="858"/>
      <c r="D44" s="858"/>
      <c r="E44" s="858"/>
      <c r="F44" s="858"/>
      <c r="G44" s="858"/>
      <c r="H44" s="858"/>
      <c r="I44" s="892"/>
      <c r="J44" s="322" t="s">
        <v>1029</v>
      </c>
      <c r="K44" s="90" t="s">
        <v>1030</v>
      </c>
      <c r="L44" s="893" t="s">
        <v>1039</v>
      </c>
      <c r="M44" s="892"/>
      <c r="N44" s="91" t="s">
        <v>1035</v>
      </c>
    </row>
    <row r="45" spans="1:14">
      <c r="A45" s="149" t="s">
        <v>822</v>
      </c>
      <c r="B45" s="48" t="str">
        <f>VLOOKUP(A45,MATERIALES!A5:D373,3,FALSE)</f>
        <v>Adoquín e=8cm</v>
      </c>
      <c r="C45" s="288"/>
      <c r="D45" s="288"/>
      <c r="E45" s="288"/>
      <c r="F45" s="288"/>
      <c r="G45" s="288"/>
      <c r="H45" s="288"/>
      <c r="I45" s="275"/>
      <c r="J45" s="231" t="str">
        <f>VLOOKUP(A45,MATERIALES!A1:D637,2,FALSE)</f>
        <v>m2</v>
      </c>
      <c r="K45" s="289">
        <v>1.03</v>
      </c>
      <c r="L45" s="274"/>
      <c r="M45" s="409">
        <f>VLOOKUP(A45,MATERIALES!A5:D396,4,FALSE)</f>
        <v>1299.3825999999999</v>
      </c>
      <c r="N45" s="279">
        <f>K45*M45</f>
        <v>1338.3640779999998</v>
      </c>
    </row>
    <row r="46" spans="1:14">
      <c r="A46" s="149" t="s">
        <v>868</v>
      </c>
      <c r="B46" s="48" t="str">
        <f>VLOOKUP(A46,MATERIALES!A6:D373,3,FALSE)</f>
        <v>Arena de sello (fina)</v>
      </c>
      <c r="C46" s="288"/>
      <c r="D46" s="288"/>
      <c r="E46" s="288"/>
      <c r="F46" s="288"/>
      <c r="G46" s="288"/>
      <c r="H46" s="288"/>
      <c r="I46" s="275"/>
      <c r="J46" s="231" t="str">
        <f>VLOOKUP(A46,MATERIALES!A2:D638,2,FALSE)</f>
        <v>m3</v>
      </c>
      <c r="K46" s="289">
        <v>0.01</v>
      </c>
      <c r="L46" s="274"/>
      <c r="M46" s="409">
        <f>VLOOKUP(A46,MATERIALES!A6:D397,4,FALSE)</f>
        <v>52955</v>
      </c>
      <c r="N46" s="279">
        <f>K46*M46</f>
        <v>529.54999999999995</v>
      </c>
    </row>
    <row r="47" spans="1:14">
      <c r="A47" s="149" t="s">
        <v>871</v>
      </c>
      <c r="B47" s="48" t="str">
        <f>VLOOKUP(A47,MATERIALES!A6:D373,3,FALSE)</f>
        <v>Arena de soporte (media)</v>
      </c>
      <c r="C47" s="288"/>
      <c r="D47" s="288"/>
      <c r="E47" s="288"/>
      <c r="F47" s="288"/>
      <c r="G47" s="288"/>
      <c r="H47" s="288"/>
      <c r="I47" s="275"/>
      <c r="J47" s="231" t="str">
        <f>VLOOKUP(A47,MATERIALES!A3:D639,2,FALSE)</f>
        <v>m3</v>
      </c>
      <c r="K47" s="289">
        <v>0.05</v>
      </c>
      <c r="L47" s="274"/>
      <c r="M47" s="409">
        <f>VLOOKUP(A47,MATERIALES!A6:D398,4,FALSE)</f>
        <v>55518.156166666675</v>
      </c>
      <c r="N47" s="279">
        <f>K47*M47</f>
        <v>2775.9078083333338</v>
      </c>
    </row>
    <row r="48" spans="1:14">
      <c r="A48" t="s">
        <v>904</v>
      </c>
      <c r="B48" s="48" t="str">
        <f>VLOOKUP(A48,MATERIALES!A6:D373,3,FALSE)</f>
        <v>Concreto Resistencia  21 (Mpa)</v>
      </c>
      <c r="C48" s="324"/>
      <c r="D48" s="324"/>
      <c r="E48" s="324"/>
      <c r="F48" s="324"/>
      <c r="G48" s="324"/>
      <c r="H48" s="324"/>
      <c r="I48" s="324"/>
      <c r="J48" s="318" t="str">
        <f>VLOOKUP(A48,MATERIALES!A4:D640,2,FALSE)</f>
        <v>m3</v>
      </c>
      <c r="K48" s="49">
        <v>0.01</v>
      </c>
      <c r="L48" s="325"/>
      <c r="M48" s="409">
        <f>VLOOKUP(A48,MATERIALES!A6:D399,4,FALSE)</f>
        <v>433984.44774905074</v>
      </c>
      <c r="N48" s="279">
        <f>K48*M48</f>
        <v>4339.8444774905074</v>
      </c>
    </row>
    <row r="49" spans="1:14" ht="15.75" thickBot="1">
      <c r="B49" s="316"/>
      <c r="C49" s="317"/>
      <c r="D49" s="317"/>
      <c r="E49" s="317"/>
      <c r="F49" s="317"/>
      <c r="G49" s="317"/>
      <c r="H49" s="317"/>
      <c r="I49" s="317"/>
      <c r="J49" s="131"/>
      <c r="K49" s="131"/>
      <c r="L49" s="332"/>
      <c r="M49" s="331"/>
      <c r="N49" s="132"/>
    </row>
    <row r="50" spans="1:14" ht="15.75" thickBot="1">
      <c r="B50" s="812" t="s">
        <v>1037</v>
      </c>
      <c r="C50" s="813"/>
      <c r="D50" s="813"/>
      <c r="E50" s="813"/>
      <c r="F50" s="813"/>
      <c r="G50" s="813"/>
      <c r="H50" s="813"/>
      <c r="I50" s="813"/>
      <c r="J50" s="813"/>
      <c r="K50" s="813"/>
      <c r="L50" s="813"/>
      <c r="M50" s="814"/>
      <c r="N50" s="401">
        <f>SUM(N45:N49)</f>
        <v>8983.6663638238406</v>
      </c>
    </row>
    <row r="51" spans="1:14">
      <c r="B51" s="38"/>
      <c r="C51" s="39"/>
      <c r="D51" s="39"/>
      <c r="E51" s="39"/>
      <c r="F51" s="39"/>
      <c r="G51" s="39"/>
      <c r="H51" s="39"/>
      <c r="I51" s="39"/>
      <c r="J51" s="39"/>
      <c r="K51" s="39"/>
      <c r="L51" s="39"/>
      <c r="M51" s="39"/>
      <c r="N51" s="40"/>
    </row>
    <row r="52" spans="1:14">
      <c r="B52" s="69" t="s">
        <v>1040</v>
      </c>
      <c r="C52" s="70"/>
      <c r="D52" s="70"/>
      <c r="E52" s="70"/>
      <c r="F52" s="70"/>
      <c r="G52" s="70"/>
      <c r="H52" s="70"/>
      <c r="I52" s="70"/>
      <c r="J52" s="70"/>
      <c r="K52" s="70"/>
      <c r="L52" s="70"/>
      <c r="M52" s="70"/>
      <c r="N52" s="71"/>
    </row>
    <row r="53" spans="1:14" ht="15.75" thickBot="1">
      <c r="B53" s="73"/>
      <c r="C53" s="66"/>
      <c r="D53" s="66"/>
      <c r="E53" s="66"/>
      <c r="F53" s="66"/>
      <c r="G53" s="66"/>
      <c r="H53" s="66"/>
      <c r="I53" s="66"/>
      <c r="J53" s="66"/>
      <c r="K53" s="66"/>
      <c r="L53" s="66"/>
      <c r="M53" s="66"/>
      <c r="N53" s="68"/>
    </row>
    <row r="54" spans="1:14" ht="25.5">
      <c r="B54" s="320" t="s">
        <v>1041</v>
      </c>
      <c r="C54" s="321"/>
      <c r="D54" s="321"/>
      <c r="E54" s="321"/>
      <c r="F54" s="321"/>
      <c r="G54" s="321"/>
      <c r="H54" s="78" t="s">
        <v>1029</v>
      </c>
      <c r="I54" s="79" t="s">
        <v>1042</v>
      </c>
      <c r="J54" s="80" t="s">
        <v>1043</v>
      </c>
      <c r="K54" s="78" t="s">
        <v>1044</v>
      </c>
      <c r="L54" s="898" t="s">
        <v>1045</v>
      </c>
      <c r="M54" s="877"/>
      <c r="N54" s="81" t="s">
        <v>1035</v>
      </c>
    </row>
    <row r="55" spans="1:14">
      <c r="A55" t="s">
        <v>1714</v>
      </c>
      <c r="B55" s="51" t="str">
        <f>VLOOKUP(A55,TRANSPORTE!A5:D117,3,FALSE)</f>
        <v>Transporte de Adoquín e=8cm</v>
      </c>
      <c r="C55" s="324"/>
      <c r="D55" s="324"/>
      <c r="E55" s="324"/>
      <c r="F55" s="324"/>
      <c r="G55" s="324"/>
      <c r="H55" s="318" t="s">
        <v>1551</v>
      </c>
      <c r="I55" s="286">
        <v>0.92</v>
      </c>
      <c r="J55" s="293">
        <v>1</v>
      </c>
      <c r="K55" s="286">
        <f>I55*J55</f>
        <v>0.92</v>
      </c>
      <c r="L55" s="899">
        <f>VLOOKUP(A55,TRANSPORTE!A5:D117,4,FALSE)</f>
        <v>1399.6806397252938</v>
      </c>
      <c r="M55" s="900"/>
      <c r="N55" s="294">
        <f>K55*L55</f>
        <v>1287.7061885472704</v>
      </c>
    </row>
    <row r="56" spans="1:14">
      <c r="A56" t="s">
        <v>1311</v>
      </c>
      <c r="B56" s="51" t="str">
        <f>VLOOKUP(A56,TRANSPORTE!A6:D117,3,FALSE)</f>
        <v>Transporte de Arena</v>
      </c>
      <c r="C56" s="52"/>
      <c r="D56" s="52"/>
      <c r="E56" s="52"/>
      <c r="F56" s="52"/>
      <c r="G56" s="52"/>
      <c r="H56" s="318" t="s">
        <v>1551</v>
      </c>
      <c r="I56" s="286">
        <v>0.01</v>
      </c>
      <c r="J56" s="293">
        <v>1</v>
      </c>
      <c r="K56" s="286">
        <f>I56*J56</f>
        <v>0.01</v>
      </c>
      <c r="L56" s="899">
        <f>VLOOKUP(A56,TRANSPORTE!A6:D117,4,FALSE)</f>
        <v>1576</v>
      </c>
      <c r="M56" s="900"/>
      <c r="N56" s="294">
        <f>K56*L56</f>
        <v>15.76</v>
      </c>
    </row>
    <row r="57" spans="1:14">
      <c r="A57" t="s">
        <v>1311</v>
      </c>
      <c r="B57" s="51" t="str">
        <f>VLOOKUP(A57,TRANSPORTE!A6:D117,3,FALSE)</f>
        <v>Transporte de Arena</v>
      </c>
      <c r="C57" s="52"/>
      <c r="D57" s="52"/>
      <c r="E57" s="52"/>
      <c r="F57" s="52"/>
      <c r="G57" s="52"/>
      <c r="H57" s="318" t="s">
        <v>1551</v>
      </c>
      <c r="I57" s="286">
        <v>0.05</v>
      </c>
      <c r="J57" s="293">
        <v>1</v>
      </c>
      <c r="K57" s="286">
        <f>I57*J57</f>
        <v>0.05</v>
      </c>
      <c r="L57" s="899">
        <f>VLOOKUP(A57,TRANSPORTE!A6:D118,4,FALSE)</f>
        <v>1576</v>
      </c>
      <c r="M57" s="900"/>
      <c r="N57" s="294">
        <f>K57*L57</f>
        <v>78.800000000000011</v>
      </c>
    </row>
    <row r="58" spans="1:14">
      <c r="B58" s="51"/>
      <c r="C58" s="52"/>
      <c r="D58" s="52"/>
      <c r="E58" s="52"/>
      <c r="F58" s="52"/>
      <c r="G58" s="52"/>
      <c r="H58" s="318"/>
      <c r="I58" s="286"/>
      <c r="J58" s="293"/>
      <c r="K58" s="286"/>
      <c r="L58" s="899"/>
      <c r="M58" s="900"/>
      <c r="N58" s="294"/>
    </row>
    <row r="59" spans="1:14">
      <c r="B59" s="51"/>
      <c r="C59" s="52"/>
      <c r="D59" s="52"/>
      <c r="E59" s="52"/>
      <c r="F59" s="52"/>
      <c r="G59" s="52"/>
      <c r="H59" s="295"/>
      <c r="I59" s="286"/>
      <c r="J59" s="286"/>
      <c r="K59" s="286"/>
      <c r="L59" s="296"/>
      <c r="M59" s="297"/>
      <c r="N59" s="298"/>
    </row>
    <row r="60" spans="1:14" ht="15.75" thickBot="1">
      <c r="B60" s="316"/>
      <c r="C60" s="317"/>
      <c r="D60" s="317"/>
      <c r="E60" s="317"/>
      <c r="F60" s="317"/>
      <c r="G60" s="317"/>
      <c r="H60" s="53"/>
      <c r="I60" s="131"/>
      <c r="J60" s="131"/>
      <c r="K60" s="131"/>
      <c r="L60" s="890"/>
      <c r="M60" s="891"/>
      <c r="N60" s="132"/>
    </row>
    <row r="61" spans="1:14" ht="15.75" thickBot="1">
      <c r="B61" s="901" t="s">
        <v>1037</v>
      </c>
      <c r="C61" s="855"/>
      <c r="D61" s="855"/>
      <c r="E61" s="855"/>
      <c r="F61" s="855"/>
      <c r="G61" s="855"/>
      <c r="H61" s="855"/>
      <c r="I61" s="855"/>
      <c r="J61" s="855"/>
      <c r="K61" s="855"/>
      <c r="L61" s="855"/>
      <c r="M61" s="856"/>
      <c r="N61" s="109">
        <f>N55+N56+N57+N58+N59</f>
        <v>1382.2661885472703</v>
      </c>
    </row>
    <row r="62" spans="1:14">
      <c r="B62" s="38"/>
      <c r="C62" s="39"/>
      <c r="D62" s="39"/>
      <c r="E62" s="39"/>
      <c r="F62" s="39"/>
      <c r="G62" s="39"/>
      <c r="H62" s="39"/>
      <c r="I62" s="39"/>
      <c r="J62" s="39"/>
      <c r="K62" s="39"/>
      <c r="L62" s="39"/>
      <c r="M62" s="39"/>
      <c r="N62" s="40"/>
    </row>
    <row r="63" spans="1:14">
      <c r="B63" s="69" t="s">
        <v>1046</v>
      </c>
      <c r="C63" s="70"/>
      <c r="D63" s="70"/>
      <c r="E63" s="70"/>
      <c r="F63" s="70"/>
      <c r="G63" s="70"/>
      <c r="H63" s="70"/>
      <c r="I63" s="70"/>
      <c r="J63" s="70"/>
      <c r="K63" s="70"/>
      <c r="L63" s="70"/>
      <c r="M63" s="70"/>
      <c r="N63" s="71"/>
    </row>
    <row r="64" spans="1:14" ht="15.75" thickBot="1">
      <c r="B64" s="73"/>
      <c r="C64" s="66"/>
      <c r="D64" s="66"/>
      <c r="E64" s="66"/>
      <c r="F64" s="66"/>
      <c r="G64" s="66"/>
      <c r="H64" s="66"/>
      <c r="I64" s="66"/>
      <c r="J64" s="66"/>
      <c r="K64" s="66"/>
      <c r="L64" s="66"/>
      <c r="M64" s="66"/>
      <c r="N64" s="68"/>
    </row>
    <row r="65" spans="1:15" ht="25.5">
      <c r="B65" s="851" t="s">
        <v>1047</v>
      </c>
      <c r="C65" s="852"/>
      <c r="D65" s="852"/>
      <c r="E65" s="852"/>
      <c r="F65" s="852"/>
      <c r="G65" s="852"/>
      <c r="H65" s="852"/>
      <c r="I65" s="78" t="s">
        <v>1048</v>
      </c>
      <c r="J65" s="80" t="s">
        <v>1493</v>
      </c>
      <c r="K65" s="79" t="s">
        <v>1050</v>
      </c>
      <c r="L65" s="853" t="s">
        <v>1034</v>
      </c>
      <c r="M65" s="854"/>
      <c r="N65" s="103" t="s">
        <v>1035</v>
      </c>
    </row>
    <row r="66" spans="1:15">
      <c r="A66" s="150" t="s">
        <v>19</v>
      </c>
      <c r="B66" s="54" t="str">
        <f>VLOOKUP(A66,'MANO DE OBRA'!A8:D68,3,FALSE)</f>
        <v>Obrero (8)</v>
      </c>
      <c r="C66" s="52"/>
      <c r="D66" s="52"/>
      <c r="E66" s="52"/>
      <c r="F66" s="52"/>
      <c r="G66" s="52"/>
      <c r="H66" s="52"/>
      <c r="I66" s="299">
        <f>K66/J66*100</f>
        <v>220831.15764799999</v>
      </c>
      <c r="J66" s="300">
        <v>185</v>
      </c>
      <c r="K66" s="301">
        <f>VLOOKUP(A66,'MANO DE OBRA'!A8:D99,4,FALSE)</f>
        <v>408537.6416488</v>
      </c>
      <c r="L66" s="55"/>
      <c r="M66" s="302">
        <v>50</v>
      </c>
      <c r="N66" s="402">
        <f>K66/M66</f>
        <v>8170.7528329759998</v>
      </c>
      <c r="O66" s="111"/>
    </row>
    <row r="67" spans="1:15">
      <c r="A67" s="150" t="s">
        <v>30</v>
      </c>
      <c r="B67" s="54" t="str">
        <f>VLOOKUP(A67,'MANO DE OBRA'!A8:D69,3,FALSE)</f>
        <v>Oficial</v>
      </c>
      <c r="C67" s="52"/>
      <c r="D67" s="52"/>
      <c r="E67" s="52"/>
      <c r="F67" s="52"/>
      <c r="G67" s="52"/>
      <c r="H67" s="52"/>
      <c r="I67" s="299">
        <f>K67/J67*100</f>
        <v>55207.789411999998</v>
      </c>
      <c r="J67" s="300">
        <v>185</v>
      </c>
      <c r="K67" s="301">
        <f>VLOOKUP(A67,'MANO DE OBRA'!A8:D100,4,FALSE)</f>
        <v>102134.4104122</v>
      </c>
      <c r="L67" s="55"/>
      <c r="M67" s="306">
        <v>50</v>
      </c>
      <c r="N67" s="402">
        <f>K67/M67</f>
        <v>2042.688208244</v>
      </c>
    </row>
    <row r="68" spans="1:15">
      <c r="B68" s="54"/>
      <c r="C68" s="52"/>
      <c r="D68" s="52"/>
      <c r="E68" s="52"/>
      <c r="F68" s="52"/>
      <c r="G68" s="52"/>
      <c r="H68" s="52"/>
      <c r="I68" s="286"/>
      <c r="J68" s="304"/>
      <c r="K68" s="305"/>
      <c r="L68" s="55"/>
      <c r="M68" s="307"/>
      <c r="N68" s="303"/>
    </row>
    <row r="69" spans="1:15">
      <c r="B69" s="54"/>
      <c r="C69" s="52"/>
      <c r="D69" s="52"/>
      <c r="E69" s="52"/>
      <c r="F69" s="52"/>
      <c r="G69" s="52"/>
      <c r="H69" s="52"/>
      <c r="I69" s="286"/>
      <c r="J69" s="304"/>
      <c r="K69" s="305"/>
      <c r="L69" s="325"/>
      <c r="M69" s="307"/>
      <c r="N69" s="303"/>
    </row>
    <row r="70" spans="1:15">
      <c r="B70" s="54"/>
      <c r="C70" s="52"/>
      <c r="D70" s="52"/>
      <c r="E70" s="52"/>
      <c r="F70" s="52"/>
      <c r="G70" s="52"/>
      <c r="H70" s="52"/>
      <c r="I70" s="286"/>
      <c r="J70" s="304"/>
      <c r="K70" s="305"/>
      <c r="L70" s="325"/>
      <c r="M70" s="307"/>
      <c r="N70" s="303"/>
    </row>
    <row r="71" spans="1:15" ht="15.75" thickBot="1">
      <c r="B71" s="888"/>
      <c r="C71" s="889"/>
      <c r="D71" s="889"/>
      <c r="E71" s="889"/>
      <c r="F71" s="889"/>
      <c r="G71" s="889"/>
      <c r="H71" s="889"/>
      <c r="I71" s="131"/>
      <c r="J71" s="131"/>
      <c r="K71" s="131"/>
      <c r="L71" s="902"/>
      <c r="M71" s="902"/>
      <c r="N71" s="50"/>
    </row>
    <row r="72" spans="1:15" ht="15.75" thickBot="1">
      <c r="B72" s="901" t="s">
        <v>1037</v>
      </c>
      <c r="C72" s="855"/>
      <c r="D72" s="855"/>
      <c r="E72" s="855"/>
      <c r="F72" s="855"/>
      <c r="G72" s="855"/>
      <c r="H72" s="855"/>
      <c r="I72" s="855"/>
      <c r="J72" s="855"/>
      <c r="K72" s="855"/>
      <c r="L72" s="855"/>
      <c r="M72" s="856"/>
      <c r="N72" s="308">
        <f>SUM(N66:N71)</f>
        <v>10213.44104122</v>
      </c>
    </row>
    <row r="73" spans="1:15" ht="15.75" thickBot="1">
      <c r="B73" s="38"/>
      <c r="C73" s="39"/>
      <c r="D73" s="39"/>
      <c r="E73" s="39"/>
      <c r="F73" s="39"/>
      <c r="G73" s="39"/>
      <c r="H73" s="39"/>
      <c r="I73" s="39"/>
      <c r="J73" s="39"/>
      <c r="K73" s="39"/>
      <c r="L73" s="39"/>
      <c r="M73" s="39"/>
      <c r="N73" s="40"/>
    </row>
    <row r="74" spans="1:15" ht="15.75" thickBot="1">
      <c r="B74" s="812" t="s">
        <v>1051</v>
      </c>
      <c r="C74" s="813"/>
      <c r="D74" s="813"/>
      <c r="E74" s="813"/>
      <c r="F74" s="813"/>
      <c r="G74" s="813"/>
      <c r="H74" s="813"/>
      <c r="I74" s="813"/>
      <c r="J74" s="813"/>
      <c r="K74" s="813"/>
      <c r="L74" s="813"/>
      <c r="M74" s="814"/>
      <c r="N74" s="104">
        <f>N40+N50+N61+N72</f>
        <v>21728.442142157553</v>
      </c>
    </row>
    <row r="75" spans="1:15">
      <c r="B75" s="38"/>
      <c r="C75" s="39"/>
      <c r="D75" s="39"/>
      <c r="E75" s="39"/>
      <c r="F75" s="39"/>
      <c r="G75" s="39"/>
      <c r="H75" s="39"/>
      <c r="I75" s="39"/>
      <c r="J75" s="39"/>
      <c r="K75" s="39"/>
      <c r="L75" s="39"/>
      <c r="M75" s="39"/>
      <c r="N75" s="40"/>
    </row>
    <row r="76" spans="1:15">
      <c r="B76" s="69" t="s">
        <v>1052</v>
      </c>
      <c r="C76" s="70"/>
      <c r="D76" s="70"/>
      <c r="E76" s="70"/>
      <c r="F76" s="70"/>
      <c r="G76" s="70"/>
      <c r="H76" s="70"/>
      <c r="I76" s="70"/>
      <c r="J76" s="70"/>
      <c r="K76" s="70"/>
      <c r="L76" s="70"/>
      <c r="M76" s="70"/>
      <c r="N76" s="71"/>
    </row>
    <row r="77" spans="1:15" ht="15.75" thickBot="1">
      <c r="B77" s="73"/>
      <c r="C77" s="66"/>
      <c r="D77" s="66"/>
      <c r="E77" s="66"/>
      <c r="F77" s="66"/>
      <c r="G77" s="66"/>
      <c r="H77" s="66"/>
      <c r="I77" s="66"/>
      <c r="J77" s="66"/>
      <c r="K77" s="66"/>
      <c r="L77" s="66"/>
      <c r="M77" s="66"/>
      <c r="N77" s="68"/>
    </row>
    <row r="78" spans="1:15">
      <c r="B78" s="857" t="s">
        <v>1053</v>
      </c>
      <c r="C78" s="858"/>
      <c r="D78" s="858"/>
      <c r="E78" s="858"/>
      <c r="F78" s="858"/>
      <c r="G78" s="858"/>
      <c r="H78" s="858"/>
      <c r="I78" s="321"/>
      <c r="J78" s="341"/>
      <c r="K78" s="309" t="s">
        <v>1054</v>
      </c>
      <c r="L78" s="859" t="s">
        <v>1055</v>
      </c>
      <c r="M78" s="860"/>
      <c r="N78" s="310"/>
    </row>
    <row r="79" spans="1:15">
      <c r="B79" s="845" t="s">
        <v>1056</v>
      </c>
      <c r="C79" s="846"/>
      <c r="D79" s="846"/>
      <c r="E79" s="846"/>
      <c r="F79" s="846"/>
      <c r="G79" s="846"/>
      <c r="H79" s="846"/>
      <c r="I79" s="92"/>
      <c r="J79" s="93"/>
      <c r="K79" s="311">
        <v>0.2</v>
      </c>
      <c r="L79" s="847">
        <f>N74*K79</f>
        <v>4345.6884284315111</v>
      </c>
      <c r="M79" s="848"/>
      <c r="N79" s="56"/>
    </row>
    <row r="80" spans="1:15">
      <c r="B80" s="94" t="s">
        <v>1057</v>
      </c>
      <c r="C80" s="95"/>
      <c r="D80" s="95"/>
      <c r="E80" s="95"/>
      <c r="F80" s="95"/>
      <c r="G80" s="95"/>
      <c r="H80" s="95"/>
      <c r="I80" s="92"/>
      <c r="J80" s="93"/>
      <c r="K80" s="311">
        <v>0.05</v>
      </c>
      <c r="L80" s="847">
        <f>N74*K80</f>
        <v>1086.4221071078778</v>
      </c>
      <c r="M80" s="848"/>
      <c r="N80" s="56"/>
    </row>
    <row r="81" spans="1:14" ht="15.75" thickBot="1">
      <c r="B81" s="96" t="s">
        <v>1058</v>
      </c>
      <c r="C81" s="97"/>
      <c r="D81" s="97"/>
      <c r="E81" s="97"/>
      <c r="F81" s="97"/>
      <c r="G81" s="97"/>
      <c r="H81" s="97"/>
      <c r="I81" s="98"/>
      <c r="J81" s="99"/>
      <c r="K81" s="312">
        <v>0.05</v>
      </c>
      <c r="L81" s="849">
        <f>N74*K81</f>
        <v>1086.4221071078778</v>
      </c>
      <c r="M81" s="850"/>
      <c r="N81" s="56"/>
    </row>
    <row r="82" spans="1:14" ht="15.75" thickBot="1">
      <c r="B82" s="812" t="s">
        <v>1037</v>
      </c>
      <c r="C82" s="813"/>
      <c r="D82" s="813"/>
      <c r="E82" s="813"/>
      <c r="F82" s="813"/>
      <c r="G82" s="813"/>
      <c r="H82" s="813"/>
      <c r="I82" s="813"/>
      <c r="J82" s="813"/>
      <c r="K82" s="813"/>
      <c r="L82" s="813"/>
      <c r="M82" s="814"/>
      <c r="N82" s="57">
        <f>L79+L80+L81</f>
        <v>6518.5326426472657</v>
      </c>
    </row>
    <row r="83" spans="1:14" ht="15.75" thickBot="1">
      <c r="B83" s="38"/>
      <c r="C83" s="39"/>
      <c r="D83" s="39"/>
      <c r="E83" s="39"/>
      <c r="F83" s="39"/>
      <c r="G83" s="39"/>
      <c r="H83" s="39"/>
      <c r="I83" s="39"/>
      <c r="J83" s="39"/>
      <c r="K83" s="39"/>
      <c r="L83" s="39"/>
      <c r="M83" s="39"/>
      <c r="N83" s="40"/>
    </row>
    <row r="84" spans="1:14" ht="15.75" thickBot="1">
      <c r="A84" t="s">
        <v>2121</v>
      </c>
      <c r="B84" s="812" t="s">
        <v>1059</v>
      </c>
      <c r="C84" s="813"/>
      <c r="D84" s="813"/>
      <c r="E84" s="813"/>
      <c r="F84" s="813"/>
      <c r="G84" s="813"/>
      <c r="H84" s="813"/>
      <c r="I84" s="813"/>
      <c r="J84" s="813"/>
      <c r="K84" s="813"/>
      <c r="L84" s="813"/>
      <c r="M84" s="814"/>
      <c r="N84" s="195">
        <f>N74+N82</f>
        <v>28246.974784804821</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1060</v>
      </c>
      <c r="F89" s="424"/>
      <c r="G89" s="424"/>
      <c r="H89" s="424"/>
      <c r="I89" s="424"/>
      <c r="J89" s="424"/>
      <c r="K89" s="250"/>
      <c r="L89" s="250"/>
      <c r="M89" s="250"/>
      <c r="N89" s="251"/>
    </row>
    <row r="90" spans="1:14">
      <c r="B90" s="249"/>
      <c r="C90" s="250"/>
      <c r="D90" s="250"/>
      <c r="E90" s="250" t="s">
        <v>1061</v>
      </c>
      <c r="F90" s="250"/>
      <c r="G90" s="250"/>
      <c r="H90" s="250"/>
      <c r="I90" s="250"/>
      <c r="J90" s="250"/>
      <c r="K90" s="250"/>
      <c r="L90" s="250"/>
      <c r="M90" s="250"/>
      <c r="N90" s="251"/>
    </row>
    <row r="91" spans="1:14">
      <c r="B91" s="249"/>
      <c r="C91" s="250"/>
      <c r="D91" s="250"/>
      <c r="E91" s="250" t="s">
        <v>1062</v>
      </c>
      <c r="F91" s="250"/>
      <c r="G91" s="250"/>
      <c r="H91" s="250"/>
      <c r="I91" s="250"/>
      <c r="J91" s="250"/>
      <c r="K91" s="250"/>
      <c r="L91" s="250"/>
      <c r="M91" s="250"/>
      <c r="N91" s="251"/>
    </row>
    <row r="92" spans="1:14">
      <c r="B92" s="249"/>
      <c r="C92" s="250"/>
      <c r="D92" s="250"/>
      <c r="E92" s="250" t="s">
        <v>1063</v>
      </c>
      <c r="F92" s="250"/>
      <c r="G92" s="250"/>
      <c r="H92" s="250"/>
      <c r="I92" s="250"/>
      <c r="J92" s="250"/>
      <c r="K92" s="250"/>
      <c r="L92" s="250"/>
      <c r="M92" s="250"/>
      <c r="N92" s="251"/>
    </row>
    <row r="93" spans="1:14" ht="15.75" thickBot="1">
      <c r="B93" s="249"/>
      <c r="C93" s="250"/>
      <c r="D93" s="250"/>
      <c r="E93" s="250"/>
      <c r="F93" s="250" t="s">
        <v>1064</v>
      </c>
      <c r="G93" s="250"/>
      <c r="H93" s="250"/>
      <c r="I93" s="250"/>
      <c r="J93" s="250"/>
      <c r="K93" s="250"/>
      <c r="L93" s="250"/>
      <c r="M93" s="250"/>
      <c r="N93" s="251"/>
    </row>
    <row r="94" spans="1:14">
      <c r="B94" s="234" t="s">
        <v>2321</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2322</v>
      </c>
      <c r="C100" s="262"/>
      <c r="D100" s="262"/>
      <c r="E100" s="262"/>
      <c r="F100" s="262"/>
      <c r="G100" s="262"/>
      <c r="H100" s="262"/>
      <c r="I100" s="262"/>
      <c r="J100" s="262"/>
      <c r="K100" s="262"/>
      <c r="L100" s="262"/>
      <c r="M100" s="262"/>
      <c r="N100" s="263"/>
    </row>
    <row r="101" spans="2:14" ht="15" customHeight="1">
      <c r="B101" s="956" t="s">
        <v>2323</v>
      </c>
      <c r="C101" s="957"/>
      <c r="D101" s="957"/>
      <c r="E101" s="957"/>
      <c r="F101" s="957"/>
      <c r="G101" s="957"/>
      <c r="H101" s="957"/>
      <c r="I101" s="957"/>
      <c r="J101" s="957"/>
      <c r="K101" s="957"/>
      <c r="L101" s="957"/>
      <c r="M101" s="957"/>
      <c r="N101" s="958"/>
    </row>
    <row r="102" spans="2:14" ht="15" customHeight="1">
      <c r="B102" s="956"/>
      <c r="C102" s="957"/>
      <c r="D102" s="957"/>
      <c r="E102" s="957"/>
      <c r="F102" s="957"/>
      <c r="G102" s="957"/>
      <c r="H102" s="957"/>
      <c r="I102" s="957"/>
      <c r="J102" s="957"/>
      <c r="K102" s="957"/>
      <c r="L102" s="957"/>
      <c r="M102" s="957"/>
      <c r="N102" s="958"/>
    </row>
    <row r="103" spans="2:14" ht="30" customHeight="1">
      <c r="B103" s="959" t="s">
        <v>2324</v>
      </c>
      <c r="C103" s="960"/>
      <c r="D103" s="960"/>
      <c r="E103" s="960"/>
      <c r="F103" s="960"/>
      <c r="G103" s="960"/>
      <c r="H103" s="960"/>
      <c r="I103" s="960"/>
      <c r="J103" s="960"/>
      <c r="K103" s="960"/>
      <c r="L103" s="960"/>
      <c r="M103" s="960"/>
      <c r="N103" s="961"/>
    </row>
    <row r="104" spans="2:14">
      <c r="B104" s="959"/>
      <c r="C104" s="960"/>
      <c r="D104" s="960"/>
      <c r="E104" s="960"/>
      <c r="F104" s="960"/>
      <c r="G104" s="960"/>
      <c r="H104" s="960"/>
      <c r="I104" s="960"/>
      <c r="J104" s="960"/>
      <c r="K104" s="960"/>
      <c r="L104" s="960"/>
      <c r="M104" s="960"/>
      <c r="N104" s="961"/>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1060</v>
      </c>
      <c r="F109" s="424"/>
      <c r="G109" s="424"/>
      <c r="H109" s="250"/>
      <c r="I109" s="250"/>
      <c r="J109" s="250"/>
      <c r="K109" s="250"/>
      <c r="L109" s="250"/>
      <c r="M109" s="250"/>
      <c r="N109" s="251"/>
    </row>
    <row r="110" spans="2:14">
      <c r="B110" s="249"/>
      <c r="C110" s="250"/>
      <c r="D110" s="250"/>
      <c r="E110" s="425" t="s">
        <v>1061</v>
      </c>
      <c r="F110" s="250"/>
      <c r="G110" s="250"/>
      <c r="H110" s="425"/>
      <c r="I110" s="425"/>
      <c r="J110" s="425"/>
      <c r="K110" s="250"/>
      <c r="L110" s="250"/>
      <c r="M110" s="250"/>
      <c r="N110" s="251"/>
    </row>
    <row r="111" spans="2:14">
      <c r="B111" s="249"/>
      <c r="C111" s="250"/>
      <c r="D111" s="250"/>
      <c r="E111" s="264" t="s">
        <v>1065</v>
      </c>
      <c r="F111" s="250"/>
      <c r="G111" s="250"/>
      <c r="H111" s="264"/>
      <c r="I111" s="264"/>
      <c r="J111" s="264"/>
      <c r="K111" s="250"/>
      <c r="L111" s="250"/>
      <c r="M111" s="250"/>
      <c r="N111" s="251"/>
    </row>
    <row r="112" spans="2:14">
      <c r="B112" s="265"/>
      <c r="C112" s="262"/>
      <c r="D112" s="262"/>
      <c r="E112" s="250" t="s">
        <v>1063</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2325</v>
      </c>
      <c r="C114" s="264"/>
      <c r="D114" s="264"/>
      <c r="E114" s="250"/>
      <c r="F114" s="250"/>
      <c r="G114" s="250"/>
      <c r="H114" s="250"/>
      <c r="I114" s="250"/>
      <c r="J114" s="962"/>
      <c r="K114" s="962"/>
      <c r="L114" s="962"/>
      <c r="M114" s="962"/>
      <c r="N114" s="963"/>
    </row>
    <row r="115" spans="2:14" ht="15.75" thickBot="1">
      <c r="B115" s="426" t="s">
        <v>2326</v>
      </c>
      <c r="C115" s="427"/>
      <c r="D115" s="427"/>
      <c r="E115" s="266"/>
      <c r="F115" s="266"/>
      <c r="G115" s="266"/>
      <c r="H115" s="266"/>
      <c r="I115" s="266"/>
      <c r="J115" s="964"/>
      <c r="K115" s="964"/>
      <c r="L115" s="964"/>
      <c r="M115" s="964"/>
      <c r="N115" s="965"/>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1715</v>
      </c>
      <c r="C31" s="86" t="s">
        <v>2193</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180</v>
      </c>
      <c r="B36" s="861" t="str">
        <f>VLOOKUP(A36,EQUIPOS!A6:D154,3,FALSE)</f>
        <v>Compresor 120 HP, con martillo.</v>
      </c>
      <c r="C36" s="862"/>
      <c r="D36" s="862"/>
      <c r="E36" s="862"/>
      <c r="F36" s="862"/>
      <c r="G36" s="862"/>
      <c r="H36" s="863"/>
      <c r="I36" s="274"/>
      <c r="J36" s="275"/>
      <c r="K36" s="276">
        <f>VLOOKUP(A36,EQUIPOS!A6:D163,4,FALSE)</f>
        <v>91984.333333333328</v>
      </c>
      <c r="L36" s="277"/>
      <c r="M36" s="278">
        <v>35</v>
      </c>
      <c r="N36" s="279">
        <f>K36/M36</f>
        <v>2628.1238095238095</v>
      </c>
    </row>
    <row r="37" spans="1:14">
      <c r="A37" s="118" t="s">
        <v>312</v>
      </c>
      <c r="B37" s="861" t="str">
        <f>VLOOKUP(A37,EQUIPOS!A7:D154,3,FALSE)</f>
        <v>Retroexcavadora sobre oruga, potencia 138 HP, balde de 1,5 m3.</v>
      </c>
      <c r="C37" s="862"/>
      <c r="D37" s="862"/>
      <c r="E37" s="862"/>
      <c r="F37" s="862"/>
      <c r="G37" s="862"/>
      <c r="H37" s="863"/>
      <c r="I37" s="428"/>
      <c r="J37" s="429"/>
      <c r="K37" s="276">
        <f>VLOOKUP(A37,EQUIPOS!A7:D164,4,FALSE)</f>
        <v>132647.46719880804</v>
      </c>
      <c r="L37" s="342"/>
      <c r="M37" s="343">
        <v>35</v>
      </c>
      <c r="N37" s="279">
        <f>K37/M37</f>
        <v>3789.9276342516582</v>
      </c>
    </row>
    <row r="38" spans="1:14">
      <c r="A38" s="118"/>
      <c r="B38" s="327"/>
      <c r="C38" s="328"/>
      <c r="D38" s="328"/>
      <c r="E38" s="330"/>
      <c r="F38" s="328"/>
      <c r="G38" s="328"/>
      <c r="H38" s="329"/>
      <c r="I38" s="335"/>
      <c r="J38" s="337"/>
      <c r="K38" s="276"/>
      <c r="L38" s="430"/>
      <c r="M38" s="431"/>
      <c r="N38" s="279"/>
    </row>
    <row r="39" spans="1:14">
      <c r="B39" s="861"/>
      <c r="C39" s="862"/>
      <c r="D39" s="862"/>
      <c r="E39" s="868"/>
      <c r="F39" s="862"/>
      <c r="G39" s="862"/>
      <c r="H39" s="863"/>
      <c r="I39" s="41"/>
      <c r="J39" s="42"/>
      <c r="K39" s="281"/>
      <c r="L39" s="283"/>
      <c r="M39" s="284"/>
      <c r="N39" s="285"/>
    </row>
    <row r="40" spans="1:14">
      <c r="B40" s="869" t="s">
        <v>1036</v>
      </c>
      <c r="C40" s="870"/>
      <c r="D40" s="870"/>
      <c r="E40" s="43"/>
      <c r="F40" s="44"/>
      <c r="G40" s="44"/>
      <c r="H40" s="45"/>
      <c r="I40" s="41"/>
      <c r="J40" s="42"/>
      <c r="K40" s="286"/>
      <c r="L40" s="283"/>
      <c r="M40" s="408">
        <v>0.01</v>
      </c>
      <c r="N40" s="351">
        <f>N73*M40</f>
        <v>7.2953150294428575</v>
      </c>
    </row>
    <row r="41" spans="1:14" ht="15.75" thickBot="1">
      <c r="B41" s="861"/>
      <c r="C41" s="862"/>
      <c r="D41" s="862"/>
      <c r="E41" s="862"/>
      <c r="F41" s="862"/>
      <c r="G41" s="862"/>
      <c r="H41" s="863"/>
      <c r="I41" s="871"/>
      <c r="J41" s="872"/>
      <c r="K41" s="46"/>
      <c r="L41" s="873"/>
      <c r="M41" s="874"/>
      <c r="N41" s="110"/>
    </row>
    <row r="42" spans="1:14" ht="15.75" thickBot="1">
      <c r="B42" s="812" t="s">
        <v>1037</v>
      </c>
      <c r="C42" s="813"/>
      <c r="D42" s="813"/>
      <c r="E42" s="813"/>
      <c r="F42" s="813"/>
      <c r="G42" s="813"/>
      <c r="H42" s="813"/>
      <c r="I42" s="813"/>
      <c r="J42" s="813"/>
      <c r="K42" s="813"/>
      <c r="L42" s="813"/>
      <c r="M42" s="814"/>
      <c r="N42" s="401">
        <f>SUM(N36:N41)</f>
        <v>6425.3467588049107</v>
      </c>
    </row>
    <row r="43" spans="1:14">
      <c r="B43" s="287"/>
      <c r="C43" s="39"/>
      <c r="D43" s="39"/>
      <c r="E43" s="39"/>
      <c r="F43" s="39"/>
      <c r="G43" s="39"/>
      <c r="H43" s="39"/>
      <c r="I43" s="39"/>
      <c r="J43" s="39"/>
      <c r="K43" s="39"/>
      <c r="L43" s="39"/>
      <c r="M43" s="39"/>
      <c r="N43" s="40"/>
    </row>
    <row r="44" spans="1:14">
      <c r="B44" s="69" t="s">
        <v>1038</v>
      </c>
      <c r="C44" s="70"/>
      <c r="D44" s="70"/>
      <c r="E44" s="70"/>
      <c r="F44" s="70"/>
      <c r="G44" s="70"/>
      <c r="H44" s="70"/>
      <c r="I44" s="70"/>
      <c r="J44" s="70"/>
      <c r="K44" s="70"/>
      <c r="L44" s="70"/>
      <c r="M44" s="70"/>
      <c r="N44" s="71"/>
    </row>
    <row r="45" spans="1:14" ht="15.75" thickBot="1">
      <c r="B45" s="72"/>
      <c r="C45" s="67"/>
      <c r="D45" s="67"/>
      <c r="E45" s="67"/>
      <c r="F45" s="67"/>
      <c r="G45" s="67"/>
      <c r="H45" s="67"/>
      <c r="I45" s="67"/>
      <c r="J45" s="66"/>
      <c r="K45" s="66"/>
      <c r="L45" s="66"/>
      <c r="M45" s="66"/>
      <c r="N45" s="68"/>
    </row>
    <row r="46" spans="1:14">
      <c r="B46" s="857" t="s">
        <v>1028</v>
      </c>
      <c r="C46" s="858"/>
      <c r="D46" s="858"/>
      <c r="E46" s="858"/>
      <c r="F46" s="858"/>
      <c r="G46" s="858"/>
      <c r="H46" s="858"/>
      <c r="I46" s="892"/>
      <c r="J46" s="322" t="s">
        <v>1029</v>
      </c>
      <c r="K46" s="90" t="s">
        <v>1030</v>
      </c>
      <c r="L46" s="893" t="s">
        <v>1039</v>
      </c>
      <c r="M46" s="892"/>
      <c r="N46" s="91" t="s">
        <v>1035</v>
      </c>
    </row>
    <row r="47" spans="1:14">
      <c r="A47" s="149" t="s">
        <v>448</v>
      </c>
      <c r="B47" s="48" t="str">
        <f>VLOOKUP(A47,MATERIALES!A5:D373,3,FALSE)</f>
        <v xml:space="preserve">Derechos de explotación y/o disposición de materiales
</v>
      </c>
      <c r="C47" s="288"/>
      <c r="D47" s="288"/>
      <c r="E47" s="288"/>
      <c r="F47" s="288"/>
      <c r="G47" s="288"/>
      <c r="H47" s="288"/>
      <c r="I47" s="275"/>
      <c r="J47" s="231" t="str">
        <f>VLOOKUP(A47,MATERIALES!A3:D639,2,FALSE)</f>
        <v>m3</v>
      </c>
      <c r="K47" s="289">
        <v>1.3</v>
      </c>
      <c r="L47" s="274"/>
      <c r="M47" s="409">
        <f>VLOOKUP(A47,MATERIALES!A5:D396,4,FALSE)</f>
        <v>4864.4868146380995</v>
      </c>
      <c r="N47" s="279">
        <f>K47*M47</f>
        <v>6323.8328590295296</v>
      </c>
    </row>
    <row r="48" spans="1:14">
      <c r="A48" s="212"/>
      <c r="B48" s="327"/>
      <c r="C48" s="432"/>
      <c r="D48" s="432"/>
      <c r="E48" s="432"/>
      <c r="F48" s="432"/>
      <c r="G48" s="432"/>
      <c r="H48" s="432"/>
      <c r="I48" s="429"/>
      <c r="J48" s="318"/>
      <c r="K48" s="404"/>
      <c r="L48" s="428"/>
      <c r="M48" s="433"/>
      <c r="N48" s="280"/>
    </row>
    <row r="49" spans="1:14">
      <c r="A49" s="212"/>
      <c r="B49" s="173"/>
      <c r="C49" s="336"/>
      <c r="D49" s="336"/>
      <c r="E49" s="336"/>
      <c r="F49" s="336"/>
      <c r="G49" s="336"/>
      <c r="H49" s="336"/>
      <c r="I49" s="429"/>
      <c r="J49" s="434"/>
      <c r="K49" s="435"/>
      <c r="L49" s="335"/>
      <c r="M49" s="436"/>
      <c r="N49" s="437"/>
    </row>
    <row r="50" spans="1:14" ht="15.75" thickBot="1">
      <c r="B50" s="316"/>
      <c r="C50" s="317"/>
      <c r="D50" s="317"/>
      <c r="E50" s="317"/>
      <c r="F50" s="317"/>
      <c r="G50" s="317"/>
      <c r="H50" s="317"/>
      <c r="I50" s="317"/>
      <c r="J50" s="131"/>
      <c r="K50" s="131"/>
      <c r="L50" s="332"/>
      <c r="M50" s="331"/>
      <c r="N50" s="132"/>
    </row>
    <row r="51" spans="1:14" ht="15.75" thickBot="1">
      <c r="B51" s="812" t="s">
        <v>1037</v>
      </c>
      <c r="C51" s="813"/>
      <c r="D51" s="813"/>
      <c r="E51" s="813"/>
      <c r="F51" s="813"/>
      <c r="G51" s="813"/>
      <c r="H51" s="813"/>
      <c r="I51" s="813"/>
      <c r="J51" s="813"/>
      <c r="K51" s="813"/>
      <c r="L51" s="813"/>
      <c r="M51" s="814"/>
      <c r="N51" s="401">
        <f>SUM(N47:N50)</f>
        <v>6323.8328590295296</v>
      </c>
    </row>
    <row r="52" spans="1:14">
      <c r="B52" s="38"/>
      <c r="C52" s="39"/>
      <c r="D52" s="39"/>
      <c r="E52" s="39"/>
      <c r="F52" s="39"/>
      <c r="G52" s="39"/>
      <c r="H52" s="39"/>
      <c r="I52" s="39"/>
      <c r="J52" s="39"/>
      <c r="K52" s="39"/>
      <c r="L52" s="39"/>
      <c r="M52" s="39"/>
      <c r="N52" s="40"/>
    </row>
    <row r="53" spans="1:14">
      <c r="B53" s="69" t="s">
        <v>1040</v>
      </c>
      <c r="C53" s="70"/>
      <c r="D53" s="70"/>
      <c r="E53" s="70"/>
      <c r="F53" s="70"/>
      <c r="G53" s="70"/>
      <c r="H53" s="70"/>
      <c r="I53" s="70"/>
      <c r="J53" s="70"/>
      <c r="K53" s="70"/>
      <c r="L53" s="70"/>
      <c r="M53" s="70"/>
      <c r="N53" s="71"/>
    </row>
    <row r="54" spans="1:14" ht="15.75" thickBot="1">
      <c r="B54" s="73"/>
      <c r="C54" s="66"/>
      <c r="D54" s="66"/>
      <c r="E54" s="66"/>
      <c r="F54" s="66"/>
      <c r="G54" s="66"/>
      <c r="H54" s="66"/>
      <c r="I54" s="66"/>
      <c r="J54" s="66"/>
      <c r="K54" s="66"/>
      <c r="L54" s="66"/>
      <c r="M54" s="66"/>
      <c r="N54" s="68"/>
    </row>
    <row r="55" spans="1:14" ht="25.5">
      <c r="B55" s="320" t="s">
        <v>1041</v>
      </c>
      <c r="C55" s="321"/>
      <c r="D55" s="321"/>
      <c r="E55" s="321"/>
      <c r="F55" s="321"/>
      <c r="G55" s="321"/>
      <c r="H55" s="78" t="s">
        <v>1029</v>
      </c>
      <c r="I55" s="79" t="s">
        <v>1042</v>
      </c>
      <c r="J55" s="80" t="s">
        <v>1043</v>
      </c>
      <c r="K55" s="78" t="s">
        <v>1044</v>
      </c>
      <c r="L55" s="898" t="s">
        <v>1045</v>
      </c>
      <c r="M55" s="877"/>
      <c r="N55" s="81" t="s">
        <v>1035</v>
      </c>
    </row>
    <row r="56" spans="1:14">
      <c r="A56" t="s">
        <v>1340</v>
      </c>
      <c r="B56" s="51" t="str">
        <f>VLOOKUP(A56,TRANSPORTE!A5:D117,3,FALSE)</f>
        <v>Transporte de material de excavación</v>
      </c>
      <c r="C56" s="324"/>
      <c r="D56" s="324"/>
      <c r="E56" s="324"/>
      <c r="F56" s="324"/>
      <c r="G56" s="324"/>
      <c r="H56" s="318" t="s">
        <v>1551</v>
      </c>
      <c r="I56" s="286">
        <v>1.3</v>
      </c>
      <c r="J56" s="293">
        <v>1</v>
      </c>
      <c r="K56" s="286">
        <f>I56*J56</f>
        <v>1.3</v>
      </c>
      <c r="L56" s="899">
        <f>VLOOKUP(A56,TRANSPORTE!A5:D117,4,FALSE)</f>
        <v>1283.2108638649408</v>
      </c>
      <c r="M56" s="900"/>
      <c r="N56" s="294">
        <f>K56*L56</f>
        <v>1668.1741230244231</v>
      </c>
    </row>
    <row r="57" spans="1:14">
      <c r="B57" s="51"/>
      <c r="C57" s="52"/>
      <c r="D57" s="52"/>
      <c r="E57" s="52"/>
      <c r="F57" s="52"/>
      <c r="G57" s="52"/>
      <c r="H57" s="318"/>
      <c r="I57" s="286"/>
      <c r="J57" s="293"/>
      <c r="K57" s="286"/>
      <c r="L57" s="899"/>
      <c r="M57" s="900"/>
      <c r="N57" s="294"/>
    </row>
    <row r="58" spans="1:14">
      <c r="B58" s="51"/>
      <c r="C58" s="52"/>
      <c r="D58" s="52"/>
      <c r="E58" s="52"/>
      <c r="F58" s="52"/>
      <c r="G58" s="52"/>
      <c r="H58" s="318"/>
      <c r="I58" s="286"/>
      <c r="J58" s="293"/>
      <c r="K58" s="286"/>
      <c r="L58" s="899"/>
      <c r="M58" s="900"/>
      <c r="N58" s="294"/>
    </row>
    <row r="59" spans="1:14">
      <c r="B59" s="51"/>
      <c r="C59" s="52"/>
      <c r="D59" s="52"/>
      <c r="E59" s="52"/>
      <c r="F59" s="52"/>
      <c r="G59" s="52"/>
      <c r="H59" s="318"/>
      <c r="I59" s="286"/>
      <c r="J59" s="293"/>
      <c r="K59" s="286"/>
      <c r="L59" s="899"/>
      <c r="M59" s="900"/>
      <c r="N59" s="294"/>
    </row>
    <row r="60" spans="1:14">
      <c r="B60" s="51"/>
      <c r="C60" s="52"/>
      <c r="D60" s="52"/>
      <c r="E60" s="52"/>
      <c r="F60" s="52"/>
      <c r="G60" s="52"/>
      <c r="H60" s="295"/>
      <c r="I60" s="286"/>
      <c r="J60" s="286"/>
      <c r="K60" s="286"/>
      <c r="L60" s="296"/>
      <c r="M60" s="297"/>
      <c r="N60" s="298"/>
    </row>
    <row r="61" spans="1:14" ht="15.75" thickBot="1">
      <c r="B61" s="454"/>
      <c r="C61" s="455"/>
      <c r="D61" s="455"/>
      <c r="E61" s="455"/>
      <c r="F61" s="455"/>
      <c r="G61" s="455"/>
      <c r="H61" s="53"/>
      <c r="I61" s="131"/>
      <c r="J61" s="131"/>
      <c r="K61" s="131"/>
      <c r="L61" s="890"/>
      <c r="M61" s="891"/>
      <c r="N61" s="132"/>
    </row>
    <row r="62" spans="1:14" ht="15.75" thickBot="1">
      <c r="B62" s="901" t="s">
        <v>1037</v>
      </c>
      <c r="C62" s="855"/>
      <c r="D62" s="855"/>
      <c r="E62" s="855"/>
      <c r="F62" s="855"/>
      <c r="G62" s="855"/>
      <c r="H62" s="855"/>
      <c r="I62" s="855"/>
      <c r="J62" s="855"/>
      <c r="K62" s="855"/>
      <c r="L62" s="855"/>
      <c r="M62" s="856"/>
      <c r="N62" s="109">
        <f>N56+N57+N58+N59+N60</f>
        <v>1668.1741230244231</v>
      </c>
    </row>
    <row r="63" spans="1:14">
      <c r="B63" s="38"/>
      <c r="C63" s="39"/>
      <c r="D63" s="39"/>
      <c r="E63" s="39"/>
      <c r="F63" s="39"/>
      <c r="G63" s="39"/>
      <c r="H63" s="39"/>
      <c r="I63" s="39"/>
      <c r="J63" s="39"/>
      <c r="K63" s="39"/>
      <c r="L63" s="39"/>
      <c r="M63" s="39"/>
      <c r="N63" s="40"/>
    </row>
    <row r="64" spans="1:14">
      <c r="B64" s="69" t="s">
        <v>1046</v>
      </c>
      <c r="C64" s="70"/>
      <c r="D64" s="70"/>
      <c r="E64" s="70"/>
      <c r="F64" s="70"/>
      <c r="G64" s="70"/>
      <c r="H64" s="70"/>
      <c r="I64" s="70"/>
      <c r="J64" s="70"/>
      <c r="K64" s="70"/>
      <c r="L64" s="70"/>
      <c r="M64" s="70"/>
      <c r="N64" s="71"/>
    </row>
    <row r="65" spans="1:15" ht="15.75" thickBot="1">
      <c r="B65" s="73"/>
      <c r="C65" s="66"/>
      <c r="D65" s="66"/>
      <c r="E65" s="66"/>
      <c r="F65" s="66"/>
      <c r="G65" s="66"/>
      <c r="H65" s="66"/>
      <c r="I65" s="66"/>
      <c r="J65" s="66"/>
      <c r="K65" s="66"/>
      <c r="L65" s="66"/>
      <c r="M65" s="66"/>
      <c r="N65" s="68"/>
    </row>
    <row r="66" spans="1:15" ht="25.5">
      <c r="B66" s="851" t="s">
        <v>1047</v>
      </c>
      <c r="C66" s="852"/>
      <c r="D66" s="852"/>
      <c r="E66" s="852"/>
      <c r="F66" s="852"/>
      <c r="G66" s="852"/>
      <c r="H66" s="852"/>
      <c r="I66" s="78" t="s">
        <v>1048</v>
      </c>
      <c r="J66" s="80" t="s">
        <v>1493</v>
      </c>
      <c r="K66" s="79" t="s">
        <v>1050</v>
      </c>
      <c r="L66" s="853" t="s">
        <v>1034</v>
      </c>
      <c r="M66" s="854"/>
      <c r="N66" s="103" t="s">
        <v>1035</v>
      </c>
    </row>
    <row r="67" spans="1:15">
      <c r="A67" s="150" t="s">
        <v>7</v>
      </c>
      <c r="B67" s="54" t="str">
        <f>VLOOKUP(A67,'MANO DE OBRA'!A8:D68,3,FALSE)</f>
        <v>Obrero (2)</v>
      </c>
      <c r="C67" s="52"/>
      <c r="D67" s="52"/>
      <c r="E67" s="52"/>
      <c r="F67" s="52"/>
      <c r="G67" s="52"/>
      <c r="H67" s="52"/>
      <c r="I67" s="299">
        <f>K67/J67*100</f>
        <v>55207.789411999998</v>
      </c>
      <c r="J67" s="300">
        <v>185</v>
      </c>
      <c r="K67" s="301">
        <f>VLOOKUP(A67,'MANO DE OBRA'!A8:D99,4,FALSE)</f>
        <v>102134.4104122</v>
      </c>
      <c r="L67" s="55"/>
      <c r="M67" s="438">
        <v>280</v>
      </c>
      <c r="N67" s="402">
        <f>K67/M67</f>
        <v>364.76575147214288</v>
      </c>
      <c r="O67" s="111"/>
    </row>
    <row r="68" spans="1:15">
      <c r="A68" s="150" t="s">
        <v>30</v>
      </c>
      <c r="B68" s="54" t="str">
        <f>VLOOKUP(A68,'MANO DE OBRA'!A8:D69,3,FALSE)</f>
        <v>Oficial</v>
      </c>
      <c r="C68" s="52"/>
      <c r="D68" s="52"/>
      <c r="E68" s="52"/>
      <c r="F68" s="52"/>
      <c r="G68" s="52"/>
      <c r="H68" s="52"/>
      <c r="I68" s="299">
        <f>K68/J68*100</f>
        <v>55207.789411999998</v>
      </c>
      <c r="J68" s="300">
        <v>185</v>
      </c>
      <c r="K68" s="301">
        <f>VLOOKUP(A68,'MANO DE OBRA'!A8:D100,4,FALSE)</f>
        <v>102134.4104122</v>
      </c>
      <c r="L68" s="55"/>
      <c r="M68" s="439">
        <v>280</v>
      </c>
      <c r="N68" s="402">
        <f>K68/M68</f>
        <v>364.76575147214288</v>
      </c>
    </row>
    <row r="69" spans="1:15">
      <c r="B69" s="54"/>
      <c r="C69" s="52"/>
      <c r="D69" s="52"/>
      <c r="E69" s="52"/>
      <c r="F69" s="52"/>
      <c r="G69" s="52"/>
      <c r="H69" s="52"/>
      <c r="I69" s="286"/>
      <c r="J69" s="304"/>
      <c r="K69" s="305"/>
      <c r="L69" s="55"/>
      <c r="M69" s="307"/>
      <c r="N69" s="303"/>
    </row>
    <row r="70" spans="1:15">
      <c r="B70" s="54"/>
      <c r="C70" s="52"/>
      <c r="D70" s="52"/>
      <c r="E70" s="52"/>
      <c r="F70" s="52"/>
      <c r="G70" s="52"/>
      <c r="H70" s="52"/>
      <c r="I70" s="286"/>
      <c r="J70" s="304"/>
      <c r="K70" s="305"/>
      <c r="L70" s="325"/>
      <c r="M70" s="307"/>
      <c r="N70" s="303"/>
    </row>
    <row r="71" spans="1:15">
      <c r="B71" s="54"/>
      <c r="C71" s="52"/>
      <c r="D71" s="52"/>
      <c r="E71" s="52"/>
      <c r="F71" s="52"/>
      <c r="G71" s="52"/>
      <c r="H71" s="52"/>
      <c r="I71" s="286"/>
      <c r="J71" s="304"/>
      <c r="K71" s="305"/>
      <c r="L71" s="325"/>
      <c r="M71" s="307"/>
      <c r="N71" s="303"/>
    </row>
    <row r="72" spans="1:15" ht="15.75" thickBot="1">
      <c r="B72" s="888"/>
      <c r="C72" s="889"/>
      <c r="D72" s="889"/>
      <c r="E72" s="889"/>
      <c r="F72" s="889"/>
      <c r="G72" s="889"/>
      <c r="H72" s="889"/>
      <c r="I72" s="131"/>
      <c r="J72" s="131"/>
      <c r="K72" s="131"/>
      <c r="L72" s="902"/>
      <c r="M72" s="902"/>
      <c r="N72" s="50"/>
    </row>
    <row r="73" spans="1:15" ht="15.75" thickBot="1">
      <c r="B73" s="901" t="s">
        <v>1037</v>
      </c>
      <c r="C73" s="855"/>
      <c r="D73" s="855"/>
      <c r="E73" s="855"/>
      <c r="F73" s="855"/>
      <c r="G73" s="855"/>
      <c r="H73" s="855"/>
      <c r="I73" s="855"/>
      <c r="J73" s="855"/>
      <c r="K73" s="855"/>
      <c r="L73" s="855"/>
      <c r="M73" s="856"/>
      <c r="N73" s="308">
        <f>SUM(N67:N72)</f>
        <v>729.53150294428576</v>
      </c>
    </row>
    <row r="74" spans="1:15" ht="15.75" thickBot="1">
      <c r="B74" s="38"/>
      <c r="C74" s="39"/>
      <c r="D74" s="39"/>
      <c r="E74" s="39"/>
      <c r="F74" s="39"/>
      <c r="G74" s="39"/>
      <c r="H74" s="39"/>
      <c r="I74" s="39"/>
      <c r="J74" s="39"/>
      <c r="K74" s="39"/>
      <c r="L74" s="39"/>
      <c r="M74" s="39"/>
      <c r="N74" s="40"/>
    </row>
    <row r="75" spans="1:15" ht="15.75" thickBot="1">
      <c r="B75" s="812" t="s">
        <v>1051</v>
      </c>
      <c r="C75" s="813"/>
      <c r="D75" s="813"/>
      <c r="E75" s="813"/>
      <c r="F75" s="813"/>
      <c r="G75" s="813"/>
      <c r="H75" s="813"/>
      <c r="I75" s="813"/>
      <c r="J75" s="813"/>
      <c r="K75" s="813"/>
      <c r="L75" s="813"/>
      <c r="M75" s="814"/>
      <c r="N75" s="104">
        <f>N42+N51+N62+N73</f>
        <v>15146.88524380315</v>
      </c>
    </row>
    <row r="76" spans="1:15">
      <c r="B76" s="38"/>
      <c r="C76" s="39"/>
      <c r="D76" s="39"/>
      <c r="E76" s="39"/>
      <c r="F76" s="39"/>
      <c r="G76" s="39"/>
      <c r="H76" s="39"/>
      <c r="I76" s="39"/>
      <c r="J76" s="39"/>
      <c r="K76" s="39"/>
      <c r="L76" s="39"/>
      <c r="M76" s="39"/>
      <c r="N76" s="40"/>
    </row>
    <row r="77" spans="1:15">
      <c r="B77" s="69" t="s">
        <v>1052</v>
      </c>
      <c r="C77" s="70"/>
      <c r="D77" s="70"/>
      <c r="E77" s="70"/>
      <c r="F77" s="70"/>
      <c r="G77" s="70"/>
      <c r="H77" s="70"/>
      <c r="I77" s="70"/>
      <c r="J77" s="70"/>
      <c r="K77" s="70"/>
      <c r="L77" s="70"/>
      <c r="M77" s="70"/>
      <c r="N77" s="71"/>
    </row>
    <row r="78" spans="1:15" ht="15.75" thickBot="1">
      <c r="B78" s="73"/>
      <c r="C78" s="66"/>
      <c r="D78" s="66"/>
      <c r="E78" s="66"/>
      <c r="F78" s="66"/>
      <c r="G78" s="66"/>
      <c r="H78" s="66"/>
      <c r="I78" s="66"/>
      <c r="J78" s="66"/>
      <c r="K78" s="66"/>
      <c r="L78" s="66"/>
      <c r="M78" s="66"/>
      <c r="N78" s="68"/>
    </row>
    <row r="79" spans="1:15">
      <c r="B79" s="857" t="s">
        <v>1053</v>
      </c>
      <c r="C79" s="858"/>
      <c r="D79" s="858"/>
      <c r="E79" s="858"/>
      <c r="F79" s="858"/>
      <c r="G79" s="858"/>
      <c r="H79" s="858"/>
      <c r="I79" s="321"/>
      <c r="J79" s="341"/>
      <c r="K79" s="309" t="s">
        <v>1054</v>
      </c>
      <c r="L79" s="859" t="s">
        <v>1055</v>
      </c>
      <c r="M79" s="860"/>
      <c r="N79" s="310"/>
    </row>
    <row r="80" spans="1:15">
      <c r="B80" s="845" t="s">
        <v>1056</v>
      </c>
      <c r="C80" s="846"/>
      <c r="D80" s="846"/>
      <c r="E80" s="846"/>
      <c r="F80" s="846"/>
      <c r="G80" s="846"/>
      <c r="H80" s="846"/>
      <c r="I80" s="92"/>
      <c r="J80" s="93"/>
      <c r="K80" s="311">
        <v>0.2</v>
      </c>
      <c r="L80" s="847">
        <f>N75*K80</f>
        <v>3029.3770487606303</v>
      </c>
      <c r="M80" s="848"/>
      <c r="N80" s="56"/>
    </row>
    <row r="81" spans="1:14">
      <c r="B81" s="94" t="s">
        <v>1057</v>
      </c>
      <c r="C81" s="95"/>
      <c r="D81" s="95"/>
      <c r="E81" s="95"/>
      <c r="F81" s="95"/>
      <c r="G81" s="95"/>
      <c r="H81" s="95"/>
      <c r="I81" s="92"/>
      <c r="J81" s="93"/>
      <c r="K81" s="311">
        <v>0.05</v>
      </c>
      <c r="L81" s="847">
        <f>N75*K81</f>
        <v>757.34426219015756</v>
      </c>
      <c r="M81" s="848"/>
      <c r="N81" s="56"/>
    </row>
    <row r="82" spans="1:14" ht="15.75" thickBot="1">
      <c r="B82" s="96" t="s">
        <v>1058</v>
      </c>
      <c r="C82" s="97"/>
      <c r="D82" s="97"/>
      <c r="E82" s="97"/>
      <c r="F82" s="97"/>
      <c r="G82" s="97"/>
      <c r="H82" s="97"/>
      <c r="I82" s="98"/>
      <c r="J82" s="99"/>
      <c r="K82" s="312">
        <v>0.05</v>
      </c>
      <c r="L82" s="849">
        <f>N75*K82</f>
        <v>757.34426219015756</v>
      </c>
      <c r="M82" s="850"/>
      <c r="N82" s="56"/>
    </row>
    <row r="83" spans="1:14" ht="15.75" thickBot="1">
      <c r="B83" s="812" t="s">
        <v>1037</v>
      </c>
      <c r="C83" s="813"/>
      <c r="D83" s="813"/>
      <c r="E83" s="813"/>
      <c r="F83" s="813"/>
      <c r="G83" s="813"/>
      <c r="H83" s="813"/>
      <c r="I83" s="813"/>
      <c r="J83" s="813"/>
      <c r="K83" s="813"/>
      <c r="L83" s="813"/>
      <c r="M83" s="814"/>
      <c r="N83" s="57">
        <f>L80+L81+L82</f>
        <v>4544.0655731409452</v>
      </c>
    </row>
    <row r="84" spans="1:14" ht="15.75" thickBot="1">
      <c r="B84" s="38"/>
      <c r="C84" s="39"/>
      <c r="D84" s="39"/>
      <c r="E84" s="39"/>
      <c r="F84" s="39"/>
      <c r="G84" s="39"/>
      <c r="H84" s="39"/>
      <c r="I84" s="39"/>
      <c r="J84" s="39"/>
      <c r="K84" s="39"/>
      <c r="L84" s="39"/>
      <c r="M84" s="39"/>
      <c r="N84" s="40"/>
    </row>
    <row r="85" spans="1:14" ht="15.75" thickBot="1">
      <c r="A85" t="s">
        <v>2121</v>
      </c>
      <c r="B85" s="812" t="s">
        <v>1059</v>
      </c>
      <c r="C85" s="813"/>
      <c r="D85" s="813"/>
      <c r="E85" s="813"/>
      <c r="F85" s="813"/>
      <c r="G85" s="813"/>
      <c r="H85" s="813"/>
      <c r="I85" s="813"/>
      <c r="J85" s="813"/>
      <c r="K85" s="813"/>
      <c r="L85" s="813"/>
      <c r="M85" s="814"/>
      <c r="N85" s="195">
        <f>N75+N83</f>
        <v>19690.950816944096</v>
      </c>
    </row>
    <row r="86" spans="1:14">
      <c r="B86" s="246"/>
      <c r="C86" s="247"/>
      <c r="D86" s="247"/>
      <c r="E86" s="247"/>
      <c r="F86" s="247"/>
      <c r="G86" s="247"/>
      <c r="H86" s="247"/>
      <c r="I86" s="247"/>
      <c r="J86" s="247"/>
      <c r="K86" s="247"/>
      <c r="L86" s="247"/>
      <c r="M86" s="247"/>
      <c r="N86" s="248"/>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250"/>
      <c r="F89" s="250"/>
      <c r="G89" s="250"/>
      <c r="H89" s="250"/>
      <c r="I89" s="250"/>
      <c r="J89" s="250"/>
      <c r="K89" s="250"/>
      <c r="L89" s="250"/>
      <c r="M89" s="250"/>
      <c r="N89" s="251"/>
    </row>
    <row r="90" spans="1:14">
      <c r="B90" s="249"/>
      <c r="C90" s="250"/>
      <c r="D90" s="250"/>
      <c r="E90" s="424" t="s">
        <v>1060</v>
      </c>
      <c r="F90" s="424"/>
      <c r="G90" s="424"/>
      <c r="H90" s="424"/>
      <c r="I90" s="424"/>
      <c r="J90" s="424"/>
      <c r="K90" s="250"/>
      <c r="L90" s="250"/>
      <c r="M90" s="250"/>
      <c r="N90" s="251"/>
    </row>
    <row r="91" spans="1:14">
      <c r="B91" s="249"/>
      <c r="C91" s="250"/>
      <c r="D91" s="250"/>
      <c r="E91" s="250" t="s">
        <v>1061</v>
      </c>
      <c r="F91" s="250"/>
      <c r="G91" s="250"/>
      <c r="H91" s="250"/>
      <c r="I91" s="250"/>
      <c r="J91" s="250"/>
      <c r="K91" s="250"/>
      <c r="L91" s="250"/>
      <c r="M91" s="250"/>
      <c r="N91" s="251"/>
    </row>
    <row r="92" spans="1:14">
      <c r="B92" s="249"/>
      <c r="C92" s="250"/>
      <c r="D92" s="250"/>
      <c r="E92" s="250" t="s">
        <v>1062</v>
      </c>
      <c r="F92" s="250"/>
      <c r="G92" s="250"/>
      <c r="H92" s="250"/>
      <c r="I92" s="250"/>
      <c r="J92" s="250"/>
      <c r="K92" s="250"/>
      <c r="L92" s="250"/>
      <c r="M92" s="250"/>
      <c r="N92" s="251"/>
    </row>
    <row r="93" spans="1:14">
      <c r="B93" s="249"/>
      <c r="C93" s="250"/>
      <c r="D93" s="250"/>
      <c r="E93" s="250" t="s">
        <v>1063</v>
      </c>
      <c r="F93" s="250"/>
      <c r="G93" s="250"/>
      <c r="H93" s="250"/>
      <c r="I93" s="250"/>
      <c r="J93" s="250"/>
      <c r="K93" s="250"/>
      <c r="L93" s="250"/>
      <c r="M93" s="250"/>
      <c r="N93" s="251"/>
    </row>
    <row r="94" spans="1:14" ht="15.75" thickBot="1">
      <c r="B94" s="249"/>
      <c r="C94" s="250"/>
      <c r="D94" s="250"/>
      <c r="E94" s="250"/>
      <c r="F94" s="250" t="s">
        <v>1064</v>
      </c>
      <c r="G94" s="250"/>
      <c r="H94" s="250"/>
      <c r="I94" s="250"/>
      <c r="J94" s="250"/>
      <c r="K94" s="250"/>
      <c r="L94" s="250"/>
      <c r="M94" s="250"/>
      <c r="N94" s="251"/>
    </row>
    <row r="95" spans="1:14">
      <c r="B95" s="234" t="s">
        <v>2321</v>
      </c>
      <c r="C95" s="235"/>
      <c r="D95" s="235"/>
      <c r="E95" s="235"/>
      <c r="F95" s="235"/>
      <c r="G95" s="235"/>
      <c r="H95" s="235"/>
      <c r="I95" s="235"/>
      <c r="J95" s="235"/>
      <c r="K95" s="235"/>
      <c r="L95" s="235"/>
      <c r="M95" s="235"/>
      <c r="N95" s="236"/>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ht="15.75" thickBot="1">
      <c r="B99" s="255"/>
      <c r="C99" s="256"/>
      <c r="D99" s="256"/>
      <c r="E99" s="256"/>
      <c r="F99" s="256"/>
      <c r="G99" s="256"/>
      <c r="H99" s="256"/>
      <c r="I99" s="256"/>
      <c r="J99" s="256"/>
      <c r="K99" s="256"/>
      <c r="L99" s="256"/>
      <c r="M99" s="256"/>
      <c r="N99" s="257"/>
    </row>
    <row r="100" spans="2:14">
      <c r="B100" s="258"/>
      <c r="C100" s="259"/>
      <c r="D100" s="259"/>
      <c r="E100" s="259"/>
      <c r="F100" s="259"/>
      <c r="G100" s="259"/>
      <c r="H100" s="259"/>
      <c r="I100" s="259"/>
      <c r="J100" s="259"/>
      <c r="K100" s="259"/>
      <c r="L100" s="259"/>
      <c r="M100" s="259"/>
      <c r="N100" s="260"/>
    </row>
    <row r="101" spans="2:14">
      <c r="B101" s="261" t="s">
        <v>2322</v>
      </c>
      <c r="C101" s="262"/>
      <c r="D101" s="262"/>
      <c r="E101" s="262"/>
      <c r="F101" s="262"/>
      <c r="G101" s="262"/>
      <c r="H101" s="262"/>
      <c r="I101" s="262"/>
      <c r="J101" s="262"/>
      <c r="K101" s="262"/>
      <c r="L101" s="262"/>
      <c r="M101" s="262"/>
      <c r="N101" s="263"/>
    </row>
    <row r="102" spans="2:14" ht="15" customHeight="1">
      <c r="B102" s="956" t="s">
        <v>2323</v>
      </c>
      <c r="C102" s="957"/>
      <c r="D102" s="957"/>
      <c r="E102" s="957"/>
      <c r="F102" s="957"/>
      <c r="G102" s="957"/>
      <c r="H102" s="957"/>
      <c r="I102" s="957"/>
      <c r="J102" s="957"/>
      <c r="K102" s="957"/>
      <c r="L102" s="957"/>
      <c r="M102" s="957"/>
      <c r="N102" s="958"/>
    </row>
    <row r="103" spans="2:14" ht="15" customHeight="1">
      <c r="B103" s="956"/>
      <c r="C103" s="957"/>
      <c r="D103" s="957"/>
      <c r="E103" s="957"/>
      <c r="F103" s="957"/>
      <c r="G103" s="957"/>
      <c r="H103" s="957"/>
      <c r="I103" s="957"/>
      <c r="J103" s="957"/>
      <c r="K103" s="957"/>
      <c r="L103" s="957"/>
      <c r="M103" s="957"/>
      <c r="N103" s="958"/>
    </row>
    <row r="104" spans="2:14" ht="30" customHeight="1">
      <c r="B104" s="959" t="s">
        <v>2324</v>
      </c>
      <c r="C104" s="960"/>
      <c r="D104" s="960"/>
      <c r="E104" s="960"/>
      <c r="F104" s="960"/>
      <c r="G104" s="960"/>
      <c r="H104" s="960"/>
      <c r="I104" s="960"/>
      <c r="J104" s="960"/>
      <c r="K104" s="960"/>
      <c r="L104" s="960"/>
      <c r="M104" s="960"/>
      <c r="N104" s="961"/>
    </row>
    <row r="105" spans="2:14">
      <c r="B105" s="959"/>
      <c r="C105" s="960"/>
      <c r="D105" s="960"/>
      <c r="E105" s="960"/>
      <c r="F105" s="960"/>
      <c r="G105" s="960"/>
      <c r="H105" s="960"/>
      <c r="I105" s="960"/>
      <c r="J105" s="960"/>
      <c r="K105" s="960"/>
      <c r="L105" s="960"/>
      <c r="M105" s="960"/>
      <c r="N105" s="961"/>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346"/>
      <c r="C108" s="347"/>
      <c r="D108" s="347"/>
      <c r="E108" s="347"/>
      <c r="F108" s="347"/>
      <c r="G108" s="347"/>
      <c r="H108" s="347"/>
      <c r="I108" s="347"/>
      <c r="J108" s="347"/>
      <c r="K108" s="347"/>
      <c r="L108" s="347"/>
      <c r="M108" s="347"/>
      <c r="N108" s="348"/>
    </row>
    <row r="109" spans="2:14">
      <c r="B109" s="261"/>
      <c r="C109" s="262"/>
      <c r="D109" s="262"/>
      <c r="E109" s="262"/>
      <c r="F109" s="262"/>
      <c r="G109" s="262"/>
      <c r="H109" s="262"/>
      <c r="I109" s="262"/>
      <c r="J109" s="262"/>
      <c r="K109" s="262"/>
      <c r="L109" s="262"/>
      <c r="M109" s="262"/>
      <c r="N109" s="263"/>
    </row>
    <row r="110" spans="2:14">
      <c r="B110" s="249"/>
      <c r="C110" s="250"/>
      <c r="D110" s="250"/>
      <c r="E110" s="250" t="s">
        <v>1060</v>
      </c>
      <c r="F110" s="424"/>
      <c r="G110" s="424"/>
      <c r="H110" s="250"/>
      <c r="I110" s="250"/>
      <c r="J110" s="250"/>
      <c r="K110" s="250"/>
      <c r="L110" s="250"/>
      <c r="M110" s="250"/>
      <c r="N110" s="251"/>
    </row>
    <row r="111" spans="2:14">
      <c r="B111" s="249"/>
      <c r="C111" s="250"/>
      <c r="D111" s="250"/>
      <c r="E111" s="425" t="s">
        <v>1061</v>
      </c>
      <c r="F111" s="250"/>
      <c r="G111" s="250"/>
      <c r="H111" s="425"/>
      <c r="I111" s="425"/>
      <c r="J111" s="425"/>
      <c r="K111" s="250"/>
      <c r="L111" s="250"/>
      <c r="M111" s="250"/>
      <c r="N111" s="251"/>
    </row>
    <row r="112" spans="2:14">
      <c r="B112" s="249"/>
      <c r="C112" s="250"/>
      <c r="D112" s="250"/>
      <c r="E112" s="264" t="s">
        <v>1065</v>
      </c>
      <c r="F112" s="250"/>
      <c r="G112" s="250"/>
      <c r="H112" s="264"/>
      <c r="I112" s="264"/>
      <c r="J112" s="264"/>
      <c r="K112" s="250"/>
      <c r="L112" s="250"/>
      <c r="M112" s="250"/>
      <c r="N112" s="251"/>
    </row>
    <row r="113" spans="2:14">
      <c r="B113" s="265"/>
      <c r="C113" s="262"/>
      <c r="D113" s="262"/>
      <c r="E113" s="250" t="s">
        <v>1063</v>
      </c>
      <c r="F113" s="250"/>
      <c r="G113" s="250"/>
      <c r="H113" s="250"/>
      <c r="I113" s="250"/>
      <c r="J113" s="250"/>
      <c r="K113" s="262"/>
      <c r="L113" s="262"/>
      <c r="M113" s="262"/>
      <c r="N113" s="263"/>
    </row>
    <row r="114" spans="2:14">
      <c r="B114" s="265"/>
      <c r="C114" s="262"/>
      <c r="D114" s="262"/>
      <c r="E114" s="262"/>
      <c r="F114" s="250"/>
      <c r="G114" s="250"/>
      <c r="H114" s="250"/>
      <c r="I114" s="250"/>
      <c r="J114" s="250"/>
      <c r="K114" s="262"/>
      <c r="L114" s="262"/>
      <c r="M114" s="262"/>
      <c r="N114" s="263"/>
    </row>
    <row r="115" spans="2:14">
      <c r="B115" s="265" t="s">
        <v>2325</v>
      </c>
      <c r="C115" s="264"/>
      <c r="D115" s="264"/>
      <c r="E115" s="250"/>
      <c r="F115" s="250"/>
      <c r="G115" s="250"/>
      <c r="H115" s="250"/>
      <c r="I115" s="250"/>
      <c r="J115" s="962"/>
      <c r="K115" s="962"/>
      <c r="L115" s="962"/>
      <c r="M115" s="962"/>
      <c r="N115" s="963"/>
    </row>
    <row r="116" spans="2:14" ht="15.75" thickBot="1">
      <c r="B116" s="426" t="s">
        <v>2326</v>
      </c>
      <c r="C116" s="427"/>
      <c r="D116" s="427"/>
      <c r="E116" s="266"/>
      <c r="F116" s="266"/>
      <c r="G116" s="266"/>
      <c r="H116" s="266"/>
      <c r="I116" s="266"/>
      <c r="J116" s="964"/>
      <c r="K116" s="964"/>
      <c r="L116" s="964"/>
      <c r="M116" s="964"/>
      <c r="N116" s="965"/>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1716</v>
      </c>
      <c r="C31" s="86" t="s">
        <v>2194</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180</v>
      </c>
      <c r="B36" s="861" t="str">
        <f>VLOOKUP(A36,EQUIPOS!A6:D154,3,FALSE)</f>
        <v>Compresor 120 HP, con martillo.</v>
      </c>
      <c r="C36" s="862"/>
      <c r="D36" s="862"/>
      <c r="E36" s="862"/>
      <c r="F36" s="862"/>
      <c r="G36" s="862"/>
      <c r="H36" s="863"/>
      <c r="I36" s="274"/>
      <c r="J36" s="275"/>
      <c r="K36" s="276">
        <f>VLOOKUP(A36,EQUIPOS!A6:D163,4,FALSE)</f>
        <v>91984.333333333328</v>
      </c>
      <c r="L36" s="277"/>
      <c r="M36" s="278">
        <v>2.5</v>
      </c>
      <c r="N36" s="279">
        <f>K36/M36</f>
        <v>36793.73333333333</v>
      </c>
    </row>
    <row r="37" spans="1:14">
      <c r="A37" s="118" t="s">
        <v>129</v>
      </c>
      <c r="B37" s="861" t="str">
        <f>VLOOKUP(A37,EQUIPOS!A7:D154,3,FALSE)</f>
        <v xml:space="preserve">Buldozer, Potencia al volante de 140 HP, motor de 2200 RPM, longitud de hoja 4,80m. </v>
      </c>
      <c r="C37" s="862"/>
      <c r="D37" s="862"/>
      <c r="E37" s="862"/>
      <c r="F37" s="862"/>
      <c r="G37" s="862"/>
      <c r="H37" s="863"/>
      <c r="I37" s="428"/>
      <c r="J37" s="429"/>
      <c r="K37" s="276">
        <f>VLOOKUP(A37,EQUIPOS!A7:D164,4,FALSE)</f>
        <v>143990</v>
      </c>
      <c r="L37" s="342"/>
      <c r="M37" s="343">
        <v>100</v>
      </c>
      <c r="N37" s="279">
        <f>K37/M37</f>
        <v>1439.9</v>
      </c>
    </row>
    <row r="38" spans="1:14">
      <c r="A38" s="118" t="s">
        <v>312</v>
      </c>
      <c r="B38" s="861" t="str">
        <f>VLOOKUP(A38,EQUIPOS!A8:D154,3,FALSE)</f>
        <v>Retroexcavadora sobre oruga, potencia 138 HP, balde de 1,5 m3.</v>
      </c>
      <c r="C38" s="862"/>
      <c r="D38" s="862"/>
      <c r="E38" s="862"/>
      <c r="F38" s="862"/>
      <c r="G38" s="862"/>
      <c r="H38" s="863"/>
      <c r="I38" s="335"/>
      <c r="J38" s="337"/>
      <c r="K38" s="276">
        <f>VLOOKUP(A38,EQUIPOS!A8:D165,4,FALSE)</f>
        <v>132647.46719880804</v>
      </c>
      <c r="L38" s="430"/>
      <c r="M38" s="431">
        <v>16</v>
      </c>
      <c r="N38" s="279">
        <f>K38/M38</f>
        <v>8290.4666999255023</v>
      </c>
    </row>
    <row r="39" spans="1:14">
      <c r="B39" s="861"/>
      <c r="C39" s="862"/>
      <c r="D39" s="862"/>
      <c r="E39" s="868"/>
      <c r="F39" s="862"/>
      <c r="G39" s="862"/>
      <c r="H39" s="863"/>
      <c r="I39" s="41"/>
      <c r="J39" s="42"/>
      <c r="K39" s="281"/>
      <c r="L39" s="283"/>
      <c r="M39" s="284"/>
      <c r="N39" s="285"/>
    </row>
    <row r="40" spans="1:14">
      <c r="B40" s="869" t="s">
        <v>1036</v>
      </c>
      <c r="C40" s="870"/>
      <c r="D40" s="870"/>
      <c r="E40" s="43"/>
      <c r="F40" s="44"/>
      <c r="G40" s="44"/>
      <c r="H40" s="45"/>
      <c r="I40" s="41"/>
      <c r="J40" s="42"/>
      <c r="K40" s="286"/>
      <c r="L40" s="283"/>
      <c r="M40" s="408">
        <v>0.01</v>
      </c>
      <c r="N40" s="351">
        <f>N76*M40</f>
        <v>23.937752440359372</v>
      </c>
    </row>
    <row r="41" spans="1:14" ht="15.75" thickBot="1">
      <c r="B41" s="861"/>
      <c r="C41" s="862"/>
      <c r="D41" s="862"/>
      <c r="E41" s="862"/>
      <c r="F41" s="862"/>
      <c r="G41" s="862"/>
      <c r="H41" s="863"/>
      <c r="I41" s="871"/>
      <c r="J41" s="872"/>
      <c r="K41" s="46"/>
      <c r="L41" s="873"/>
      <c r="M41" s="874"/>
      <c r="N41" s="110"/>
    </row>
    <row r="42" spans="1:14" ht="15.75" thickBot="1">
      <c r="B42" s="812" t="s">
        <v>1037</v>
      </c>
      <c r="C42" s="813"/>
      <c r="D42" s="813"/>
      <c r="E42" s="813"/>
      <c r="F42" s="813"/>
      <c r="G42" s="813"/>
      <c r="H42" s="813"/>
      <c r="I42" s="813"/>
      <c r="J42" s="813"/>
      <c r="K42" s="813"/>
      <c r="L42" s="813"/>
      <c r="M42" s="814"/>
      <c r="N42" s="401">
        <f>SUM(N36:N41)</f>
        <v>46548.037785699191</v>
      </c>
    </row>
    <row r="43" spans="1:14">
      <c r="B43" s="287"/>
      <c r="C43" s="39"/>
      <c r="D43" s="39"/>
      <c r="E43" s="39"/>
      <c r="F43" s="39"/>
      <c r="G43" s="39"/>
      <c r="H43" s="39"/>
      <c r="I43" s="39"/>
      <c r="J43" s="39"/>
      <c r="K43" s="39"/>
      <c r="L43" s="39"/>
      <c r="M43" s="39"/>
      <c r="N43" s="40"/>
    </row>
    <row r="44" spans="1:14">
      <c r="B44" s="69" t="s">
        <v>1038</v>
      </c>
      <c r="C44" s="70"/>
      <c r="D44" s="70"/>
      <c r="E44" s="70"/>
      <c r="F44" s="70"/>
      <c r="G44" s="70"/>
      <c r="H44" s="70"/>
      <c r="I44" s="70"/>
      <c r="J44" s="70"/>
      <c r="K44" s="70"/>
      <c r="L44" s="70"/>
      <c r="M44" s="70"/>
      <c r="N44" s="71"/>
    </row>
    <row r="45" spans="1:14" ht="15.75" thickBot="1">
      <c r="B45" s="72"/>
      <c r="C45" s="67"/>
      <c r="D45" s="67"/>
      <c r="E45" s="67"/>
      <c r="F45" s="67"/>
      <c r="G45" s="67"/>
      <c r="H45" s="67"/>
      <c r="I45" s="67"/>
      <c r="J45" s="66"/>
      <c r="K45" s="66"/>
      <c r="L45" s="66"/>
      <c r="M45" s="66"/>
      <c r="N45" s="68"/>
    </row>
    <row r="46" spans="1:14">
      <c r="B46" s="857" t="s">
        <v>1028</v>
      </c>
      <c r="C46" s="858"/>
      <c r="D46" s="858"/>
      <c r="E46" s="858"/>
      <c r="F46" s="858"/>
      <c r="G46" s="858"/>
      <c r="H46" s="858"/>
      <c r="I46" s="892"/>
      <c r="J46" s="322" t="s">
        <v>1029</v>
      </c>
      <c r="K46" s="90" t="s">
        <v>1030</v>
      </c>
      <c r="L46" s="893" t="s">
        <v>1039</v>
      </c>
      <c r="M46" s="892"/>
      <c r="N46" s="91" t="s">
        <v>1035</v>
      </c>
    </row>
    <row r="47" spans="1:14">
      <c r="A47" s="151" t="s">
        <v>376</v>
      </c>
      <c r="B47" s="48" t="str">
        <f>VLOOKUP(A47,MATERIALES!A5:D373,3,FALSE)</f>
        <v>Anfo</v>
      </c>
      <c r="C47" s="288"/>
      <c r="D47" s="288"/>
      <c r="E47" s="288"/>
      <c r="F47" s="288"/>
      <c r="G47" s="288"/>
      <c r="H47" s="288"/>
      <c r="I47" s="275"/>
      <c r="J47" s="231" t="str">
        <f>VLOOKUP(A47,MATERIALES!A3:D639,2,FALSE)</f>
        <v>kg</v>
      </c>
      <c r="K47" s="289">
        <v>0.3</v>
      </c>
      <c r="L47" s="274"/>
      <c r="M47" s="409">
        <f>VLOOKUP(A47,MATERIALES!A5:D396,4,FALSE)</f>
        <v>6109.7757896552757</v>
      </c>
      <c r="N47" s="279">
        <f>K47*M47</f>
        <v>1832.9327368965826</v>
      </c>
    </row>
    <row r="48" spans="1:14">
      <c r="A48" s="151" t="s">
        <v>427</v>
      </c>
      <c r="B48" s="48" t="str">
        <f>VLOOKUP(A48,MATERIALES!A6:D373,3,FALSE)</f>
        <v>Cordón detonante</v>
      </c>
      <c r="C48" s="432"/>
      <c r="D48" s="432"/>
      <c r="E48" s="432"/>
      <c r="F48" s="432"/>
      <c r="G48" s="432"/>
      <c r="H48" s="432"/>
      <c r="I48" s="432"/>
      <c r="J48" s="318" t="str">
        <f>VLOOKUP(A48,MATERIALES!A4:D640,2,FALSE)</f>
        <v>m</v>
      </c>
      <c r="K48" s="404">
        <v>3</v>
      </c>
      <c r="L48" s="428"/>
      <c r="M48" s="409">
        <f>VLOOKUP(A48,MATERIALES!A6:D397,4,FALSE)</f>
        <v>3660.9530912487189</v>
      </c>
      <c r="N48" s="279">
        <f t="shared" ref="N48:N53" si="0">K48*M48</f>
        <v>10982.859273746157</v>
      </c>
    </row>
    <row r="49" spans="1:14">
      <c r="A49" s="151" t="s">
        <v>462</v>
      </c>
      <c r="B49" s="48" t="str">
        <f>VLOOKUP(A49,MATERIALES!A6:D373,3,FALSE)</f>
        <v>Explosivos  75% (INDUGEL)</v>
      </c>
      <c r="C49" s="432"/>
      <c r="D49" s="432"/>
      <c r="E49" s="432"/>
      <c r="F49" s="432"/>
      <c r="G49" s="432"/>
      <c r="H49" s="432"/>
      <c r="I49" s="432"/>
      <c r="J49" s="319" t="str">
        <f>VLOOKUP(A49,MATERIALES!A5:D641,2,FALSE)</f>
        <v>lb</v>
      </c>
      <c r="K49" s="404">
        <v>0.25</v>
      </c>
      <c r="L49" s="428"/>
      <c r="M49" s="409">
        <f>VLOOKUP(A49,MATERIALES!A6:D398,4,FALSE)</f>
        <v>11794.630489215933</v>
      </c>
      <c r="N49" s="279">
        <f t="shared" si="0"/>
        <v>2948.6576223039833</v>
      </c>
    </row>
    <row r="50" spans="1:14">
      <c r="A50" s="151" t="s">
        <v>467</v>
      </c>
      <c r="B50" s="48" t="str">
        <f>VLOOKUP(A50,MATERIALES!A6:D373,3,FALSE)</f>
        <v>Fulminantes</v>
      </c>
      <c r="C50" s="432"/>
      <c r="D50" s="432"/>
      <c r="E50" s="432"/>
      <c r="F50" s="432"/>
      <c r="G50" s="432"/>
      <c r="H50" s="432"/>
      <c r="I50" s="432"/>
      <c r="J50" s="319" t="str">
        <f>VLOOKUP(A50,MATERIALES!A6:D642,2,FALSE)</f>
        <v>u</v>
      </c>
      <c r="K50" s="404">
        <v>1</v>
      </c>
      <c r="L50" s="428"/>
      <c r="M50" s="409">
        <f>VLOOKUP(A50,MATERIALES!A6:D399,4,FALSE)</f>
        <v>1923.1977661507865</v>
      </c>
      <c r="N50" s="279">
        <f t="shared" si="0"/>
        <v>1923.1977661507865</v>
      </c>
    </row>
    <row r="51" spans="1:14">
      <c r="A51" s="151" t="s">
        <v>567</v>
      </c>
      <c r="B51" s="48" t="str">
        <f>VLOOKUP(A51,MATERIALES!A7:D373,3,FALSE)</f>
        <v>Mecha Lenta</v>
      </c>
      <c r="C51" s="432"/>
      <c r="D51" s="432"/>
      <c r="E51" s="432"/>
      <c r="F51" s="432"/>
      <c r="G51" s="432"/>
      <c r="H51" s="432"/>
      <c r="I51" s="432"/>
      <c r="J51" s="319" t="str">
        <f>VLOOKUP(A51,MATERIALES!A6:D643,2,FALSE)</f>
        <v>m</v>
      </c>
      <c r="K51" s="404">
        <v>1</v>
      </c>
      <c r="L51" s="428"/>
      <c r="M51" s="409">
        <f>VLOOKUP(A51,MATERIALES!A7:D400,4,FALSE)</f>
        <v>1390.2042600783459</v>
      </c>
      <c r="N51" s="279">
        <f t="shared" si="0"/>
        <v>1390.2042600783459</v>
      </c>
    </row>
    <row r="52" spans="1:14">
      <c r="A52" s="151" t="s">
        <v>918</v>
      </c>
      <c r="B52" s="48" t="str">
        <f>VLOOKUP(A52,MATERIALES!A8:D373,3,FALSE)</f>
        <v xml:space="preserve">Escolta y transporte (una tarifa por cada m3 escoltado y transportado)
</v>
      </c>
      <c r="C52" s="432"/>
      <c r="D52" s="432"/>
      <c r="E52" s="432"/>
      <c r="F52" s="432"/>
      <c r="G52" s="432"/>
      <c r="H52" s="432"/>
      <c r="I52" s="432"/>
      <c r="J52" s="319" t="str">
        <f>VLOOKUP(A52,MATERIALES!A6:D644,2,FALSE)</f>
        <v>kg</v>
      </c>
      <c r="K52" s="404">
        <v>0.45800000000000002</v>
      </c>
      <c r="L52" s="428"/>
      <c r="M52" s="409">
        <f>VLOOKUP(A52,MATERIALES!A8:D401,4,FALSE)</f>
        <v>10572.67533128488</v>
      </c>
      <c r="N52" s="279">
        <f t="shared" si="0"/>
        <v>4842.2853017284751</v>
      </c>
    </row>
    <row r="53" spans="1:14" ht="15.75" thickBot="1">
      <c r="A53" t="s">
        <v>448</v>
      </c>
      <c r="B53" s="48" t="str">
        <f>VLOOKUP(A53,MATERIALES!A9:D373,3,FALSE)</f>
        <v xml:space="preserve">Derechos de explotación y/o disposición de materiales
</v>
      </c>
      <c r="C53" s="317"/>
      <c r="D53" s="317"/>
      <c r="E53" s="317"/>
      <c r="F53" s="317"/>
      <c r="G53" s="317"/>
      <c r="H53" s="317"/>
      <c r="I53" s="317"/>
      <c r="J53" s="440" t="str">
        <f>VLOOKUP(A53,MATERIALES!A7:D645,2,FALSE)</f>
        <v>m3</v>
      </c>
      <c r="K53" s="131">
        <v>1.3</v>
      </c>
      <c r="L53" s="332"/>
      <c r="M53" s="409">
        <f>VLOOKUP(A53,MATERIALES!A9:D402,4,FALSE)</f>
        <v>4864.4868146380995</v>
      </c>
      <c r="N53" s="279">
        <f t="shared" si="0"/>
        <v>6323.8328590295296</v>
      </c>
    </row>
    <row r="54" spans="1:14" ht="15.75" thickBot="1">
      <c r="B54" s="812" t="s">
        <v>1037</v>
      </c>
      <c r="C54" s="813"/>
      <c r="D54" s="813"/>
      <c r="E54" s="813"/>
      <c r="F54" s="813"/>
      <c r="G54" s="813"/>
      <c r="H54" s="813"/>
      <c r="I54" s="813"/>
      <c r="J54" s="813"/>
      <c r="K54" s="813"/>
      <c r="L54" s="813"/>
      <c r="M54" s="814"/>
      <c r="N54" s="401">
        <f>SUM(N47:N53)</f>
        <v>30243.96981993386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1340</v>
      </c>
      <c r="B59" s="51" t="str">
        <f>VLOOKUP(A59,TRANSPORTE!A5:D117,3,FALSE)</f>
        <v>Transporte de material de excavación</v>
      </c>
      <c r="C59" s="324"/>
      <c r="D59" s="324"/>
      <c r="E59" s="324"/>
      <c r="F59" s="324"/>
      <c r="G59" s="324"/>
      <c r="H59" s="318" t="s">
        <v>1551</v>
      </c>
      <c r="I59" s="286">
        <v>1.3</v>
      </c>
      <c r="J59" s="293">
        <v>1</v>
      </c>
      <c r="K59" s="286">
        <f>I59*J59</f>
        <v>1.3</v>
      </c>
      <c r="L59" s="899">
        <f>VLOOKUP(A59,TRANSPORTE!A5:D117,4,FALSE)</f>
        <v>1283.2108638649408</v>
      </c>
      <c r="M59" s="900"/>
      <c r="N59" s="294">
        <f>K59*L59</f>
        <v>1668.1741230244231</v>
      </c>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1668.1741230244231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s="152" t="s">
        <v>11</v>
      </c>
      <c r="B70" s="54" t="str">
        <f>VLOOKUP(A70,'MANO DE OBRA'!A8:D68,3,FALSE)</f>
        <v>Obrero (4)</v>
      </c>
      <c r="C70" s="52"/>
      <c r="D70" s="52"/>
      <c r="E70" s="52"/>
      <c r="F70" s="52"/>
      <c r="G70" s="52"/>
      <c r="H70" s="52"/>
      <c r="I70" s="299">
        <f>K70/J70*100</f>
        <v>110415.578824</v>
      </c>
      <c r="J70" s="300">
        <v>185</v>
      </c>
      <c r="K70" s="301">
        <f>VLOOKUP(A70,'MANO DE OBRA'!A8:D99,4,FALSE)</f>
        <v>204268.8208244</v>
      </c>
      <c r="L70" s="55"/>
      <c r="M70" s="441">
        <v>128</v>
      </c>
      <c r="N70" s="402">
        <f>K70/M70</f>
        <v>1595.850162690625</v>
      </c>
      <c r="O70" s="111"/>
    </row>
    <row r="71" spans="1:15">
      <c r="A71" s="152"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439">
        <v>128</v>
      </c>
      <c r="N71" s="402">
        <f>K71/M71</f>
        <v>797.92508134531249</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812" t="s">
        <v>1037</v>
      </c>
      <c r="C76" s="813"/>
      <c r="D76" s="813"/>
      <c r="E76" s="813"/>
      <c r="F76" s="813"/>
      <c r="G76" s="813"/>
      <c r="H76" s="813"/>
      <c r="I76" s="855"/>
      <c r="J76" s="855"/>
      <c r="K76" s="855"/>
      <c r="L76" s="855"/>
      <c r="M76" s="856"/>
      <c r="N76" s="308">
        <f>SUM(N70:N75)</f>
        <v>2393.7752440359372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N42+N54+N65+N76</f>
        <v>80853.956972693413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16170.791394538683</v>
      </c>
      <c r="M83" s="848"/>
      <c r="N83" s="56"/>
    </row>
    <row r="84" spans="1:14">
      <c r="B84" s="94" t="s">
        <v>1057</v>
      </c>
      <c r="C84" s="95"/>
      <c r="D84" s="95"/>
      <c r="E84" s="95"/>
      <c r="F84" s="95"/>
      <c r="G84" s="95"/>
      <c r="H84" s="95"/>
      <c r="I84" s="92"/>
      <c r="J84" s="93"/>
      <c r="K84" s="311">
        <v>0.05</v>
      </c>
      <c r="L84" s="847">
        <f>N78*K84</f>
        <v>4042.6978486346707</v>
      </c>
      <c r="M84" s="848"/>
      <c r="N84" s="56"/>
    </row>
    <row r="85" spans="1:14" ht="15.75" thickBot="1">
      <c r="B85" s="96" t="s">
        <v>1058</v>
      </c>
      <c r="C85" s="97"/>
      <c r="D85" s="97"/>
      <c r="E85" s="97"/>
      <c r="F85" s="97"/>
      <c r="G85" s="97"/>
      <c r="H85" s="97"/>
      <c r="I85" s="98"/>
      <c r="J85" s="99"/>
      <c r="K85" s="312">
        <v>0.05</v>
      </c>
      <c r="L85" s="849">
        <f>N78*K85</f>
        <v>4042.6978486346707</v>
      </c>
      <c r="M85" s="850"/>
      <c r="N85" s="56"/>
    </row>
    <row r="86" spans="1:14" ht="15.75" thickBot="1">
      <c r="B86" s="812" t="s">
        <v>1037</v>
      </c>
      <c r="C86" s="813"/>
      <c r="D86" s="813"/>
      <c r="E86" s="813"/>
      <c r="F86" s="813"/>
      <c r="G86" s="813"/>
      <c r="H86" s="813"/>
      <c r="I86" s="813"/>
      <c r="J86" s="813"/>
      <c r="K86" s="813"/>
      <c r="L86" s="813"/>
      <c r="M86" s="814"/>
      <c r="N86" s="57">
        <f>L83+L84+L85</f>
        <v>24256.187091808024</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105110.14406450144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1060</v>
      </c>
      <c r="F93" s="424"/>
      <c r="G93" s="424"/>
      <c r="H93" s="424"/>
      <c r="I93" s="424"/>
      <c r="J93" s="424"/>
      <c r="K93" s="250"/>
      <c r="L93" s="250"/>
      <c r="M93" s="250"/>
      <c r="N93" s="251"/>
    </row>
    <row r="94" spans="1:14">
      <c r="B94" s="249"/>
      <c r="C94" s="250"/>
      <c r="D94" s="250"/>
      <c r="E94" s="250" t="s">
        <v>1061</v>
      </c>
      <c r="F94" s="250"/>
      <c r="G94" s="250"/>
      <c r="H94" s="250"/>
      <c r="I94" s="250"/>
      <c r="J94" s="250"/>
      <c r="K94" s="250"/>
      <c r="L94" s="250"/>
      <c r="M94" s="250"/>
      <c r="N94" s="251"/>
    </row>
    <row r="95" spans="1:14">
      <c r="B95" s="249"/>
      <c r="C95" s="250"/>
      <c r="D95" s="250"/>
      <c r="E95" s="250" t="s">
        <v>1062</v>
      </c>
      <c r="F95" s="250"/>
      <c r="G95" s="250"/>
      <c r="H95" s="250"/>
      <c r="I95" s="250"/>
      <c r="J95" s="250"/>
      <c r="K95" s="250"/>
      <c r="L95" s="250"/>
      <c r="M95" s="250"/>
      <c r="N95" s="251"/>
    </row>
    <row r="96" spans="1:14">
      <c r="B96" s="249"/>
      <c r="C96" s="250"/>
      <c r="D96" s="250"/>
      <c r="E96" s="250" t="s">
        <v>1063</v>
      </c>
      <c r="F96" s="250"/>
      <c r="G96" s="250"/>
      <c r="H96" s="250"/>
      <c r="I96" s="250"/>
      <c r="J96" s="250"/>
      <c r="K96" s="250"/>
      <c r="L96" s="250"/>
      <c r="M96" s="250"/>
      <c r="N96" s="251"/>
    </row>
    <row r="97" spans="2:14" ht="15.75" thickBot="1">
      <c r="B97" s="249"/>
      <c r="C97" s="250"/>
      <c r="D97" s="250"/>
      <c r="E97" s="250"/>
      <c r="F97" s="250" t="s">
        <v>1064</v>
      </c>
      <c r="G97" s="250"/>
      <c r="H97" s="250"/>
      <c r="I97" s="250"/>
      <c r="J97" s="250"/>
      <c r="K97" s="250"/>
      <c r="L97" s="250"/>
      <c r="M97" s="250"/>
      <c r="N97" s="251"/>
    </row>
    <row r="98" spans="2:14">
      <c r="B98" s="234" t="s">
        <v>2321</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2322</v>
      </c>
      <c r="C104" s="262"/>
      <c r="D104" s="262"/>
      <c r="E104" s="262"/>
      <c r="F104" s="262"/>
      <c r="G104" s="262"/>
      <c r="H104" s="262"/>
      <c r="I104" s="262"/>
      <c r="J104" s="262"/>
      <c r="K104" s="262"/>
      <c r="L104" s="262"/>
      <c r="M104" s="262"/>
      <c r="N104" s="263"/>
    </row>
    <row r="105" spans="2:14" ht="15" customHeight="1">
      <c r="B105" s="956" t="s">
        <v>2323</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2324</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1060</v>
      </c>
      <c r="F113" s="424"/>
      <c r="G113" s="424"/>
      <c r="H113" s="250"/>
      <c r="I113" s="250"/>
      <c r="J113" s="250"/>
      <c r="K113" s="250"/>
      <c r="L113" s="250"/>
      <c r="M113" s="250"/>
      <c r="N113" s="251"/>
    </row>
    <row r="114" spans="2:14">
      <c r="B114" s="249"/>
      <c r="C114" s="250"/>
      <c r="D114" s="250"/>
      <c r="E114" s="425" t="s">
        <v>1061</v>
      </c>
      <c r="F114" s="250"/>
      <c r="G114" s="250"/>
      <c r="H114" s="425"/>
      <c r="I114" s="425"/>
      <c r="J114" s="425"/>
      <c r="K114" s="250"/>
      <c r="L114" s="250"/>
      <c r="M114" s="250"/>
      <c r="N114" s="251"/>
    </row>
    <row r="115" spans="2:14">
      <c r="B115" s="249"/>
      <c r="C115" s="250"/>
      <c r="D115" s="250"/>
      <c r="E115" s="264" t="s">
        <v>1065</v>
      </c>
      <c r="F115" s="250"/>
      <c r="G115" s="250"/>
      <c r="H115" s="264"/>
      <c r="I115" s="264"/>
      <c r="J115" s="264"/>
      <c r="K115" s="250"/>
      <c r="L115" s="250"/>
      <c r="M115" s="250"/>
      <c r="N115" s="251"/>
    </row>
    <row r="116" spans="2:14">
      <c r="B116" s="265"/>
      <c r="C116" s="262"/>
      <c r="D116" s="262"/>
      <c r="E116" s="250" t="s">
        <v>1063</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2325</v>
      </c>
      <c r="C118" s="264"/>
      <c r="D118" s="264"/>
      <c r="E118" s="250"/>
      <c r="F118" s="250"/>
      <c r="G118" s="250"/>
      <c r="H118" s="250"/>
      <c r="I118" s="250"/>
      <c r="J118" s="962"/>
      <c r="K118" s="962"/>
      <c r="L118" s="962"/>
      <c r="M118" s="962"/>
      <c r="N118" s="963"/>
    </row>
    <row r="119" spans="2:14" ht="15.75" thickBot="1">
      <c r="B119" s="426" t="s">
        <v>2326</v>
      </c>
      <c r="C119" s="427"/>
      <c r="D119" s="427"/>
      <c r="E119" s="266"/>
      <c r="F119" s="266"/>
      <c r="G119" s="266"/>
      <c r="H119" s="266"/>
      <c r="I119" s="266"/>
      <c r="J119" s="964"/>
      <c r="K119" s="964"/>
      <c r="L119" s="964"/>
      <c r="M119" s="964"/>
      <c r="N119" s="965"/>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1717</v>
      </c>
      <c r="C31" s="86" t="s">
        <v>2195</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180</v>
      </c>
      <c r="B36" s="861" t="str">
        <f>VLOOKUP(A36,EQUIPOS!A6:D154,3,FALSE)</f>
        <v>Compresor 120 HP, con martillo.</v>
      </c>
      <c r="C36" s="862"/>
      <c r="D36" s="862"/>
      <c r="E36" s="862"/>
      <c r="F36" s="862"/>
      <c r="G36" s="862"/>
      <c r="H36" s="863"/>
      <c r="I36" s="274"/>
      <c r="J36" s="275"/>
      <c r="K36" s="276">
        <f>VLOOKUP(A36,EQUIPOS!A6:D163,4,FALSE)</f>
        <v>91984.333333333328</v>
      </c>
      <c r="L36" s="277"/>
      <c r="M36" s="343">
        <v>2.5</v>
      </c>
      <c r="N36" s="279">
        <f>K36/M36</f>
        <v>36793.73333333333</v>
      </c>
    </row>
    <row r="37" spans="1:14">
      <c r="A37" s="118" t="s">
        <v>129</v>
      </c>
      <c r="B37" s="861" t="str">
        <f>VLOOKUP(A37,EQUIPOS!A7:D154,3,FALSE)</f>
        <v xml:space="preserve">Buldozer, Potencia al volante de 140 HP, motor de 2200 RPM, longitud de hoja 4,80m. </v>
      </c>
      <c r="C37" s="862"/>
      <c r="D37" s="862"/>
      <c r="E37" s="862"/>
      <c r="F37" s="862"/>
      <c r="G37" s="862"/>
      <c r="H37" s="863"/>
      <c r="I37" s="428"/>
      <c r="J37" s="429"/>
      <c r="K37" s="276">
        <f>VLOOKUP(A37,EQUIPOS!A7:D164,4,FALSE)</f>
        <v>143990</v>
      </c>
      <c r="L37" s="342"/>
      <c r="M37" s="343">
        <v>100</v>
      </c>
      <c r="N37" s="279">
        <f>K37/M37</f>
        <v>1439.9</v>
      </c>
    </row>
    <row r="38" spans="1:14">
      <c r="A38" s="118" t="s">
        <v>261</v>
      </c>
      <c r="B38" s="861" t="str">
        <f>VLOOKUP(A38,EQUIPOS!A8:D154,3,FALSE)</f>
        <v xml:space="preserve">Motobomba 3 PULGADAS (incluye operario)
</v>
      </c>
      <c r="C38" s="862"/>
      <c r="D38" s="862"/>
      <c r="E38" s="862"/>
      <c r="F38" s="862"/>
      <c r="G38" s="862"/>
      <c r="H38" s="863"/>
      <c r="I38" s="335"/>
      <c r="J38" s="337"/>
      <c r="K38" s="276">
        <f>VLOOKUP(A38,EQUIPOS!A8:D165,4,FALSE)</f>
        <v>5522.333333333333</v>
      </c>
      <c r="L38" s="430"/>
      <c r="M38" s="431">
        <v>8</v>
      </c>
      <c r="N38" s="279">
        <f>K38/M38</f>
        <v>690.29166666666663</v>
      </c>
    </row>
    <row r="39" spans="1:14">
      <c r="A39" t="s">
        <v>312</v>
      </c>
      <c r="B39" s="861" t="str">
        <f>VLOOKUP(A39,EQUIPOS!A9:D154,3,FALSE)</f>
        <v>Retroexcavadora sobre oruga, potencia 138 HP, balde de 1,5 m3.</v>
      </c>
      <c r="C39" s="862"/>
      <c r="D39" s="862"/>
      <c r="E39" s="862"/>
      <c r="F39" s="862"/>
      <c r="G39" s="862"/>
      <c r="H39" s="863"/>
      <c r="I39" s="41"/>
      <c r="J39" s="42"/>
      <c r="K39" s="276">
        <f>VLOOKUP(A39,EQUIPOS!A9:D166,4,FALSE)</f>
        <v>132647.46719880804</v>
      </c>
      <c r="L39" s="283"/>
      <c r="M39" s="343">
        <v>8</v>
      </c>
      <c r="N39" s="279">
        <f>K39/M39</f>
        <v>16580.933399851005</v>
      </c>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N78*M41</f>
        <v>204.2688208244</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55709.1272206754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51" t="s">
        <v>376</v>
      </c>
      <c r="B48" s="48" t="str">
        <f>VLOOKUP(A48,MATERIALES!A5:D373,3,FALSE)</f>
        <v>Anfo</v>
      </c>
      <c r="C48" s="288"/>
      <c r="D48" s="288"/>
      <c r="E48" s="288"/>
      <c r="F48" s="288"/>
      <c r="G48" s="288"/>
      <c r="H48" s="288"/>
      <c r="I48" s="275"/>
      <c r="J48" s="231" t="str">
        <f>VLOOKUP(A48,MATERIALES!A4:D640,2,FALSE)</f>
        <v>kg</v>
      </c>
      <c r="K48" s="289">
        <v>0.3</v>
      </c>
      <c r="L48" s="274"/>
      <c r="M48" s="409">
        <f>VLOOKUP(A48,MATERIALES!A5:D396,4,FALSE)</f>
        <v>6109.7757896552757</v>
      </c>
      <c r="N48" s="279">
        <f>K48*M48</f>
        <v>1832.9327368965826</v>
      </c>
    </row>
    <row r="49" spans="1:14">
      <c r="A49" s="151" t="s">
        <v>427</v>
      </c>
      <c r="B49" s="48" t="str">
        <f>VLOOKUP(A49,MATERIALES!A6:D373,3,FALSE)</f>
        <v>Cordón detonante</v>
      </c>
      <c r="C49" s="432"/>
      <c r="D49" s="432"/>
      <c r="E49" s="432"/>
      <c r="F49" s="432"/>
      <c r="G49" s="432"/>
      <c r="H49" s="432"/>
      <c r="I49" s="432"/>
      <c r="J49" s="318" t="str">
        <f>VLOOKUP(A49,MATERIALES!A5:D641,2,FALSE)</f>
        <v>m</v>
      </c>
      <c r="K49" s="404">
        <v>3</v>
      </c>
      <c r="L49" s="428"/>
      <c r="M49" s="409">
        <f>VLOOKUP(A49,MATERIALES!A6:D397,4,FALSE)</f>
        <v>3660.9530912487189</v>
      </c>
      <c r="N49" s="279">
        <f t="shared" ref="N49:N54" si="0">K49*M49</f>
        <v>10982.859273746157</v>
      </c>
    </row>
    <row r="50" spans="1:14">
      <c r="A50" s="151" t="s">
        <v>462</v>
      </c>
      <c r="B50" s="48" t="str">
        <f>VLOOKUP(A50,MATERIALES!A6:D373,3,FALSE)</f>
        <v>Explosivos  75% (INDUGEL)</v>
      </c>
      <c r="C50" s="432"/>
      <c r="D50" s="432"/>
      <c r="E50" s="432"/>
      <c r="F50" s="432"/>
      <c r="G50" s="432"/>
      <c r="H50" s="432"/>
      <c r="I50" s="432"/>
      <c r="J50" s="319" t="str">
        <f>VLOOKUP(A50,MATERIALES!A6:D642,2,FALSE)</f>
        <v>lb</v>
      </c>
      <c r="K50" s="404">
        <v>0.25</v>
      </c>
      <c r="L50" s="428"/>
      <c r="M50" s="409">
        <f>VLOOKUP(A50,MATERIALES!A6:D398,4,FALSE)</f>
        <v>11794.630489215933</v>
      </c>
      <c r="N50" s="279">
        <f t="shared" si="0"/>
        <v>2948.6576223039833</v>
      </c>
    </row>
    <row r="51" spans="1:14">
      <c r="A51" s="151" t="s">
        <v>467</v>
      </c>
      <c r="B51" s="48" t="str">
        <f>VLOOKUP(A51,MATERIALES!A6:D373,3,FALSE)</f>
        <v>Fulminantes</v>
      </c>
      <c r="C51" s="432"/>
      <c r="D51" s="432"/>
      <c r="E51" s="432"/>
      <c r="F51" s="432"/>
      <c r="G51" s="432"/>
      <c r="H51" s="432"/>
      <c r="I51" s="432"/>
      <c r="J51" s="319" t="str">
        <f>VLOOKUP(A51,MATERIALES!A6:D643,2,FALSE)</f>
        <v>u</v>
      </c>
      <c r="K51" s="404">
        <v>1</v>
      </c>
      <c r="L51" s="428"/>
      <c r="M51" s="409">
        <f>VLOOKUP(A51,MATERIALES!A6:D399,4,FALSE)</f>
        <v>1923.1977661507865</v>
      </c>
      <c r="N51" s="279">
        <f t="shared" si="0"/>
        <v>1923.1977661507865</v>
      </c>
    </row>
    <row r="52" spans="1:14">
      <c r="A52" s="151" t="s">
        <v>567</v>
      </c>
      <c r="B52" s="48" t="str">
        <f>VLOOKUP(A52,MATERIALES!A7:D373,3,FALSE)</f>
        <v>Mecha Lenta</v>
      </c>
      <c r="C52" s="432"/>
      <c r="D52" s="432"/>
      <c r="E52" s="432"/>
      <c r="F52" s="432"/>
      <c r="G52" s="432"/>
      <c r="H52" s="432"/>
      <c r="I52" s="432"/>
      <c r="J52" s="319" t="str">
        <f>VLOOKUP(A52,MATERIALES!A6:D644,2,FALSE)</f>
        <v>m</v>
      </c>
      <c r="K52" s="404">
        <v>1</v>
      </c>
      <c r="L52" s="428"/>
      <c r="M52" s="409">
        <f>VLOOKUP(A52,MATERIALES!A7:D400,4,FALSE)</f>
        <v>1390.2042600783459</v>
      </c>
      <c r="N52" s="279">
        <f t="shared" si="0"/>
        <v>1390.2042600783459</v>
      </c>
    </row>
    <row r="53" spans="1:14">
      <c r="A53" s="212" t="s">
        <v>918</v>
      </c>
      <c r="B53" s="48" t="str">
        <f>VLOOKUP(A53,MATERIALES!A7:D373,3,FALSE)</f>
        <v xml:space="preserve">Escolta y transporte (una tarifa por cada m3 escoltado y transportado)
</v>
      </c>
      <c r="C53" s="432"/>
      <c r="D53" s="432"/>
      <c r="E53" s="432"/>
      <c r="F53" s="432"/>
      <c r="G53" s="432"/>
      <c r="H53" s="432"/>
      <c r="I53" s="432"/>
      <c r="J53" s="319" t="str">
        <f>VLOOKUP(A53,MATERIALES!A6:D644,2,FALSE)</f>
        <v>kg</v>
      </c>
      <c r="K53" s="404">
        <v>0.45800000000000002</v>
      </c>
      <c r="L53" s="428"/>
      <c r="M53" s="409">
        <f>VLOOKUP(A53,MATERIALES!A7:D400,4,FALSE)</f>
        <v>10572.67533128488</v>
      </c>
      <c r="N53" s="279">
        <f>K53*M53</f>
        <v>4842.2853017284751</v>
      </c>
    </row>
    <row r="54" spans="1:14">
      <c r="A54" s="151" t="s">
        <v>448</v>
      </c>
      <c r="B54" s="48" t="str">
        <f>VLOOKUP(A54,MATERIALES!A8:D373,3,FALSE)</f>
        <v xml:space="preserve">Derechos de explotación y/o disposición de materiales
</v>
      </c>
      <c r="C54" s="432"/>
      <c r="D54" s="432"/>
      <c r="E54" s="432"/>
      <c r="F54" s="432"/>
      <c r="G54" s="432"/>
      <c r="H54" s="432"/>
      <c r="I54" s="432"/>
      <c r="J54" s="319" t="str">
        <f>VLOOKUP(A54,MATERIALES!A7:D645,2,FALSE)</f>
        <v>m3</v>
      </c>
      <c r="K54" s="404">
        <v>1.3</v>
      </c>
      <c r="L54" s="428"/>
      <c r="M54" s="409">
        <f>VLOOKUP(A54,MATERIALES!A8:D401,4,FALSE)</f>
        <v>4864.4868146380995</v>
      </c>
      <c r="N54" s="279">
        <f t="shared" si="0"/>
        <v>6323.8328590295296</v>
      </c>
    </row>
    <row r="55" spans="1:14" ht="15.75" thickBot="1">
      <c r="B55" s="48"/>
      <c r="C55" s="317"/>
      <c r="D55" s="317"/>
      <c r="E55" s="317"/>
      <c r="F55" s="317"/>
      <c r="G55" s="317"/>
      <c r="H55" s="317"/>
      <c r="I55" s="317"/>
      <c r="J55" s="442"/>
      <c r="K55" s="131"/>
      <c r="L55" s="332"/>
      <c r="M55" s="409"/>
      <c r="N55" s="279"/>
    </row>
    <row r="56" spans="1:14" ht="15.75" thickBot="1">
      <c r="B56" s="812" t="s">
        <v>1037</v>
      </c>
      <c r="C56" s="813"/>
      <c r="D56" s="813"/>
      <c r="E56" s="813"/>
      <c r="F56" s="813"/>
      <c r="G56" s="813"/>
      <c r="H56" s="813"/>
      <c r="I56" s="813"/>
      <c r="J56" s="813"/>
      <c r="K56" s="813"/>
      <c r="L56" s="813"/>
      <c r="M56" s="814"/>
      <c r="N56" s="401">
        <f>SUM(N48:N55)</f>
        <v>30243.96981993386</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A61" t="s">
        <v>1340</v>
      </c>
      <c r="B61" s="51" t="str">
        <f>VLOOKUP(A61,TRANSPORTE!A5:D117,3,FALSE)</f>
        <v>Transporte de material de excavación</v>
      </c>
      <c r="C61" s="324"/>
      <c r="D61" s="324"/>
      <c r="E61" s="324"/>
      <c r="F61" s="324"/>
      <c r="G61" s="324"/>
      <c r="H61" s="318" t="s">
        <v>1551</v>
      </c>
      <c r="I61" s="286">
        <v>1.3</v>
      </c>
      <c r="J61" s="293">
        <v>1</v>
      </c>
      <c r="K61" s="286">
        <f>I61*J61</f>
        <v>1.3</v>
      </c>
      <c r="L61" s="899">
        <f>VLOOKUP(A61,TRANSPORTE!A5:D117,4,FALSE)</f>
        <v>1283.2108638649408</v>
      </c>
      <c r="M61" s="900"/>
      <c r="N61" s="294">
        <f>K61*L61</f>
        <v>1668.1741230244231</v>
      </c>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f>N61+N62+N63+N64+N65</f>
        <v>1668.1741230244231</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854"/>
      <c r="N71" s="103" t="s">
        <v>1035</v>
      </c>
    </row>
    <row r="72" spans="1:15">
      <c r="A72" s="152" t="s">
        <v>15</v>
      </c>
      <c r="B72" s="54" t="str">
        <f>VLOOKUP(A72,'MANO DE OBRA'!A8:D68,3,FALSE)</f>
        <v>Obrero (6)</v>
      </c>
      <c r="C72" s="52"/>
      <c r="D72" s="52"/>
      <c r="E72" s="52"/>
      <c r="F72" s="52"/>
      <c r="G72" s="52"/>
      <c r="H72" s="52"/>
      <c r="I72" s="299">
        <f>K72/J72*100</f>
        <v>165623.36823599998</v>
      </c>
      <c r="J72" s="300">
        <v>185</v>
      </c>
      <c r="K72" s="301">
        <f>VLOOKUP(A72,'MANO DE OBRA'!A8:D99,4,FALSE)</f>
        <v>306403.23123659997</v>
      </c>
      <c r="L72" s="55"/>
      <c r="M72" s="441">
        <v>20</v>
      </c>
      <c r="N72" s="402">
        <f>K72/M72</f>
        <v>15320.161561829998</v>
      </c>
      <c r="O72" s="111"/>
    </row>
    <row r="73" spans="1:15">
      <c r="A73" s="152" t="s">
        <v>30</v>
      </c>
      <c r="B73" s="54" t="str">
        <f>VLOOKUP(A73,'MANO DE OBRA'!A8:D69,3,FALSE)</f>
        <v>Oficial</v>
      </c>
      <c r="C73" s="52"/>
      <c r="D73" s="52"/>
      <c r="E73" s="52"/>
      <c r="F73" s="52"/>
      <c r="G73" s="52"/>
      <c r="H73" s="52"/>
      <c r="I73" s="299">
        <f>K73/J73*100</f>
        <v>55207.789411999998</v>
      </c>
      <c r="J73" s="300">
        <v>185</v>
      </c>
      <c r="K73" s="301">
        <f>VLOOKUP(A73,'MANO DE OBRA'!A8:D100,4,FALSE)</f>
        <v>102134.4104122</v>
      </c>
      <c r="L73" s="55"/>
      <c r="M73" s="439">
        <v>20</v>
      </c>
      <c r="N73" s="402">
        <f>K73/M73</f>
        <v>5106.7205206099998</v>
      </c>
    </row>
    <row r="74" spans="1:15">
      <c r="B74" s="54"/>
      <c r="C74" s="52"/>
      <c r="D74" s="52"/>
      <c r="E74" s="52"/>
      <c r="F74" s="52"/>
      <c r="G74" s="52"/>
      <c r="H74" s="52"/>
      <c r="I74" s="286"/>
      <c r="J74" s="304"/>
      <c r="K74" s="305"/>
      <c r="L74" s="55"/>
      <c r="M74" s="307"/>
      <c r="N74" s="303"/>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89"/>
      <c r="I77" s="131"/>
      <c r="J77" s="131"/>
      <c r="K77" s="131"/>
      <c r="L77" s="902"/>
      <c r="M77" s="902"/>
      <c r="N77" s="50"/>
    </row>
    <row r="78" spans="1:15" ht="15.75" thickBot="1">
      <c r="B78" s="901" t="s">
        <v>1037</v>
      </c>
      <c r="C78" s="855"/>
      <c r="D78" s="855"/>
      <c r="E78" s="855"/>
      <c r="F78" s="855"/>
      <c r="G78" s="855"/>
      <c r="H78" s="855"/>
      <c r="I78" s="855"/>
      <c r="J78" s="855"/>
      <c r="K78" s="855"/>
      <c r="L78" s="855"/>
      <c r="M78" s="856"/>
      <c r="N78" s="308">
        <f>SUM(N72:N77)</f>
        <v>20426.882082439999</v>
      </c>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108048.15324607368</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21609.630649214738</v>
      </c>
      <c r="M85" s="848"/>
      <c r="N85" s="56"/>
    </row>
    <row r="86" spans="1:14">
      <c r="B86" s="94" t="s">
        <v>1057</v>
      </c>
      <c r="C86" s="95"/>
      <c r="D86" s="95"/>
      <c r="E86" s="95"/>
      <c r="F86" s="95"/>
      <c r="G86" s="95"/>
      <c r="H86" s="95"/>
      <c r="I86" s="92"/>
      <c r="J86" s="93"/>
      <c r="K86" s="311">
        <v>0.05</v>
      </c>
      <c r="L86" s="847">
        <f>N80*K86</f>
        <v>5402.4076623036844</v>
      </c>
      <c r="M86" s="848"/>
      <c r="N86" s="56"/>
    </row>
    <row r="87" spans="1:14" ht="15.75" thickBot="1">
      <c r="B87" s="96" t="s">
        <v>1058</v>
      </c>
      <c r="C87" s="97"/>
      <c r="D87" s="97"/>
      <c r="E87" s="97"/>
      <c r="F87" s="97"/>
      <c r="G87" s="97"/>
      <c r="H87" s="97"/>
      <c r="I87" s="98"/>
      <c r="J87" s="99"/>
      <c r="K87" s="312">
        <v>0.05</v>
      </c>
      <c r="L87" s="849">
        <f>N80*K87</f>
        <v>5402.4076623036844</v>
      </c>
      <c r="M87" s="850"/>
      <c r="N87" s="56"/>
    </row>
    <row r="88" spans="1:14" ht="15.75" thickBot="1">
      <c r="B88" s="812" t="s">
        <v>1037</v>
      </c>
      <c r="C88" s="813"/>
      <c r="D88" s="813"/>
      <c r="E88" s="813"/>
      <c r="F88" s="813"/>
      <c r="G88" s="813"/>
      <c r="H88" s="813"/>
      <c r="I88" s="813"/>
      <c r="J88" s="813"/>
      <c r="K88" s="813"/>
      <c r="L88" s="813"/>
      <c r="M88" s="814"/>
      <c r="N88" s="57">
        <f>L85+L86+L87</f>
        <v>32414.445973822108</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195">
        <f>N80+N88</f>
        <v>140462.59921989578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1060</v>
      </c>
      <c r="F95" s="424"/>
      <c r="G95" s="424"/>
      <c r="H95" s="424"/>
      <c r="I95" s="424"/>
      <c r="J95" s="424"/>
      <c r="K95" s="250"/>
      <c r="L95" s="250"/>
      <c r="M95" s="250"/>
      <c r="N95" s="251"/>
    </row>
    <row r="96" spans="1:14">
      <c r="B96" s="249"/>
      <c r="C96" s="250"/>
      <c r="D96" s="250"/>
      <c r="E96" s="250" t="s">
        <v>1061</v>
      </c>
      <c r="F96" s="250"/>
      <c r="G96" s="250"/>
      <c r="H96" s="250"/>
      <c r="I96" s="250"/>
      <c r="J96" s="250"/>
      <c r="K96" s="250"/>
      <c r="L96" s="250"/>
      <c r="M96" s="250"/>
      <c r="N96" s="251"/>
    </row>
    <row r="97" spans="2:14">
      <c r="B97" s="249"/>
      <c r="C97" s="250"/>
      <c r="D97" s="250"/>
      <c r="E97" s="250" t="s">
        <v>1062</v>
      </c>
      <c r="F97" s="250"/>
      <c r="G97" s="250"/>
      <c r="H97" s="250"/>
      <c r="I97" s="250"/>
      <c r="J97" s="250"/>
      <c r="K97" s="250"/>
      <c r="L97" s="250"/>
      <c r="M97" s="250"/>
      <c r="N97" s="251"/>
    </row>
    <row r="98" spans="2:14">
      <c r="B98" s="249"/>
      <c r="C98" s="250"/>
      <c r="D98" s="250"/>
      <c r="E98" s="250" t="s">
        <v>1063</v>
      </c>
      <c r="F98" s="250"/>
      <c r="G98" s="250"/>
      <c r="H98" s="250"/>
      <c r="I98" s="250"/>
      <c r="J98" s="250"/>
      <c r="K98" s="250"/>
      <c r="L98" s="250"/>
      <c r="M98" s="250"/>
      <c r="N98" s="251"/>
    </row>
    <row r="99" spans="2:14" ht="15.75" thickBot="1">
      <c r="B99" s="249"/>
      <c r="C99" s="250"/>
      <c r="D99" s="250"/>
      <c r="E99" s="250"/>
      <c r="F99" s="250" t="s">
        <v>1064</v>
      </c>
      <c r="G99" s="250"/>
      <c r="H99" s="250"/>
      <c r="I99" s="250"/>
      <c r="J99" s="250"/>
      <c r="K99" s="250"/>
      <c r="L99" s="250"/>
      <c r="M99" s="250"/>
      <c r="N99" s="251"/>
    </row>
    <row r="100" spans="2:14">
      <c r="B100" s="234" t="s">
        <v>2321</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2322</v>
      </c>
      <c r="C106" s="262"/>
      <c r="D106" s="262"/>
      <c r="E106" s="262"/>
      <c r="F106" s="262"/>
      <c r="G106" s="262"/>
      <c r="H106" s="262"/>
      <c r="I106" s="262"/>
      <c r="J106" s="262"/>
      <c r="K106" s="262"/>
      <c r="L106" s="262"/>
      <c r="M106" s="262"/>
      <c r="N106" s="263"/>
    </row>
    <row r="107" spans="2:14" ht="15" customHeight="1">
      <c r="B107" s="956" t="s">
        <v>2323</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2324</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1060</v>
      </c>
      <c r="F115" s="424"/>
      <c r="G115" s="424"/>
      <c r="H115" s="250"/>
      <c r="I115" s="250"/>
      <c r="J115" s="250"/>
      <c r="K115" s="250"/>
      <c r="L115" s="250"/>
      <c r="M115" s="250"/>
      <c r="N115" s="251"/>
    </row>
    <row r="116" spans="2:14">
      <c r="B116" s="249"/>
      <c r="C116" s="250"/>
      <c r="D116" s="250"/>
      <c r="E116" s="425" t="s">
        <v>1061</v>
      </c>
      <c r="F116" s="250"/>
      <c r="G116" s="250"/>
      <c r="H116" s="425"/>
      <c r="I116" s="425"/>
      <c r="J116" s="425"/>
      <c r="K116" s="250"/>
      <c r="L116" s="250"/>
      <c r="M116" s="250"/>
      <c r="N116" s="251"/>
    </row>
    <row r="117" spans="2:14">
      <c r="B117" s="249"/>
      <c r="C117" s="250"/>
      <c r="D117" s="250"/>
      <c r="E117" s="264" t="s">
        <v>1065</v>
      </c>
      <c r="F117" s="250"/>
      <c r="G117" s="250"/>
      <c r="H117" s="264"/>
      <c r="I117" s="264"/>
      <c r="J117" s="264"/>
      <c r="K117" s="250"/>
      <c r="L117" s="250"/>
      <c r="M117" s="250"/>
      <c r="N117" s="251"/>
    </row>
    <row r="118" spans="2:14">
      <c r="B118" s="265"/>
      <c r="C118" s="262"/>
      <c r="D118" s="262"/>
      <c r="E118" s="250" t="s">
        <v>1063</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2325</v>
      </c>
      <c r="C120" s="264"/>
      <c r="D120" s="264"/>
      <c r="E120" s="250"/>
      <c r="F120" s="250"/>
      <c r="G120" s="250"/>
      <c r="H120" s="250"/>
      <c r="I120" s="250"/>
      <c r="J120" s="962"/>
      <c r="K120" s="962"/>
      <c r="L120" s="962"/>
      <c r="M120" s="962"/>
      <c r="N120" s="963"/>
    </row>
    <row r="121" spans="2:14" ht="15.75" thickBot="1">
      <c r="B121" s="426" t="s">
        <v>2326</v>
      </c>
      <c r="C121" s="427"/>
      <c r="D121" s="427"/>
      <c r="E121" s="266"/>
      <c r="F121" s="266"/>
      <c r="G121" s="266"/>
      <c r="H121" s="266"/>
      <c r="I121" s="266"/>
      <c r="J121" s="964"/>
      <c r="K121" s="964"/>
      <c r="L121" s="964"/>
      <c r="M121" s="964"/>
      <c r="N121" s="96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2.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1718</v>
      </c>
      <c r="C31" s="86" t="s">
        <v>2196</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129</v>
      </c>
      <c r="B36" s="861" t="str">
        <f>VLOOKUP(A36,EQUIPOS!A6:D154,3,FALSE)</f>
        <v xml:space="preserve">Buldozer, Potencia al volante de 140 HP, motor de 2200 RPM, longitud de hoja 4,80m. </v>
      </c>
      <c r="C36" s="862"/>
      <c r="D36" s="862"/>
      <c r="E36" s="862"/>
      <c r="F36" s="862"/>
      <c r="G36" s="862"/>
      <c r="H36" s="863"/>
      <c r="I36" s="274"/>
      <c r="J36" s="275"/>
      <c r="K36" s="276">
        <f>VLOOKUP(A36,EQUIPOS!A6:D163,4,FALSE)</f>
        <v>143990</v>
      </c>
      <c r="L36" s="277"/>
      <c r="M36" s="343">
        <v>100</v>
      </c>
      <c r="N36" s="279">
        <f>K36/M36</f>
        <v>1439.9</v>
      </c>
    </row>
    <row r="37" spans="1:14">
      <c r="A37" s="118" t="s">
        <v>312</v>
      </c>
      <c r="B37" s="861" t="str">
        <f>VLOOKUP(A37,EQUIPOS!A7:D154,3,FALSE)</f>
        <v>Retroexcavadora sobre oruga, potencia 138 HP, balde de 1,5 m3.</v>
      </c>
      <c r="C37" s="862"/>
      <c r="D37" s="862"/>
      <c r="E37" s="862"/>
      <c r="F37" s="862"/>
      <c r="G37" s="862"/>
      <c r="H37" s="863"/>
      <c r="I37" s="428"/>
      <c r="J37" s="429"/>
      <c r="K37" s="276">
        <f>VLOOKUP(A37,EQUIPOS!A7:D164,4,FALSE)</f>
        <v>132647.46719880804</v>
      </c>
      <c r="L37" s="342"/>
      <c r="M37" s="343">
        <v>35</v>
      </c>
      <c r="N37" s="279">
        <f>K37/M37</f>
        <v>3789.9276342516582</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7.2953150294428575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5237.1229492811008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51" t="s">
        <v>448</v>
      </c>
      <c r="B48" s="48" t="str">
        <f>VLOOKUP(A48,MATERIALES!A5:D373,3,FALSE)</f>
        <v xml:space="preserve">Derechos de explotación y/o disposición de materiales
</v>
      </c>
      <c r="C48" s="288"/>
      <c r="D48" s="288"/>
      <c r="E48" s="288"/>
      <c r="F48" s="288"/>
      <c r="G48" s="288"/>
      <c r="H48" s="288"/>
      <c r="I48" s="275"/>
      <c r="J48" s="231" t="str">
        <f>VLOOKUP(A48,MATERIALES!A4:D640,2,FALSE)</f>
        <v>m3</v>
      </c>
      <c r="K48" s="289">
        <v>1.3</v>
      </c>
      <c r="L48" s="274"/>
      <c r="M48" s="409">
        <f>VLOOKUP(A48,MATERIALES!A5:D396,4,FALSE)</f>
        <v>4864.4868146380995</v>
      </c>
      <c r="N48" s="279">
        <f>K48*M48</f>
        <v>6323.8328590295296</v>
      </c>
    </row>
    <row r="49" spans="1:14">
      <c r="A49" s="151"/>
      <c r="B49" s="48"/>
      <c r="C49" s="432"/>
      <c r="D49" s="432"/>
      <c r="E49" s="432"/>
      <c r="F49" s="432"/>
      <c r="G49" s="432"/>
      <c r="H49" s="432"/>
      <c r="I49" s="432"/>
      <c r="J49" s="318"/>
      <c r="K49" s="404"/>
      <c r="L49" s="428"/>
      <c r="M49" s="409"/>
      <c r="N49" s="279"/>
    </row>
    <row r="50" spans="1:14">
      <c r="A50" s="151"/>
      <c r="B50" s="48"/>
      <c r="C50" s="432"/>
      <c r="D50" s="432"/>
      <c r="E50" s="432"/>
      <c r="F50" s="432"/>
      <c r="G50" s="432"/>
      <c r="H50" s="432"/>
      <c r="I50" s="432"/>
      <c r="J50" s="318"/>
      <c r="K50" s="404"/>
      <c r="L50" s="428"/>
      <c r="M50" s="409"/>
      <c r="N50" s="279"/>
    </row>
    <row r="51" spans="1:14">
      <c r="A51" s="151"/>
      <c r="B51" s="48"/>
      <c r="C51" s="432"/>
      <c r="D51" s="432"/>
      <c r="E51" s="432"/>
      <c r="F51" s="432"/>
      <c r="G51" s="432"/>
      <c r="H51" s="432"/>
      <c r="I51" s="432"/>
      <c r="J51" s="318"/>
      <c r="K51" s="404"/>
      <c r="L51" s="428"/>
      <c r="M51" s="409"/>
      <c r="N51" s="279"/>
    </row>
    <row r="52" spans="1:14">
      <c r="A52" s="151"/>
      <c r="B52" s="48"/>
      <c r="C52" s="432"/>
      <c r="D52" s="432"/>
      <c r="E52" s="432"/>
      <c r="F52" s="432"/>
      <c r="G52" s="432"/>
      <c r="H52" s="432"/>
      <c r="I52" s="432"/>
      <c r="J52" s="318"/>
      <c r="K52" s="404"/>
      <c r="L52" s="428"/>
      <c r="M52" s="409"/>
      <c r="N52" s="279"/>
    </row>
    <row r="53" spans="1:14">
      <c r="A53" s="151"/>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f>K54*M54</f>
        <v>0</v>
      </c>
    </row>
    <row r="55" spans="1:14" ht="15.75" thickBot="1">
      <c r="B55" s="812" t="s">
        <v>1037</v>
      </c>
      <c r="C55" s="813"/>
      <c r="D55" s="813"/>
      <c r="E55" s="813"/>
      <c r="F55" s="813"/>
      <c r="G55" s="813"/>
      <c r="H55" s="813"/>
      <c r="I55" s="813"/>
      <c r="J55" s="813"/>
      <c r="K55" s="813"/>
      <c r="L55" s="813"/>
      <c r="M55" s="814"/>
      <c r="N55" s="401">
        <f>SUM(N48:N54)</f>
        <v>6323.8328590295296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1340</v>
      </c>
      <c r="B60" s="51" t="str">
        <f>VLOOKUP(A60,TRANSPORTE!A5:D117,3,FALSE)</f>
        <v>Transporte de material de excavación</v>
      </c>
      <c r="C60" s="324"/>
      <c r="D60" s="324"/>
      <c r="E60" s="324"/>
      <c r="F60" s="324"/>
      <c r="G60" s="324"/>
      <c r="H60" s="318" t="s">
        <v>1551</v>
      </c>
      <c r="I60" s="286">
        <v>1.3</v>
      </c>
      <c r="J60" s="293">
        <v>1</v>
      </c>
      <c r="K60" s="286">
        <f>I60*J60</f>
        <v>1.3</v>
      </c>
      <c r="L60" s="899">
        <f>VLOOKUP(A60,TRANSPORTE!A5:D117,4,FALSE)</f>
        <v>1283.2108638649408</v>
      </c>
      <c r="M60" s="900"/>
      <c r="N60" s="294">
        <f>K60*L60</f>
        <v>1668.1741230244231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1668.1741230244231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52"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280</v>
      </c>
      <c r="N71" s="402">
        <f>K71/M71</f>
        <v>364.76575147214288</v>
      </c>
      <c r="O71" s="111"/>
    </row>
    <row r="72" spans="1:15">
      <c r="A72" s="152" t="s">
        <v>7</v>
      </c>
      <c r="B72" s="54" t="str">
        <f>VLOOKUP(A72,'MANO DE OBRA'!A8:D69,3,FALSE)</f>
        <v>Obrero (2)</v>
      </c>
      <c r="C72" s="52"/>
      <c r="D72" s="52"/>
      <c r="E72" s="52"/>
      <c r="F72" s="52"/>
      <c r="G72" s="52"/>
      <c r="H72" s="52"/>
      <c r="I72" s="299">
        <f>K72/J72*100</f>
        <v>55207.789411999998</v>
      </c>
      <c r="J72" s="300">
        <v>185</v>
      </c>
      <c r="K72" s="301">
        <f>VLOOKUP(A72,'MANO DE OBRA'!A8:D100,4,FALSE)</f>
        <v>102134.4104122</v>
      </c>
      <c r="L72" s="55"/>
      <c r="M72" s="439">
        <v>280</v>
      </c>
      <c r="N72" s="402">
        <f>K72/M72</f>
        <v>364.76575147214288</v>
      </c>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729.53150294428576</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13958.66143427934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2791.7322868558681</v>
      </c>
      <c r="M84" s="848"/>
      <c r="N84" s="56"/>
    </row>
    <row r="85" spans="1:14">
      <c r="B85" s="94" t="s">
        <v>1057</v>
      </c>
      <c r="C85" s="95"/>
      <c r="D85" s="95"/>
      <c r="E85" s="95"/>
      <c r="F85" s="95"/>
      <c r="G85" s="95"/>
      <c r="H85" s="95"/>
      <c r="I85" s="92"/>
      <c r="J85" s="93"/>
      <c r="K85" s="311">
        <v>0.05</v>
      </c>
      <c r="L85" s="847">
        <f>N79*K85</f>
        <v>697.93307171396702</v>
      </c>
      <c r="M85" s="848"/>
      <c r="N85" s="56"/>
    </row>
    <row r="86" spans="1:14" ht="15.75" thickBot="1">
      <c r="B86" s="96" t="s">
        <v>1058</v>
      </c>
      <c r="C86" s="97"/>
      <c r="D86" s="97"/>
      <c r="E86" s="97"/>
      <c r="F86" s="97"/>
      <c r="G86" s="97"/>
      <c r="H86" s="97"/>
      <c r="I86" s="98"/>
      <c r="J86" s="99"/>
      <c r="K86" s="312">
        <v>0.05</v>
      </c>
      <c r="L86" s="849">
        <f>N79*K86</f>
        <v>697.93307171396702</v>
      </c>
      <c r="M86" s="850"/>
      <c r="N86" s="56"/>
    </row>
    <row r="87" spans="1:14" ht="15.75" thickBot="1">
      <c r="B87" s="812" t="s">
        <v>1037</v>
      </c>
      <c r="C87" s="813"/>
      <c r="D87" s="813"/>
      <c r="E87" s="813"/>
      <c r="F87" s="813"/>
      <c r="G87" s="813"/>
      <c r="H87" s="813"/>
      <c r="I87" s="813"/>
      <c r="J87" s="813"/>
      <c r="K87" s="813"/>
      <c r="L87" s="813"/>
      <c r="M87" s="814"/>
      <c r="N87" s="57">
        <f>L84+L85+L86</f>
        <v>4187.5984302838024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18146.259864563144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7.75" customHeight="1" thickBot="1">
      <c r="B29" s="76" t="s">
        <v>1027</v>
      </c>
      <c r="C29" s="791" t="s">
        <v>1028</v>
      </c>
      <c r="D29" s="792"/>
      <c r="E29" s="792"/>
      <c r="F29" s="792"/>
      <c r="G29" s="792"/>
      <c r="H29" s="792"/>
      <c r="I29" s="792"/>
      <c r="J29" s="77"/>
      <c r="K29" s="349" t="s">
        <v>2320</v>
      </c>
      <c r="L29" s="788" t="s">
        <v>1029</v>
      </c>
      <c r="M29" s="789"/>
      <c r="N29" s="76" t="s">
        <v>1030</v>
      </c>
    </row>
    <row r="30" spans="1:14" ht="15.75" customHeight="1" thickBot="1">
      <c r="A30" t="s">
        <v>1928</v>
      </c>
      <c r="B30" s="85" t="s">
        <v>1719</v>
      </c>
      <c r="C30" s="86" t="s">
        <v>2197</v>
      </c>
      <c r="D30" s="87"/>
      <c r="E30" s="87"/>
      <c r="F30" s="87"/>
      <c r="G30" s="87"/>
      <c r="H30" s="87"/>
      <c r="I30" s="87"/>
      <c r="J30" s="87"/>
      <c r="K30" s="460"/>
      <c r="L30" s="313" t="s">
        <v>388</v>
      </c>
      <c r="M30" s="210"/>
      <c r="N30" s="89"/>
    </row>
    <row r="31" spans="1:14" ht="6" customHeight="1">
      <c r="B31" s="100"/>
      <c r="C31" s="101"/>
      <c r="D31" s="101"/>
      <c r="E31" s="101"/>
      <c r="F31" s="101"/>
      <c r="G31" s="101"/>
      <c r="H31" s="101"/>
      <c r="I31" s="101"/>
      <c r="J31" s="101"/>
      <c r="K31" s="101"/>
      <c r="L31" s="101"/>
      <c r="M31" s="101"/>
      <c r="N31" s="102"/>
    </row>
    <row r="32" spans="1:14">
      <c r="B32" s="63" t="s">
        <v>1031</v>
      </c>
      <c r="C32" s="64"/>
      <c r="D32" s="64"/>
      <c r="E32" s="64"/>
      <c r="F32" s="64"/>
      <c r="G32" s="64"/>
      <c r="H32" s="64"/>
      <c r="I32" s="64"/>
      <c r="J32" s="64"/>
      <c r="K32" s="64"/>
      <c r="L32" s="64"/>
      <c r="M32" s="64"/>
      <c r="N32" s="65"/>
    </row>
    <row r="33" spans="1:14" ht="15.75" thickBot="1">
      <c r="B33" s="273"/>
      <c r="C33" s="66"/>
      <c r="D33" s="66"/>
      <c r="E33" s="66"/>
      <c r="F33" s="66"/>
      <c r="G33" s="66"/>
      <c r="H33" s="66"/>
      <c r="I33" s="67"/>
      <c r="J33" s="67"/>
      <c r="K33" s="66"/>
      <c r="L33" s="66"/>
      <c r="M33" s="66"/>
      <c r="N33" s="68"/>
    </row>
    <row r="34" spans="1:14">
      <c r="B34" s="882" t="s">
        <v>1028</v>
      </c>
      <c r="C34" s="883"/>
      <c r="D34" s="883"/>
      <c r="E34" s="883"/>
      <c r="F34" s="883"/>
      <c r="G34" s="883"/>
      <c r="H34" s="884"/>
      <c r="I34" s="885" t="s">
        <v>1032</v>
      </c>
      <c r="J34" s="886"/>
      <c r="K34" s="74" t="s">
        <v>1033</v>
      </c>
      <c r="L34" s="887" t="s">
        <v>1034</v>
      </c>
      <c r="M34" s="884"/>
      <c r="N34" s="75" t="s">
        <v>1035</v>
      </c>
    </row>
    <row r="35" spans="1:14">
      <c r="A35" s="118" t="s">
        <v>263</v>
      </c>
      <c r="B35" s="861" t="str">
        <f>VLOOKUP(A35,EQUIPOS!A6:D154,3,FALSE)</f>
        <v xml:space="preserve">Motobomba 4 pulgadas
</v>
      </c>
      <c r="C35" s="862"/>
      <c r="D35" s="862"/>
      <c r="E35" s="862"/>
      <c r="F35" s="862"/>
      <c r="G35" s="862"/>
      <c r="H35" s="863"/>
      <c r="I35" s="274"/>
      <c r="J35" s="275"/>
      <c r="K35" s="276">
        <f>VLOOKUP(A35,EQUIPOS!A6:D163,4,FALSE)</f>
        <v>5964.6083439761614</v>
      </c>
      <c r="L35" s="277"/>
      <c r="M35" s="343">
        <v>21</v>
      </c>
      <c r="N35" s="279">
        <f>K35/M35</f>
        <v>284.0289687607696</v>
      </c>
    </row>
    <row r="36" spans="1:14">
      <c r="A36" s="118" t="s">
        <v>129</v>
      </c>
      <c r="B36" s="861" t="str">
        <f>VLOOKUP(A36,EQUIPOS!A7:D154,3,FALSE)</f>
        <v xml:space="preserve">Buldozer, Potencia al volante de 140 HP, motor de 2200 RPM, longitud de hoja 4,80m. </v>
      </c>
      <c r="C36" s="862"/>
      <c r="D36" s="862"/>
      <c r="E36" s="862"/>
      <c r="F36" s="862"/>
      <c r="G36" s="862"/>
      <c r="H36" s="863"/>
      <c r="I36" s="428"/>
      <c r="J36" s="429"/>
      <c r="K36" s="276">
        <f>VLOOKUP(A36,EQUIPOS!A7:D164,4,FALSE)</f>
        <v>143990</v>
      </c>
      <c r="L36" s="342"/>
      <c r="M36" s="343">
        <v>100</v>
      </c>
      <c r="N36" s="279">
        <f>K36/M36</f>
        <v>1439.9</v>
      </c>
    </row>
    <row r="37" spans="1:14">
      <c r="A37" s="118" t="s">
        <v>312</v>
      </c>
      <c r="B37" s="861" t="str">
        <f>VLOOKUP(A37,EQUIPOS!A8:D154,3,FALSE)</f>
        <v>Retroexcavadora sobre oruga, potencia 138 HP, balde de 1,5 m3.</v>
      </c>
      <c r="C37" s="862"/>
      <c r="D37" s="862"/>
      <c r="E37" s="862"/>
      <c r="F37" s="862"/>
      <c r="G37" s="862"/>
      <c r="H37" s="863"/>
      <c r="I37" s="335"/>
      <c r="J37" s="337"/>
      <c r="K37" s="276">
        <f>VLOOKUP(A37,EQUIPOS!A8:D165,4,FALSE)</f>
        <v>132647.46719880804</v>
      </c>
      <c r="L37" s="430"/>
      <c r="M37" s="431">
        <v>21</v>
      </c>
      <c r="N37" s="279">
        <f>K37/M37</f>
        <v>6316.5460570860969</v>
      </c>
    </row>
    <row r="38" spans="1:14">
      <c r="B38" s="861"/>
      <c r="C38" s="862"/>
      <c r="D38" s="862"/>
      <c r="E38" s="862"/>
      <c r="F38" s="862"/>
      <c r="G38" s="862"/>
      <c r="H38" s="863"/>
      <c r="I38" s="41"/>
      <c r="J38" s="42"/>
      <c r="K38" s="276"/>
      <c r="L38" s="283"/>
      <c r="M38" s="343"/>
      <c r="N38" s="279"/>
    </row>
    <row r="39" spans="1:14">
      <c r="B39" s="327"/>
      <c r="C39" s="328"/>
      <c r="D39" s="328"/>
      <c r="E39" s="328"/>
      <c r="F39" s="330"/>
      <c r="G39" s="330"/>
      <c r="H39" s="130"/>
      <c r="I39" s="41"/>
      <c r="J39" s="42"/>
      <c r="K39" s="276"/>
      <c r="L39" s="283"/>
      <c r="M39" s="284"/>
      <c r="N39" s="280"/>
    </row>
    <row r="40" spans="1:14">
      <c r="B40" s="869" t="s">
        <v>1036</v>
      </c>
      <c r="C40" s="870"/>
      <c r="D40" s="870"/>
      <c r="E40" s="43"/>
      <c r="F40" s="44"/>
      <c r="G40" s="44"/>
      <c r="H40" s="45"/>
      <c r="I40" s="41"/>
      <c r="J40" s="42"/>
      <c r="K40" s="286"/>
      <c r="L40" s="283"/>
      <c r="M40" s="408">
        <v>0.01</v>
      </c>
      <c r="N40" s="351">
        <f>N76*M40</f>
        <v>12.158858382404762</v>
      </c>
    </row>
    <row r="41" spans="1:14" ht="15.75" thickBot="1">
      <c r="B41" s="861"/>
      <c r="C41" s="862"/>
      <c r="D41" s="862"/>
      <c r="E41" s="862"/>
      <c r="F41" s="862"/>
      <c r="G41" s="862"/>
      <c r="H41" s="863"/>
      <c r="I41" s="871"/>
      <c r="J41" s="872"/>
      <c r="K41" s="46"/>
      <c r="L41" s="873"/>
      <c r="M41" s="874"/>
      <c r="N41" s="110"/>
    </row>
    <row r="42" spans="1:14" ht="15.75" thickBot="1">
      <c r="B42" s="812" t="s">
        <v>1037</v>
      </c>
      <c r="C42" s="813"/>
      <c r="D42" s="813"/>
      <c r="E42" s="813"/>
      <c r="F42" s="813"/>
      <c r="G42" s="813"/>
      <c r="H42" s="813"/>
      <c r="I42" s="813"/>
      <c r="J42" s="813"/>
      <c r="K42" s="813"/>
      <c r="L42" s="813"/>
      <c r="M42" s="814"/>
      <c r="N42" s="401">
        <f>SUM(N35:N41)</f>
        <v>8052.6338842292716</v>
      </c>
    </row>
    <row r="43" spans="1:14">
      <c r="B43" s="287"/>
      <c r="C43" s="39"/>
      <c r="D43" s="39"/>
      <c r="E43" s="39"/>
      <c r="F43" s="39"/>
      <c r="G43" s="39"/>
      <c r="H43" s="39"/>
      <c r="I43" s="39"/>
      <c r="J43" s="39"/>
      <c r="K43" s="39"/>
      <c r="L43" s="39"/>
      <c r="M43" s="39"/>
      <c r="N43" s="40"/>
    </row>
    <row r="44" spans="1:14">
      <c r="B44" s="69" t="s">
        <v>1038</v>
      </c>
      <c r="C44" s="70"/>
      <c r="D44" s="70"/>
      <c r="E44" s="70"/>
      <c r="F44" s="70"/>
      <c r="G44" s="70"/>
      <c r="H44" s="70"/>
      <c r="I44" s="70"/>
      <c r="J44" s="70"/>
      <c r="K44" s="70"/>
      <c r="L44" s="70"/>
      <c r="M44" s="70"/>
      <c r="N44" s="71"/>
    </row>
    <row r="45" spans="1:14" ht="15.75" thickBot="1">
      <c r="B45" s="72"/>
      <c r="C45" s="67"/>
      <c r="D45" s="67"/>
      <c r="E45" s="67"/>
      <c r="F45" s="67"/>
      <c r="G45" s="67"/>
      <c r="H45" s="67"/>
      <c r="I45" s="67"/>
      <c r="J45" s="66"/>
      <c r="K45" s="66"/>
      <c r="L45" s="66"/>
      <c r="M45" s="66"/>
      <c r="N45" s="68"/>
    </row>
    <row r="46" spans="1:14">
      <c r="B46" s="857" t="s">
        <v>1028</v>
      </c>
      <c r="C46" s="858"/>
      <c r="D46" s="858"/>
      <c r="E46" s="858"/>
      <c r="F46" s="858"/>
      <c r="G46" s="858"/>
      <c r="H46" s="858"/>
      <c r="I46" s="892"/>
      <c r="J46" s="322" t="s">
        <v>1029</v>
      </c>
      <c r="K46" s="90" t="s">
        <v>1030</v>
      </c>
      <c r="L46" s="893" t="s">
        <v>1039</v>
      </c>
      <c r="M46" s="892"/>
      <c r="N46" s="91" t="s">
        <v>1035</v>
      </c>
    </row>
    <row r="47" spans="1:14">
      <c r="A47" s="151" t="s">
        <v>448</v>
      </c>
      <c r="B47" s="48" t="str">
        <f>VLOOKUP(A47,MATERIALES!A5:D373,3,FALSE)</f>
        <v xml:space="preserve">Derechos de explotación y/o disposición de materiales
</v>
      </c>
      <c r="C47" s="288"/>
      <c r="D47" s="288"/>
      <c r="E47" s="288"/>
      <c r="F47" s="288"/>
      <c r="G47" s="288"/>
      <c r="H47" s="288"/>
      <c r="I47" s="275"/>
      <c r="J47" s="231" t="str">
        <f>VLOOKUP(A47,MATERIALES!A4:D640,2,FALSE)</f>
        <v>m3</v>
      </c>
      <c r="K47" s="289">
        <v>1.3</v>
      </c>
      <c r="L47" s="274"/>
      <c r="M47" s="409">
        <f>VLOOKUP(A47,MATERIALES!A5:D396,4,FALSE)</f>
        <v>4864.4868146380995</v>
      </c>
      <c r="N47" s="279">
        <f>K47*M47</f>
        <v>6323.8328590295296</v>
      </c>
    </row>
    <row r="48" spans="1:14">
      <c r="A48" s="151"/>
      <c r="B48" s="48"/>
      <c r="C48" s="432"/>
      <c r="D48" s="432"/>
      <c r="E48" s="432"/>
      <c r="F48" s="432"/>
      <c r="G48" s="432"/>
      <c r="H48" s="432"/>
      <c r="I48" s="432"/>
      <c r="J48" s="318"/>
      <c r="K48" s="404"/>
      <c r="L48" s="428"/>
      <c r="M48" s="409"/>
      <c r="N48" s="279"/>
    </row>
    <row r="49" spans="1:14">
      <c r="A49" s="151"/>
      <c r="B49" s="48"/>
      <c r="C49" s="432"/>
      <c r="D49" s="432"/>
      <c r="E49" s="432"/>
      <c r="F49" s="432"/>
      <c r="G49" s="432"/>
      <c r="H49" s="432"/>
      <c r="I49" s="432"/>
      <c r="J49" s="318"/>
      <c r="K49" s="404"/>
      <c r="L49" s="428"/>
      <c r="M49" s="409"/>
      <c r="N49" s="279"/>
    </row>
    <row r="50" spans="1:14">
      <c r="A50" s="151"/>
      <c r="B50" s="48"/>
      <c r="C50" s="432"/>
      <c r="D50" s="432"/>
      <c r="E50" s="432"/>
      <c r="F50" s="432"/>
      <c r="G50" s="432"/>
      <c r="H50" s="432"/>
      <c r="I50" s="432"/>
      <c r="J50" s="318"/>
      <c r="K50" s="404"/>
      <c r="L50" s="428"/>
      <c r="M50" s="409"/>
      <c r="N50" s="279"/>
    </row>
    <row r="51" spans="1:14">
      <c r="A51" s="151"/>
      <c r="B51" s="48"/>
      <c r="C51" s="432"/>
      <c r="D51" s="432"/>
      <c r="E51" s="432"/>
      <c r="F51" s="432"/>
      <c r="G51" s="432"/>
      <c r="H51" s="432"/>
      <c r="I51" s="432"/>
      <c r="J51" s="318"/>
      <c r="K51" s="404"/>
      <c r="L51" s="428"/>
      <c r="M51" s="409"/>
      <c r="N51" s="279"/>
    </row>
    <row r="52" spans="1:14">
      <c r="A52" s="151"/>
      <c r="B52" s="48"/>
      <c r="C52" s="432"/>
      <c r="D52" s="432"/>
      <c r="E52" s="432"/>
      <c r="F52" s="432"/>
      <c r="G52" s="432"/>
      <c r="H52" s="432"/>
      <c r="I52" s="432"/>
      <c r="J52" s="318"/>
      <c r="K52" s="404"/>
      <c r="L52" s="428"/>
      <c r="M52" s="409"/>
      <c r="N52" s="279"/>
    </row>
    <row r="53" spans="1:14" ht="15.75" thickBot="1">
      <c r="B53" s="48"/>
      <c r="C53" s="317"/>
      <c r="D53" s="317"/>
      <c r="E53" s="317"/>
      <c r="F53" s="317"/>
      <c r="G53" s="317"/>
      <c r="H53" s="317"/>
      <c r="I53" s="317"/>
      <c r="J53" s="442"/>
      <c r="K53" s="131"/>
      <c r="L53" s="332"/>
      <c r="M53" s="409"/>
      <c r="N53" s="279"/>
    </row>
    <row r="54" spans="1:14" ht="15.75" thickBot="1">
      <c r="B54" s="812" t="s">
        <v>1037</v>
      </c>
      <c r="C54" s="813"/>
      <c r="D54" s="813"/>
      <c r="E54" s="813"/>
      <c r="F54" s="813"/>
      <c r="G54" s="813"/>
      <c r="H54" s="813"/>
      <c r="I54" s="813"/>
      <c r="J54" s="813"/>
      <c r="K54" s="813"/>
      <c r="L54" s="813"/>
      <c r="M54" s="814"/>
      <c r="N54" s="401">
        <f>SUM(N47:N53)</f>
        <v>6323.8328590295296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1340</v>
      </c>
      <c r="B59" s="51" t="str">
        <f>VLOOKUP(A59,TRANSPORTE!A5:D117,3,FALSE)</f>
        <v>Transporte de material de excavación</v>
      </c>
      <c r="C59" s="324"/>
      <c r="D59" s="324"/>
      <c r="E59" s="324"/>
      <c r="F59" s="324"/>
      <c r="G59" s="324"/>
      <c r="H59" s="318" t="s">
        <v>1551</v>
      </c>
      <c r="I59" s="286">
        <v>1.3</v>
      </c>
      <c r="J59" s="293">
        <v>1</v>
      </c>
      <c r="K59" s="286">
        <f>I59*J59</f>
        <v>1.3</v>
      </c>
      <c r="L59" s="899">
        <f>VLOOKUP(A59,TRANSPORTE!A5:D117,4,FALSE)</f>
        <v>1283.2108638649408</v>
      </c>
      <c r="M59" s="900"/>
      <c r="N59" s="294">
        <f>K59*L59</f>
        <v>1668.1741230244231</v>
      </c>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1668.1741230244231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s="152"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441">
        <v>168</v>
      </c>
      <c r="N70" s="402">
        <f>K70/M70</f>
        <v>607.94291912023812</v>
      </c>
      <c r="O70" s="111"/>
    </row>
    <row r="71" spans="1:15">
      <c r="A71" s="152" t="s">
        <v>30</v>
      </c>
      <c r="B71" s="54" t="str">
        <f>VLOOKUP(A71,'MANO DE OBRA'!A8:D69,3,FALSE)</f>
        <v>Oficial</v>
      </c>
      <c r="C71" s="52"/>
      <c r="D71" s="52"/>
      <c r="E71" s="52"/>
      <c r="F71" s="52"/>
      <c r="G71" s="52"/>
      <c r="H71" s="52"/>
      <c r="I71" s="299">
        <f>K71/J71*100</f>
        <v>55207.789411999998</v>
      </c>
      <c r="J71" s="300">
        <v>185</v>
      </c>
      <c r="K71" s="301">
        <f>VLOOKUP(A71,'MANO DE OBRA'!A8:D100,4,FALSE)</f>
        <v>102134.4104122</v>
      </c>
      <c r="L71" s="55"/>
      <c r="M71" s="439">
        <v>168</v>
      </c>
      <c r="N71" s="402">
        <f>K71/M71</f>
        <v>607.94291912023812</v>
      </c>
    </row>
    <row r="72" spans="1:15">
      <c r="B72" s="54"/>
      <c r="C72" s="52"/>
      <c r="D72" s="52"/>
      <c r="E72" s="52"/>
      <c r="F72" s="52"/>
      <c r="G72" s="52"/>
      <c r="H72" s="52"/>
      <c r="I72" s="286"/>
      <c r="J72" s="304"/>
      <c r="K72" s="305"/>
      <c r="L72" s="55"/>
      <c r="M72" s="307"/>
      <c r="N72" s="303"/>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132"/>
    </row>
    <row r="76" spans="1:15" ht="15.75" thickBot="1">
      <c r="B76" s="901" t="s">
        <v>1037</v>
      </c>
      <c r="C76" s="855"/>
      <c r="D76" s="855"/>
      <c r="E76" s="855"/>
      <c r="F76" s="855"/>
      <c r="G76" s="855"/>
      <c r="H76" s="855"/>
      <c r="I76" s="855"/>
      <c r="J76" s="855"/>
      <c r="K76" s="855"/>
      <c r="L76" s="855"/>
      <c r="M76" s="856"/>
      <c r="N76" s="467">
        <f>SUM(N70:N75)</f>
        <v>1215.8858382404762</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N42+N54+N65+N76</f>
        <v>17260.526704523701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3452.1053409047404</v>
      </c>
      <c r="M83" s="848"/>
      <c r="N83" s="56"/>
    </row>
    <row r="84" spans="1:14">
      <c r="B84" s="94" t="s">
        <v>1057</v>
      </c>
      <c r="C84" s="95"/>
      <c r="D84" s="95"/>
      <c r="E84" s="95"/>
      <c r="F84" s="95"/>
      <c r="G84" s="95"/>
      <c r="H84" s="95"/>
      <c r="I84" s="92"/>
      <c r="J84" s="93"/>
      <c r="K84" s="311">
        <v>0.05</v>
      </c>
      <c r="L84" s="847">
        <f>N78*K84</f>
        <v>863.0263352261851</v>
      </c>
      <c r="M84" s="848"/>
      <c r="N84" s="56"/>
    </row>
    <row r="85" spans="1:14" ht="15.75" thickBot="1">
      <c r="B85" s="96" t="s">
        <v>1058</v>
      </c>
      <c r="C85" s="97"/>
      <c r="D85" s="97"/>
      <c r="E85" s="97"/>
      <c r="F85" s="97"/>
      <c r="G85" s="97"/>
      <c r="H85" s="97"/>
      <c r="I85" s="98"/>
      <c r="J85" s="99"/>
      <c r="K85" s="312">
        <v>0.05</v>
      </c>
      <c r="L85" s="849">
        <f>N78*K85</f>
        <v>863.0263352261851</v>
      </c>
      <c r="M85" s="850"/>
      <c r="N85" s="56"/>
    </row>
    <row r="86" spans="1:14" ht="15.75" thickBot="1">
      <c r="B86" s="812" t="s">
        <v>1037</v>
      </c>
      <c r="C86" s="813"/>
      <c r="D86" s="813"/>
      <c r="E86" s="813"/>
      <c r="F86" s="813"/>
      <c r="G86" s="813"/>
      <c r="H86" s="813"/>
      <c r="I86" s="813"/>
      <c r="J86" s="813"/>
      <c r="K86" s="813"/>
      <c r="L86" s="813"/>
      <c r="M86" s="814"/>
      <c r="N86" s="57">
        <f>L83+L84+L85</f>
        <v>5178.1580113571108</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22438.684715880812</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1060</v>
      </c>
      <c r="F93" s="424"/>
      <c r="G93" s="424"/>
      <c r="H93" s="424"/>
      <c r="I93" s="424"/>
      <c r="J93" s="424"/>
      <c r="K93" s="250"/>
      <c r="L93" s="250"/>
      <c r="M93" s="250"/>
      <c r="N93" s="251"/>
    </row>
    <row r="94" spans="1:14">
      <c r="B94" s="249"/>
      <c r="C94" s="250"/>
      <c r="D94" s="250"/>
      <c r="E94" s="250" t="s">
        <v>1061</v>
      </c>
      <c r="F94" s="250"/>
      <c r="G94" s="250"/>
      <c r="H94" s="250"/>
      <c r="I94" s="250"/>
      <c r="J94" s="250"/>
      <c r="K94" s="250"/>
      <c r="L94" s="250"/>
      <c r="M94" s="250"/>
      <c r="N94" s="251"/>
    </row>
    <row r="95" spans="1:14">
      <c r="B95" s="249"/>
      <c r="C95" s="250"/>
      <c r="D95" s="250"/>
      <c r="E95" s="250" t="s">
        <v>1062</v>
      </c>
      <c r="F95" s="250"/>
      <c r="G95" s="250"/>
      <c r="H95" s="250"/>
      <c r="I95" s="250"/>
      <c r="J95" s="250"/>
      <c r="K95" s="250"/>
      <c r="L95" s="250"/>
      <c r="M95" s="250"/>
      <c r="N95" s="251"/>
    </row>
    <row r="96" spans="1:14">
      <c r="B96" s="249"/>
      <c r="C96" s="250"/>
      <c r="D96" s="250"/>
      <c r="E96" s="250" t="s">
        <v>1063</v>
      </c>
      <c r="F96" s="250"/>
      <c r="G96" s="250"/>
      <c r="H96" s="250"/>
      <c r="I96" s="250"/>
      <c r="J96" s="250"/>
      <c r="K96" s="250"/>
      <c r="L96" s="250"/>
      <c r="M96" s="250"/>
      <c r="N96" s="251"/>
    </row>
    <row r="97" spans="2:14" ht="15.75" thickBot="1">
      <c r="B97" s="249"/>
      <c r="C97" s="250"/>
      <c r="D97" s="250"/>
      <c r="E97" s="250"/>
      <c r="F97" s="250" t="s">
        <v>1064</v>
      </c>
      <c r="G97" s="250"/>
      <c r="H97" s="250"/>
      <c r="I97" s="250"/>
      <c r="J97" s="250"/>
      <c r="K97" s="250"/>
      <c r="L97" s="250"/>
      <c r="M97" s="250"/>
      <c r="N97" s="251"/>
    </row>
    <row r="98" spans="2:14">
      <c r="B98" s="234" t="s">
        <v>2321</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2322</v>
      </c>
      <c r="C104" s="262"/>
      <c r="D104" s="262"/>
      <c r="E104" s="262"/>
      <c r="F104" s="262"/>
      <c r="G104" s="262"/>
      <c r="H104" s="262"/>
      <c r="I104" s="262"/>
      <c r="J104" s="262"/>
      <c r="K104" s="262"/>
      <c r="L104" s="262"/>
      <c r="M104" s="262"/>
      <c r="N104" s="263"/>
    </row>
    <row r="105" spans="2:14" ht="15" customHeight="1">
      <c r="B105" s="956" t="s">
        <v>2323</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2324</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1060</v>
      </c>
      <c r="F113" s="424"/>
      <c r="G113" s="424"/>
      <c r="H113" s="250"/>
      <c r="I113" s="250"/>
      <c r="J113" s="250"/>
      <c r="K113" s="250"/>
      <c r="L113" s="250"/>
      <c r="M113" s="250"/>
      <c r="N113" s="251"/>
    </row>
    <row r="114" spans="2:14">
      <c r="B114" s="249"/>
      <c r="C114" s="250"/>
      <c r="D114" s="250"/>
      <c r="E114" s="425" t="s">
        <v>1061</v>
      </c>
      <c r="F114" s="250"/>
      <c r="G114" s="250"/>
      <c r="H114" s="425"/>
      <c r="I114" s="425"/>
      <c r="J114" s="425"/>
      <c r="K114" s="250"/>
      <c r="L114" s="250"/>
      <c r="M114" s="250"/>
      <c r="N114" s="251"/>
    </row>
    <row r="115" spans="2:14">
      <c r="B115" s="249"/>
      <c r="C115" s="250"/>
      <c r="D115" s="250"/>
      <c r="E115" s="264" t="s">
        <v>1065</v>
      </c>
      <c r="F115" s="250"/>
      <c r="G115" s="250"/>
      <c r="H115" s="264"/>
      <c r="I115" s="264"/>
      <c r="J115" s="264"/>
      <c r="K115" s="250"/>
      <c r="L115" s="250"/>
      <c r="M115" s="250"/>
      <c r="N115" s="251"/>
    </row>
    <row r="116" spans="2:14">
      <c r="B116" s="265"/>
      <c r="C116" s="262"/>
      <c r="D116" s="262"/>
      <c r="E116" s="250" t="s">
        <v>1063</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2325</v>
      </c>
      <c r="C118" s="264"/>
      <c r="D118" s="264"/>
      <c r="E118" s="250"/>
      <c r="F118" s="250"/>
      <c r="G118" s="250"/>
      <c r="H118" s="250"/>
      <c r="I118" s="250"/>
      <c r="J118" s="962"/>
      <c r="K118" s="962"/>
      <c r="L118" s="962"/>
      <c r="M118" s="962"/>
      <c r="N118" s="963"/>
    </row>
    <row r="119" spans="2:14" ht="15.75" thickBot="1">
      <c r="B119" s="426" t="s">
        <v>2326</v>
      </c>
      <c r="C119" s="427"/>
      <c r="D119" s="427"/>
      <c r="E119" s="266"/>
      <c r="F119" s="266"/>
      <c r="G119" s="266"/>
      <c r="H119" s="266"/>
      <c r="I119" s="266"/>
      <c r="J119" s="964"/>
      <c r="K119" s="964"/>
      <c r="L119" s="964"/>
      <c r="M119" s="964"/>
      <c r="N119" s="965"/>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1179</v>
      </c>
      <c r="C31" s="86" t="s">
        <v>2198</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162</v>
      </c>
      <c r="B36" s="861" t="str">
        <f>VLOOKUP(A36,EQUIPOS!A6:D154,3,FALSE)</f>
        <v>Compactador manual (SALTARIN) Peso de operación (Kg.) 52, Fuerza de impacto por golpe (KN) 12.</v>
      </c>
      <c r="C36" s="862"/>
      <c r="D36" s="862"/>
      <c r="E36" s="862"/>
      <c r="F36" s="862"/>
      <c r="G36" s="862"/>
      <c r="H36" s="863"/>
      <c r="I36" s="274"/>
      <c r="J36" s="275"/>
      <c r="K36" s="276">
        <f>VLOOKUP(A36,EQUIPOS!A6:D163,4,FALSE)</f>
        <v>6396.5</v>
      </c>
      <c r="L36" s="277"/>
      <c r="M36" s="343">
        <v>2.5</v>
      </c>
      <c r="N36" s="279">
        <f>K36/M36</f>
        <v>2558.6</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383.00403904575001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2941.6040390457501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3" t="s">
        <v>564</v>
      </c>
      <c r="B48" s="48" t="str">
        <f>VLOOKUP(A48,MATERIALES!A5:D373,3,FALSE)</f>
        <v xml:space="preserve">Material seleccionado para Relleno
</v>
      </c>
      <c r="C48" s="288"/>
      <c r="D48" s="288"/>
      <c r="E48" s="288"/>
      <c r="F48" s="288"/>
      <c r="G48" s="288"/>
      <c r="H48" s="288"/>
      <c r="I48" s="275"/>
      <c r="J48" s="231" t="str">
        <f>VLOOKUP(A48,MATERIALES!A4:D640,2,FALSE)</f>
        <v>m3</v>
      </c>
      <c r="K48" s="289">
        <v>1.3</v>
      </c>
      <c r="L48" s="274"/>
      <c r="M48" s="409">
        <f>VLOOKUP(A48,MATERIALES!A5:D396,4,FALSE)</f>
        <v>22238.35577870909</v>
      </c>
      <c r="N48" s="279">
        <f>K48*M48</f>
        <v>28909.862512321819</v>
      </c>
    </row>
    <row r="49" spans="1:14">
      <c r="A49" s="163" t="s">
        <v>845</v>
      </c>
      <c r="B49" s="48" t="str">
        <f>VLOOKUP(A49,MATERIALES!A6:D373,3,FALSE)</f>
        <v>Agua</v>
      </c>
      <c r="C49" s="432"/>
      <c r="D49" s="432"/>
      <c r="E49" s="432"/>
      <c r="F49" s="432"/>
      <c r="G49" s="432"/>
      <c r="H49" s="432"/>
      <c r="I49" s="432"/>
      <c r="J49" s="318" t="str">
        <f>VLOOKUP(A49,MATERIALES!A5:D641,2,FALSE)</f>
        <v>lt</v>
      </c>
      <c r="K49" s="404">
        <v>30</v>
      </c>
      <c r="L49" s="428"/>
      <c r="M49" s="409">
        <f>VLOOKUP(A49,MATERIALES!A6:D397,4,FALSE)</f>
        <v>44.211442900018071</v>
      </c>
      <c r="N49" s="279">
        <f>K49*M49</f>
        <v>1326.3432870005422</v>
      </c>
    </row>
    <row r="50" spans="1:14">
      <c r="A50" s="163"/>
      <c r="B50" s="48"/>
      <c r="C50" s="432"/>
      <c r="D50" s="432"/>
      <c r="E50" s="432"/>
      <c r="F50" s="432"/>
      <c r="G50" s="432"/>
      <c r="H50" s="432"/>
      <c r="I50" s="432"/>
      <c r="J50" s="318"/>
      <c r="K50" s="404"/>
      <c r="L50" s="428"/>
      <c r="M50" s="409"/>
      <c r="N50" s="279"/>
    </row>
    <row r="51" spans="1:14">
      <c r="A51" s="163"/>
      <c r="B51" s="48"/>
      <c r="C51" s="432"/>
      <c r="D51" s="432"/>
      <c r="E51" s="432"/>
      <c r="F51" s="432"/>
      <c r="G51" s="432"/>
      <c r="H51" s="432"/>
      <c r="I51" s="432"/>
      <c r="J51" s="318"/>
      <c r="K51" s="404"/>
      <c r="L51" s="428"/>
      <c r="M51" s="409"/>
      <c r="N51" s="279"/>
    </row>
    <row r="52" spans="1:14">
      <c r="A52" s="163"/>
      <c r="B52" s="48"/>
      <c r="C52" s="432"/>
      <c r="D52" s="432"/>
      <c r="E52" s="432"/>
      <c r="F52" s="432"/>
      <c r="G52" s="432"/>
      <c r="H52" s="432"/>
      <c r="I52" s="432"/>
      <c r="J52" s="318"/>
      <c r="K52" s="404"/>
      <c r="L52" s="428"/>
      <c r="M52" s="409"/>
      <c r="N52" s="279"/>
    </row>
    <row r="53" spans="1:14">
      <c r="A53" s="163"/>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30236.205799322361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1375</v>
      </c>
      <c r="B60" s="51" t="str">
        <f>VLOOKUP(A60,TRANSPORTE!A5:D117,3,FALSE)</f>
        <v>Transporte de material seleccionado para relleno</v>
      </c>
      <c r="C60" s="324"/>
      <c r="D60" s="324"/>
      <c r="E60" s="324"/>
      <c r="F60" s="324"/>
      <c r="G60" s="324"/>
      <c r="H60" s="318" t="s">
        <v>1551</v>
      </c>
      <c r="I60" s="286">
        <v>1.3</v>
      </c>
      <c r="J60" s="293">
        <v>1</v>
      </c>
      <c r="K60" s="286">
        <f>I60*J60</f>
        <v>1.3</v>
      </c>
      <c r="L60" s="899">
        <f>VLOOKUP(A60,TRANSPORTE!A5:D117,4,FALSE)</f>
        <v>1283.2108638649408</v>
      </c>
      <c r="M60" s="900"/>
      <c r="N60" s="294">
        <f>K60*L60</f>
        <v>1668.1741230244231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1668.1741230244231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4"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20</v>
      </c>
      <c r="N71" s="402">
        <f>K71/M71</f>
        <v>7660.0807809149992</v>
      </c>
      <c r="O71" s="111"/>
    </row>
    <row r="72" spans="1:15">
      <c r="A72" s="164"/>
      <c r="B72" s="54"/>
      <c r="C72" s="52"/>
      <c r="D72" s="52"/>
      <c r="E72" s="52"/>
      <c r="F72" s="52"/>
      <c r="G72" s="52"/>
      <c r="H72" s="52"/>
      <c r="I72" s="299"/>
      <c r="J72" s="300"/>
      <c r="K72" s="301"/>
      <c r="L72" s="55"/>
      <c r="M72" s="439"/>
      <c r="N72" s="402"/>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7660.0807809149992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42506.064742307535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8501.212948461507</v>
      </c>
      <c r="M84" s="848"/>
      <c r="N84" s="56"/>
    </row>
    <row r="85" spans="1:14">
      <c r="B85" s="94" t="s">
        <v>1057</v>
      </c>
      <c r="C85" s="95"/>
      <c r="D85" s="95"/>
      <c r="E85" s="95"/>
      <c r="F85" s="95"/>
      <c r="G85" s="95"/>
      <c r="H85" s="95"/>
      <c r="I85" s="92"/>
      <c r="J85" s="93"/>
      <c r="K85" s="311">
        <v>0.05</v>
      </c>
      <c r="L85" s="847">
        <f>N79*K85</f>
        <v>2125.3032371153768</v>
      </c>
      <c r="M85" s="848"/>
      <c r="N85" s="56"/>
    </row>
    <row r="86" spans="1:14" ht="15.75" thickBot="1">
      <c r="B86" s="96" t="s">
        <v>1058</v>
      </c>
      <c r="C86" s="97"/>
      <c r="D86" s="97"/>
      <c r="E86" s="97"/>
      <c r="F86" s="97"/>
      <c r="G86" s="97"/>
      <c r="H86" s="97"/>
      <c r="I86" s="98"/>
      <c r="J86" s="99"/>
      <c r="K86" s="312">
        <v>0.05</v>
      </c>
      <c r="L86" s="849">
        <f>N79*K86</f>
        <v>2125.3032371153768</v>
      </c>
      <c r="M86" s="850"/>
      <c r="N86" s="56"/>
    </row>
    <row r="87" spans="1:14" ht="15.75" thickBot="1">
      <c r="B87" s="812" t="s">
        <v>1037</v>
      </c>
      <c r="C87" s="813"/>
      <c r="D87" s="813"/>
      <c r="E87" s="813"/>
      <c r="F87" s="813"/>
      <c r="G87" s="813"/>
      <c r="H87" s="813"/>
      <c r="I87" s="813"/>
      <c r="J87" s="813"/>
      <c r="K87" s="813"/>
      <c r="L87" s="813"/>
      <c r="M87" s="814"/>
      <c r="N87" s="57">
        <f>L84+L85+L86</f>
        <v>12751.819422692261</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55257.884164999792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1180</v>
      </c>
      <c r="C31" s="86" t="s">
        <v>1720</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162</v>
      </c>
      <c r="B36" s="861" t="str">
        <f>VLOOKUP(A36,EQUIPOS!A6:D154,3,FALSE)</f>
        <v>Compactador manual (SALTARIN) Peso de operación (Kg.) 52, Fuerza de impacto por golpe (KN) 12.</v>
      </c>
      <c r="C36" s="862"/>
      <c r="D36" s="862"/>
      <c r="E36" s="862"/>
      <c r="F36" s="862"/>
      <c r="G36" s="862"/>
      <c r="H36" s="863"/>
      <c r="I36" s="274"/>
      <c r="J36" s="275"/>
      <c r="K36" s="276">
        <f>VLOOKUP(A36,EQUIPOS!A6:D163,4,FALSE)</f>
        <v>6396.5</v>
      </c>
      <c r="L36" s="277"/>
      <c r="M36" s="343">
        <v>2.5</v>
      </c>
      <c r="N36" s="279">
        <f>K36/M36</f>
        <v>2558.6</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383.00403904575001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2941.6040390457501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3" t="s">
        <v>554</v>
      </c>
      <c r="B48" s="48" t="str">
        <f>VLOOKUP(A48,MATERIALES!A5:D373,3,FALSE)</f>
        <v>Material de Recebo Para Relleno</v>
      </c>
      <c r="C48" s="288"/>
      <c r="D48" s="288"/>
      <c r="E48" s="288"/>
      <c r="F48" s="288"/>
      <c r="G48" s="288"/>
      <c r="H48" s="288"/>
      <c r="I48" s="275"/>
      <c r="J48" s="231" t="str">
        <f>VLOOKUP(A48,MATERIALES!A4:D640,2,FALSE)</f>
        <v>m3</v>
      </c>
      <c r="K48" s="289">
        <v>1.3</v>
      </c>
      <c r="L48" s="274"/>
      <c r="M48" s="409">
        <f>VLOOKUP(A48,MATERIALES!A5:D396,4,FALSE)</f>
        <v>22238.35577870909</v>
      </c>
      <c r="N48" s="279">
        <f>K48*M48</f>
        <v>28909.862512321819</v>
      </c>
    </row>
    <row r="49" spans="1:14">
      <c r="A49" s="163" t="s">
        <v>845</v>
      </c>
      <c r="B49" s="48" t="str">
        <f>VLOOKUP(A49,MATERIALES!A6:D373,3,FALSE)</f>
        <v>Agua</v>
      </c>
      <c r="C49" s="432"/>
      <c r="D49" s="432"/>
      <c r="E49" s="432"/>
      <c r="F49" s="432"/>
      <c r="G49" s="432"/>
      <c r="H49" s="432"/>
      <c r="I49" s="432"/>
      <c r="J49" s="318" t="str">
        <f>VLOOKUP(A49,MATERIALES!A5:D641,2,FALSE)</f>
        <v>lt</v>
      </c>
      <c r="K49" s="404">
        <v>30</v>
      </c>
      <c r="L49" s="428"/>
      <c r="M49" s="409">
        <f>VLOOKUP(A49,MATERIALES!A6:D397,4,FALSE)</f>
        <v>44.211442900018071</v>
      </c>
      <c r="N49" s="279">
        <f>K49*M49</f>
        <v>1326.3432870005422</v>
      </c>
    </row>
    <row r="50" spans="1:14">
      <c r="A50" s="163"/>
      <c r="B50" s="48"/>
      <c r="C50" s="432"/>
      <c r="D50" s="432"/>
      <c r="E50" s="432"/>
      <c r="F50" s="432"/>
      <c r="G50" s="432"/>
      <c r="H50" s="432"/>
      <c r="I50" s="432"/>
      <c r="J50" s="318"/>
      <c r="K50" s="404"/>
      <c r="L50" s="428"/>
      <c r="M50" s="409"/>
      <c r="N50" s="279"/>
    </row>
    <row r="51" spans="1:14">
      <c r="A51" s="163"/>
      <c r="B51" s="48"/>
      <c r="C51" s="432"/>
      <c r="D51" s="432"/>
      <c r="E51" s="432"/>
      <c r="F51" s="432"/>
      <c r="G51" s="432"/>
      <c r="H51" s="432"/>
      <c r="I51" s="432"/>
      <c r="J51" s="318"/>
      <c r="K51" s="404"/>
      <c r="L51" s="428"/>
      <c r="M51" s="409"/>
      <c r="N51" s="279"/>
    </row>
    <row r="52" spans="1:14">
      <c r="A52" s="163"/>
      <c r="B52" s="48"/>
      <c r="C52" s="432"/>
      <c r="D52" s="432"/>
      <c r="E52" s="432"/>
      <c r="F52" s="432"/>
      <c r="G52" s="432"/>
      <c r="H52" s="432"/>
      <c r="I52" s="432"/>
      <c r="J52" s="318"/>
      <c r="K52" s="404"/>
      <c r="L52" s="428"/>
      <c r="M52" s="409"/>
      <c r="N52" s="279"/>
    </row>
    <row r="53" spans="1:14">
      <c r="A53" s="163"/>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30236.205799322361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1375</v>
      </c>
      <c r="B60" s="51" t="str">
        <f>VLOOKUP(A60,TRANSPORTE!A5:D117,3,FALSE)</f>
        <v>Transporte de material seleccionado para relleno</v>
      </c>
      <c r="C60" s="324"/>
      <c r="D60" s="324"/>
      <c r="E60" s="324"/>
      <c r="F60" s="324"/>
      <c r="G60" s="324"/>
      <c r="H60" s="318" t="s">
        <v>1551</v>
      </c>
      <c r="I60" s="286">
        <v>1.3</v>
      </c>
      <c r="J60" s="293">
        <v>1</v>
      </c>
      <c r="K60" s="286">
        <f>I60*J60</f>
        <v>1.3</v>
      </c>
      <c r="L60" s="899">
        <f>VLOOKUP(A60,TRANSPORTE!A5:D117,4,FALSE)</f>
        <v>1283.2108638649408</v>
      </c>
      <c r="M60" s="900"/>
      <c r="N60" s="294">
        <f>K60*L60</f>
        <v>1668.1741230244231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50"/>
    </row>
    <row r="66" spans="1:15" ht="15.75" thickBot="1">
      <c r="B66" s="901" t="s">
        <v>1037</v>
      </c>
      <c r="C66" s="855"/>
      <c r="D66" s="855"/>
      <c r="E66" s="855"/>
      <c r="F66" s="855"/>
      <c r="G66" s="855"/>
      <c r="H66" s="855"/>
      <c r="I66" s="855"/>
      <c r="J66" s="855"/>
      <c r="K66" s="855"/>
      <c r="L66" s="855"/>
      <c r="M66" s="856"/>
      <c r="N66" s="109">
        <f>N60+N61+N62+N63+N64</f>
        <v>1668.1741230244231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4"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20</v>
      </c>
      <c r="N71" s="402">
        <f>K71/M71</f>
        <v>7660.0807809149992</v>
      </c>
      <c r="O71" s="111"/>
    </row>
    <row r="72" spans="1:15">
      <c r="A72" s="164"/>
      <c r="B72" s="54"/>
      <c r="C72" s="52"/>
      <c r="D72" s="52"/>
      <c r="E72" s="52"/>
      <c r="F72" s="52"/>
      <c r="G72" s="52"/>
      <c r="H72" s="52"/>
      <c r="I72" s="299"/>
      <c r="J72" s="300"/>
      <c r="K72" s="301"/>
      <c r="L72" s="55"/>
      <c r="M72" s="439"/>
      <c r="N72" s="402"/>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7660.0807809149992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42506.064742307535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8501.212948461507</v>
      </c>
      <c r="M84" s="848"/>
      <c r="N84" s="56"/>
    </row>
    <row r="85" spans="1:14">
      <c r="B85" s="94" t="s">
        <v>1057</v>
      </c>
      <c r="C85" s="95"/>
      <c r="D85" s="95"/>
      <c r="E85" s="95"/>
      <c r="F85" s="95"/>
      <c r="G85" s="95"/>
      <c r="H85" s="95"/>
      <c r="I85" s="92"/>
      <c r="J85" s="93"/>
      <c r="K85" s="311">
        <v>0.05</v>
      </c>
      <c r="L85" s="847">
        <f>N79*K85</f>
        <v>2125.3032371153768</v>
      </c>
      <c r="M85" s="848"/>
      <c r="N85" s="56"/>
    </row>
    <row r="86" spans="1:14" ht="15.75" thickBot="1">
      <c r="B86" s="96" t="s">
        <v>1058</v>
      </c>
      <c r="C86" s="97"/>
      <c r="D86" s="97"/>
      <c r="E86" s="97"/>
      <c r="F86" s="97"/>
      <c r="G86" s="97"/>
      <c r="H86" s="97"/>
      <c r="I86" s="98"/>
      <c r="J86" s="99"/>
      <c r="K86" s="312">
        <v>0.05</v>
      </c>
      <c r="L86" s="849">
        <f>N79*K86</f>
        <v>2125.3032371153768</v>
      </c>
      <c r="M86" s="850"/>
      <c r="N86" s="56"/>
    </row>
    <row r="87" spans="1:14" ht="15.75" thickBot="1">
      <c r="B87" s="812" t="s">
        <v>1037</v>
      </c>
      <c r="C87" s="813"/>
      <c r="D87" s="813"/>
      <c r="E87" s="813"/>
      <c r="F87" s="813"/>
      <c r="G87" s="813"/>
      <c r="H87" s="813"/>
      <c r="I87" s="813"/>
      <c r="J87" s="813"/>
      <c r="K87" s="813"/>
      <c r="L87" s="813"/>
      <c r="M87" s="814"/>
      <c r="N87" s="57">
        <f>L84+L85+L86</f>
        <v>12751.819422692261</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55257.884164999792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1721</v>
      </c>
      <c r="C31" s="86" t="s">
        <v>1722</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162</v>
      </c>
      <c r="B36" s="861" t="str">
        <f>VLOOKUP(A36,EQUIPOS!A6:D154,3,FALSE)</f>
        <v>Compactador manual (SALTARIN) Peso de operación (Kg.) 52, Fuerza de impacto por golpe (KN) 12.</v>
      </c>
      <c r="C36" s="862"/>
      <c r="D36" s="862"/>
      <c r="E36" s="862"/>
      <c r="F36" s="862"/>
      <c r="G36" s="862"/>
      <c r="H36" s="863"/>
      <c r="I36" s="274"/>
      <c r="J36" s="275"/>
      <c r="K36" s="276">
        <f>VLOOKUP(A36,EQUIPOS!A6:D163,4,FALSE)</f>
        <v>6396.5</v>
      </c>
      <c r="L36" s="277"/>
      <c r="M36" s="343">
        <v>2.5</v>
      </c>
      <c r="N36" s="279">
        <f>K36/M36</f>
        <v>2558.6</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383.00403904575001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2941.6040390457501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3" t="s">
        <v>525</v>
      </c>
      <c r="B48" s="48" t="str">
        <f>VLOOKUP(A48,MATERIALES!A5:D373,3,FALSE)</f>
        <v>Material  Granular Tipo SBG</v>
      </c>
      <c r="C48" s="288"/>
      <c r="D48" s="288"/>
      <c r="E48" s="288"/>
      <c r="F48" s="288"/>
      <c r="G48" s="288"/>
      <c r="H48" s="288"/>
      <c r="I48" s="275"/>
      <c r="J48" s="231" t="str">
        <f>VLOOKUP(A48,MATERIALES!A4:D640,2,FALSE)</f>
        <v>m3</v>
      </c>
      <c r="K48" s="289">
        <v>1.3</v>
      </c>
      <c r="L48" s="274"/>
      <c r="M48" s="409">
        <f>VLOOKUP(A48,MATERIALES!A5:D396,4,FALSE)</f>
        <v>48526.666666666664</v>
      </c>
      <c r="N48" s="279">
        <f>K48*M48</f>
        <v>63084.666666666664</v>
      </c>
    </row>
    <row r="49" spans="1:14">
      <c r="A49" s="163" t="s">
        <v>845</v>
      </c>
      <c r="B49" s="48" t="str">
        <f>VLOOKUP(A49,MATERIALES!A6:D373,3,FALSE)</f>
        <v>Agua</v>
      </c>
      <c r="C49" s="432"/>
      <c r="D49" s="432"/>
      <c r="E49" s="432"/>
      <c r="F49" s="432"/>
      <c r="G49" s="432"/>
      <c r="H49" s="432"/>
      <c r="I49" s="432"/>
      <c r="J49" s="318" t="str">
        <f>VLOOKUP(A49,MATERIALES!A5:D641,2,FALSE)</f>
        <v>lt</v>
      </c>
      <c r="K49" s="404">
        <v>30</v>
      </c>
      <c r="L49" s="428"/>
      <c r="M49" s="409">
        <f>VLOOKUP(A49,MATERIALES!A6:D397,4,FALSE)</f>
        <v>44.211442900018071</v>
      </c>
      <c r="N49" s="279">
        <f>K49*M49</f>
        <v>1326.3432870005422</v>
      </c>
    </row>
    <row r="50" spans="1:14">
      <c r="A50" s="163"/>
      <c r="B50" s="48"/>
      <c r="C50" s="432"/>
      <c r="D50" s="432"/>
      <c r="E50" s="432"/>
      <c r="F50" s="432"/>
      <c r="G50" s="432"/>
      <c r="H50" s="432"/>
      <c r="I50" s="432"/>
      <c r="J50" s="318"/>
      <c r="K50" s="404"/>
      <c r="L50" s="428"/>
      <c r="M50" s="409"/>
      <c r="N50" s="279"/>
    </row>
    <row r="51" spans="1:14">
      <c r="A51" s="163"/>
      <c r="B51" s="48"/>
      <c r="C51" s="432"/>
      <c r="D51" s="432"/>
      <c r="E51" s="432"/>
      <c r="F51" s="432"/>
      <c r="G51" s="432"/>
      <c r="H51" s="432"/>
      <c r="I51" s="432"/>
      <c r="J51" s="318"/>
      <c r="K51" s="404"/>
      <c r="L51" s="428"/>
      <c r="M51" s="409"/>
      <c r="N51" s="279"/>
    </row>
    <row r="52" spans="1:14">
      <c r="A52" s="163"/>
      <c r="B52" s="48"/>
      <c r="C52" s="432"/>
      <c r="D52" s="432"/>
      <c r="E52" s="432"/>
      <c r="F52" s="432"/>
      <c r="G52" s="432"/>
      <c r="H52" s="432"/>
      <c r="I52" s="432"/>
      <c r="J52" s="318"/>
      <c r="K52" s="404"/>
      <c r="L52" s="428"/>
      <c r="M52" s="409"/>
      <c r="N52" s="279"/>
    </row>
    <row r="53" spans="1:14">
      <c r="A53" s="163"/>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64411.009953667206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1375</v>
      </c>
      <c r="B60" s="51" t="str">
        <f>VLOOKUP(A60,TRANSPORTE!A5:D117,3,FALSE)</f>
        <v>Transporte de material seleccionado para relleno</v>
      </c>
      <c r="C60" s="324"/>
      <c r="D60" s="324"/>
      <c r="E60" s="324"/>
      <c r="F60" s="324"/>
      <c r="G60" s="324"/>
      <c r="H60" s="318" t="s">
        <v>1551</v>
      </c>
      <c r="I60" s="286">
        <v>1.3</v>
      </c>
      <c r="J60" s="293">
        <v>1</v>
      </c>
      <c r="K60" s="286">
        <f>I60*J60</f>
        <v>1.3</v>
      </c>
      <c r="L60" s="899">
        <f>VLOOKUP(A60,TRANSPORTE!A5:D117,4,FALSE)</f>
        <v>1283.2108638649408</v>
      </c>
      <c r="M60" s="900"/>
      <c r="N60" s="294">
        <f>K60*L60</f>
        <v>1668.1741230244231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1668.1741230244231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4"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20</v>
      </c>
      <c r="N71" s="402">
        <f>K71/M71</f>
        <v>7660.0807809149992</v>
      </c>
      <c r="O71" s="111"/>
    </row>
    <row r="72" spans="1:15">
      <c r="A72" s="164"/>
      <c r="B72" s="54"/>
      <c r="C72" s="52"/>
      <c r="D72" s="52"/>
      <c r="E72" s="52"/>
      <c r="F72" s="52"/>
      <c r="G72" s="52"/>
      <c r="H72" s="52"/>
      <c r="I72" s="299"/>
      <c r="J72" s="300"/>
      <c r="K72" s="301"/>
      <c r="L72" s="55"/>
      <c r="M72" s="439"/>
      <c r="N72" s="402"/>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7660.0807809149992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76680.868896652377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15336.173779330476</v>
      </c>
      <c r="M84" s="848"/>
      <c r="N84" s="56"/>
    </row>
    <row r="85" spans="1:14">
      <c r="B85" s="94" t="s">
        <v>1057</v>
      </c>
      <c r="C85" s="95"/>
      <c r="D85" s="95"/>
      <c r="E85" s="95"/>
      <c r="F85" s="95"/>
      <c r="G85" s="95"/>
      <c r="H85" s="95"/>
      <c r="I85" s="92"/>
      <c r="J85" s="93"/>
      <c r="K85" s="311">
        <v>0.05</v>
      </c>
      <c r="L85" s="847">
        <f>N79*K85</f>
        <v>3834.0434448326191</v>
      </c>
      <c r="M85" s="848"/>
      <c r="N85" s="56"/>
    </row>
    <row r="86" spans="1:14" ht="15.75" thickBot="1">
      <c r="B86" s="96" t="s">
        <v>1058</v>
      </c>
      <c r="C86" s="97"/>
      <c r="D86" s="97"/>
      <c r="E86" s="97"/>
      <c r="F86" s="97"/>
      <c r="G86" s="97"/>
      <c r="H86" s="97"/>
      <c r="I86" s="98"/>
      <c r="J86" s="99"/>
      <c r="K86" s="312">
        <v>0.05</v>
      </c>
      <c r="L86" s="849">
        <f>N79*K86</f>
        <v>3834.0434448326191</v>
      </c>
      <c r="M86" s="850"/>
      <c r="N86" s="56"/>
    </row>
    <row r="87" spans="1:14" ht="15.75" thickBot="1">
      <c r="B87" s="812" t="s">
        <v>1037</v>
      </c>
      <c r="C87" s="813"/>
      <c r="D87" s="813"/>
      <c r="E87" s="813"/>
      <c r="F87" s="813"/>
      <c r="G87" s="813"/>
      <c r="H87" s="813"/>
      <c r="I87" s="813"/>
      <c r="J87" s="813"/>
      <c r="K87" s="813"/>
      <c r="L87" s="813"/>
      <c r="M87" s="814"/>
      <c r="N87" s="57">
        <f>L84+L85+L86</f>
        <v>23004.260668995714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99685.129565648094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8.75" customHeight="1" thickBot="1">
      <c r="A31" t="s">
        <v>1928</v>
      </c>
      <c r="B31" s="85" t="s">
        <v>1723</v>
      </c>
      <c r="C31" s="86" t="s">
        <v>1724</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162</v>
      </c>
      <c r="B36" s="861" t="str">
        <f>VLOOKUP(A36,EQUIPOS!A6:D154,3,FALSE)</f>
        <v>Compactador manual (SALTARIN) Peso de operación (Kg.) 52, Fuerza de impacto por golpe (KN) 12.</v>
      </c>
      <c r="C36" s="862"/>
      <c r="D36" s="862"/>
      <c r="E36" s="862"/>
      <c r="F36" s="862"/>
      <c r="G36" s="862"/>
      <c r="H36" s="863"/>
      <c r="I36" s="274"/>
      <c r="J36" s="275"/>
      <c r="K36" s="276">
        <f>VLOOKUP(A36,EQUIPOS!A6:D163,4,FALSE)</f>
        <v>6396.5</v>
      </c>
      <c r="L36" s="277"/>
      <c r="M36" s="343">
        <v>2.5</v>
      </c>
      <c r="N36" s="279">
        <f>K36/M36</f>
        <v>2558.6</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383.00403904575001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2941.6040390457501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3" t="s">
        <v>527</v>
      </c>
      <c r="B48" s="48" t="str">
        <f>VLOOKUP(A48,MATERIALES!A5:D373,3,FALSE)</f>
        <v>Material Granular Tipo  BG</v>
      </c>
      <c r="C48" s="288"/>
      <c r="D48" s="288"/>
      <c r="E48" s="288"/>
      <c r="F48" s="288"/>
      <c r="G48" s="288"/>
      <c r="H48" s="288"/>
      <c r="I48" s="275"/>
      <c r="J48" s="231" t="str">
        <f>VLOOKUP(A48,MATERIALES!A4:D640,2,FALSE)</f>
        <v>m3</v>
      </c>
      <c r="K48" s="289">
        <v>1.3</v>
      </c>
      <c r="L48" s="274"/>
      <c r="M48" s="409">
        <f>VLOOKUP(A48,MATERIALES!A5:D396,4,FALSE)</f>
        <v>51176.666666666664</v>
      </c>
      <c r="N48" s="279">
        <f>K48*M48</f>
        <v>66529.666666666672</v>
      </c>
    </row>
    <row r="49" spans="1:14">
      <c r="A49" s="163" t="s">
        <v>845</v>
      </c>
      <c r="B49" s="48" t="str">
        <f>VLOOKUP(A49,MATERIALES!A6:D373,3,FALSE)</f>
        <v>Agua</v>
      </c>
      <c r="C49" s="432"/>
      <c r="D49" s="432"/>
      <c r="E49" s="432"/>
      <c r="F49" s="432"/>
      <c r="G49" s="432"/>
      <c r="H49" s="432"/>
      <c r="I49" s="432"/>
      <c r="J49" s="318" t="str">
        <f>VLOOKUP(A49,MATERIALES!A5:D641,2,FALSE)</f>
        <v>lt</v>
      </c>
      <c r="K49" s="404">
        <v>30</v>
      </c>
      <c r="L49" s="428"/>
      <c r="M49" s="409">
        <f>VLOOKUP(A49,MATERIALES!A6:D397,4,FALSE)</f>
        <v>44.211442900018071</v>
      </c>
      <c r="N49" s="279">
        <f>K49*M49</f>
        <v>1326.3432870005422</v>
      </c>
    </row>
    <row r="50" spans="1:14">
      <c r="A50" s="163"/>
      <c r="B50" s="48"/>
      <c r="C50" s="432"/>
      <c r="D50" s="432"/>
      <c r="E50" s="432"/>
      <c r="F50" s="432"/>
      <c r="G50" s="432"/>
      <c r="H50" s="432"/>
      <c r="I50" s="432"/>
      <c r="J50" s="318"/>
      <c r="K50" s="404"/>
      <c r="L50" s="428"/>
      <c r="M50" s="409"/>
      <c r="N50" s="279"/>
    </row>
    <row r="51" spans="1:14">
      <c r="A51" s="163"/>
      <c r="B51" s="48"/>
      <c r="C51" s="432"/>
      <c r="D51" s="432"/>
      <c r="E51" s="432"/>
      <c r="F51" s="432"/>
      <c r="G51" s="432"/>
      <c r="H51" s="432"/>
      <c r="I51" s="432"/>
      <c r="J51" s="318"/>
      <c r="K51" s="404"/>
      <c r="L51" s="428"/>
      <c r="M51" s="409"/>
      <c r="N51" s="279"/>
    </row>
    <row r="52" spans="1:14">
      <c r="A52" s="163"/>
      <c r="B52" s="48"/>
      <c r="C52" s="432"/>
      <c r="D52" s="432"/>
      <c r="E52" s="432"/>
      <c r="F52" s="432"/>
      <c r="G52" s="432"/>
      <c r="H52" s="432"/>
      <c r="I52" s="432"/>
      <c r="J52" s="318"/>
      <c r="K52" s="404"/>
      <c r="L52" s="428"/>
      <c r="M52" s="409"/>
      <c r="N52" s="279"/>
    </row>
    <row r="53" spans="1:14">
      <c r="A53" s="163"/>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67856.009953667221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1375</v>
      </c>
      <c r="B60" s="51" t="str">
        <f>VLOOKUP(A60,TRANSPORTE!A5:D117,3,FALSE)</f>
        <v>Transporte de material seleccionado para relleno</v>
      </c>
      <c r="C60" s="324"/>
      <c r="D60" s="324"/>
      <c r="E60" s="324"/>
      <c r="F60" s="324"/>
      <c r="G60" s="324"/>
      <c r="H60" s="318" t="s">
        <v>1551</v>
      </c>
      <c r="I60" s="286">
        <v>1.3</v>
      </c>
      <c r="J60" s="293">
        <v>1</v>
      </c>
      <c r="K60" s="286">
        <f>I60*J60</f>
        <v>1.3</v>
      </c>
      <c r="L60" s="899">
        <f>VLOOKUP(A60,TRANSPORTE!A5:D117,4,FALSE)</f>
        <v>1283.2108638649408</v>
      </c>
      <c r="M60" s="900"/>
      <c r="N60" s="294">
        <f>K60*L60</f>
        <v>1668.1741230244231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1668.1741230244231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64"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20</v>
      </c>
      <c r="N71" s="402">
        <f>K71/M71</f>
        <v>7660.0807809149992</v>
      </c>
      <c r="O71" s="111"/>
    </row>
    <row r="72" spans="1:15">
      <c r="A72" s="164"/>
      <c r="B72" s="54"/>
      <c r="C72" s="52"/>
      <c r="D72" s="52"/>
      <c r="E72" s="52"/>
      <c r="F72" s="52"/>
      <c r="G72" s="52"/>
      <c r="H72" s="52"/>
      <c r="I72" s="299"/>
      <c r="J72" s="300"/>
      <c r="K72" s="301"/>
      <c r="L72" s="55"/>
      <c r="M72" s="439"/>
      <c r="N72" s="402"/>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7660.0807809149992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80125.868896652391</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16025.173779330478</v>
      </c>
      <c r="M84" s="848"/>
      <c r="N84" s="56"/>
    </row>
    <row r="85" spans="1:14">
      <c r="B85" s="94" t="s">
        <v>1057</v>
      </c>
      <c r="C85" s="95"/>
      <c r="D85" s="95"/>
      <c r="E85" s="95"/>
      <c r="F85" s="95"/>
      <c r="G85" s="95"/>
      <c r="H85" s="95"/>
      <c r="I85" s="92"/>
      <c r="J85" s="93"/>
      <c r="K85" s="311">
        <v>0.05</v>
      </c>
      <c r="L85" s="847">
        <f>N79*K85</f>
        <v>4006.2934448326196</v>
      </c>
      <c r="M85" s="848"/>
      <c r="N85" s="56"/>
    </row>
    <row r="86" spans="1:14" ht="15.75" thickBot="1">
      <c r="B86" s="96" t="s">
        <v>1058</v>
      </c>
      <c r="C86" s="97"/>
      <c r="D86" s="97"/>
      <c r="E86" s="97"/>
      <c r="F86" s="97"/>
      <c r="G86" s="97"/>
      <c r="H86" s="97"/>
      <c r="I86" s="98"/>
      <c r="J86" s="99"/>
      <c r="K86" s="312">
        <v>0.05</v>
      </c>
      <c r="L86" s="849">
        <f>N79*K86</f>
        <v>4006.2934448326196</v>
      </c>
      <c r="M86" s="850"/>
      <c r="N86" s="56"/>
    </row>
    <row r="87" spans="1:14" ht="15.75" thickBot="1">
      <c r="B87" s="812" t="s">
        <v>1037</v>
      </c>
      <c r="C87" s="813"/>
      <c r="D87" s="813"/>
      <c r="E87" s="813"/>
      <c r="F87" s="813"/>
      <c r="G87" s="813"/>
      <c r="H87" s="813"/>
      <c r="I87" s="813"/>
      <c r="J87" s="813"/>
      <c r="K87" s="813"/>
      <c r="L87" s="813"/>
      <c r="M87" s="814"/>
      <c r="N87" s="57">
        <f>L84+L85+L86</f>
        <v>24037.760668995717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104163.62956564811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8.75" customHeight="1" thickBot="1">
      <c r="A31" t="s">
        <v>1928</v>
      </c>
      <c r="B31" s="85" t="s">
        <v>1725</v>
      </c>
      <c r="C31" s="86" t="s">
        <v>1726</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6">
      <c r="B33" s="63" t="s">
        <v>1031</v>
      </c>
      <c r="C33" s="64"/>
      <c r="D33" s="64"/>
      <c r="E33" s="64"/>
      <c r="F33" s="64"/>
      <c r="G33" s="64"/>
      <c r="H33" s="64"/>
      <c r="I33" s="64"/>
      <c r="J33" s="64"/>
      <c r="K33" s="64"/>
      <c r="L33" s="64"/>
      <c r="M33" s="64"/>
      <c r="N33" s="65"/>
    </row>
    <row r="34" spans="1:16" ht="15.75" thickBot="1">
      <c r="B34" s="273"/>
      <c r="C34" s="66"/>
      <c r="D34" s="66"/>
      <c r="E34" s="66"/>
      <c r="F34" s="66"/>
      <c r="G34" s="66"/>
      <c r="H34" s="66"/>
      <c r="I34" s="67"/>
      <c r="J34" s="67"/>
      <c r="K34" s="66"/>
      <c r="L34" s="66"/>
      <c r="M34" s="66"/>
      <c r="N34" s="68"/>
    </row>
    <row r="35" spans="1:16">
      <c r="B35" s="882" t="s">
        <v>1028</v>
      </c>
      <c r="C35" s="883"/>
      <c r="D35" s="883"/>
      <c r="E35" s="883"/>
      <c r="F35" s="883"/>
      <c r="G35" s="883"/>
      <c r="H35" s="884"/>
      <c r="I35" s="885" t="s">
        <v>1032</v>
      </c>
      <c r="J35" s="886"/>
      <c r="K35" s="74" t="s">
        <v>1033</v>
      </c>
      <c r="L35" s="887" t="s">
        <v>1034</v>
      </c>
      <c r="M35" s="884"/>
      <c r="N35" s="75" t="s">
        <v>1035</v>
      </c>
    </row>
    <row r="36" spans="1:16">
      <c r="A36" s="118"/>
      <c r="B36" s="861"/>
      <c r="C36" s="862"/>
      <c r="D36" s="862"/>
      <c r="E36" s="862"/>
      <c r="F36" s="862"/>
      <c r="G36" s="862"/>
      <c r="H36" s="863"/>
      <c r="I36" s="274"/>
      <c r="J36" s="275"/>
      <c r="K36" s="276"/>
      <c r="L36" s="277"/>
      <c r="M36" s="343"/>
      <c r="N36" s="279"/>
      <c r="P36" s="111"/>
    </row>
    <row r="37" spans="1:16">
      <c r="A37" s="118"/>
      <c r="B37" s="861"/>
      <c r="C37" s="862"/>
      <c r="D37" s="862"/>
      <c r="E37" s="862"/>
      <c r="F37" s="862"/>
      <c r="G37" s="862"/>
      <c r="H37" s="863"/>
      <c r="I37" s="428"/>
      <c r="J37" s="429"/>
      <c r="K37" s="276"/>
      <c r="L37" s="342"/>
      <c r="M37" s="343"/>
      <c r="N37" s="279"/>
      <c r="P37" s="108"/>
    </row>
    <row r="38" spans="1:16">
      <c r="A38" s="118"/>
      <c r="B38" s="861"/>
      <c r="C38" s="862"/>
      <c r="D38" s="862"/>
      <c r="E38" s="862"/>
      <c r="F38" s="862"/>
      <c r="G38" s="862"/>
      <c r="H38" s="863"/>
      <c r="I38" s="335"/>
      <c r="J38" s="337"/>
      <c r="K38" s="276"/>
      <c r="L38" s="430"/>
      <c r="M38" s="431"/>
      <c r="N38" s="279"/>
      <c r="P38" s="111"/>
    </row>
    <row r="39" spans="1:16">
      <c r="B39" s="861"/>
      <c r="C39" s="862"/>
      <c r="D39" s="862"/>
      <c r="E39" s="862"/>
      <c r="F39" s="862"/>
      <c r="G39" s="862"/>
      <c r="H39" s="863"/>
      <c r="I39" s="41"/>
      <c r="J39" s="42"/>
      <c r="K39" s="276"/>
      <c r="L39" s="283"/>
      <c r="M39" s="343"/>
      <c r="N39" s="279"/>
      <c r="P39" s="111"/>
    </row>
    <row r="40" spans="1:16">
      <c r="B40" s="327"/>
      <c r="C40" s="328"/>
      <c r="D40" s="328"/>
      <c r="E40" s="328"/>
      <c r="F40" s="330"/>
      <c r="G40" s="330"/>
      <c r="H40" s="130"/>
      <c r="I40" s="41"/>
      <c r="J40" s="42"/>
      <c r="K40" s="276"/>
      <c r="L40" s="283"/>
      <c r="M40" s="284"/>
      <c r="N40" s="280"/>
      <c r="P40" s="108"/>
    </row>
    <row r="41" spans="1:16">
      <c r="B41" s="869" t="s">
        <v>1036</v>
      </c>
      <c r="C41" s="870"/>
      <c r="D41" s="870"/>
      <c r="E41" s="43"/>
      <c r="F41" s="44"/>
      <c r="G41" s="44"/>
      <c r="H41" s="45"/>
      <c r="I41" s="41"/>
      <c r="J41" s="42"/>
      <c r="K41" s="286"/>
      <c r="L41" s="283"/>
      <c r="M41" s="408">
        <v>0.05</v>
      </c>
      <c r="N41" s="351">
        <f>N77*M41</f>
        <v>383.00403904575001</v>
      </c>
      <c r="P41" s="111"/>
    </row>
    <row r="42" spans="1:16" ht="15.75" thickBot="1">
      <c r="B42" s="861"/>
      <c r="C42" s="862"/>
      <c r="D42" s="862"/>
      <c r="E42" s="862"/>
      <c r="F42" s="862"/>
      <c r="G42" s="862"/>
      <c r="H42" s="863"/>
      <c r="I42" s="871"/>
      <c r="J42" s="872"/>
      <c r="K42" s="46"/>
      <c r="L42" s="873"/>
      <c r="M42" s="874"/>
      <c r="N42" s="110"/>
    </row>
    <row r="43" spans="1:16" ht="15.75" thickBot="1">
      <c r="B43" s="812" t="s">
        <v>1037</v>
      </c>
      <c r="C43" s="813"/>
      <c r="D43" s="813"/>
      <c r="E43" s="813"/>
      <c r="F43" s="813"/>
      <c r="G43" s="813"/>
      <c r="H43" s="813"/>
      <c r="I43" s="813"/>
      <c r="J43" s="813"/>
      <c r="K43" s="813"/>
      <c r="L43" s="813"/>
      <c r="M43" s="814"/>
      <c r="N43" s="401">
        <f>SUM(N36:N42)</f>
        <v>383.00403904575001</v>
      </c>
    </row>
    <row r="44" spans="1:16">
      <c r="B44" s="287"/>
      <c r="C44" s="39"/>
      <c r="D44" s="39"/>
      <c r="E44" s="39"/>
      <c r="F44" s="39"/>
      <c r="G44" s="39"/>
      <c r="H44" s="39"/>
      <c r="I44" s="39"/>
      <c r="J44" s="39"/>
      <c r="K44" s="39"/>
      <c r="L44" s="39"/>
      <c r="M44" s="39"/>
      <c r="N44" s="40"/>
    </row>
    <row r="45" spans="1:16">
      <c r="B45" s="69" t="s">
        <v>1038</v>
      </c>
      <c r="C45" s="70"/>
      <c r="D45" s="70"/>
      <c r="E45" s="70"/>
      <c r="F45" s="70"/>
      <c r="G45" s="70"/>
      <c r="H45" s="70"/>
      <c r="I45" s="70"/>
      <c r="J45" s="70"/>
      <c r="K45" s="70"/>
      <c r="L45" s="70"/>
      <c r="M45" s="70"/>
      <c r="N45" s="71"/>
    </row>
    <row r="46" spans="1:16" ht="15.75" thickBot="1">
      <c r="B46" s="72"/>
      <c r="C46" s="67"/>
      <c r="D46" s="67"/>
      <c r="E46" s="67"/>
      <c r="F46" s="67"/>
      <c r="G46" s="67"/>
      <c r="H46" s="67"/>
      <c r="I46" s="67"/>
      <c r="J46" s="66"/>
      <c r="K46" s="66"/>
      <c r="L46" s="66"/>
      <c r="M46" s="66"/>
      <c r="N46" s="68"/>
    </row>
    <row r="47" spans="1:16">
      <c r="B47" s="857" t="s">
        <v>1028</v>
      </c>
      <c r="C47" s="858"/>
      <c r="D47" s="858"/>
      <c r="E47" s="858"/>
      <c r="F47" s="858"/>
      <c r="G47" s="858"/>
      <c r="H47" s="858"/>
      <c r="I47" s="892"/>
      <c r="J47" s="322" t="s">
        <v>1029</v>
      </c>
      <c r="K47" s="90" t="s">
        <v>1030</v>
      </c>
      <c r="L47" s="893" t="s">
        <v>1039</v>
      </c>
      <c r="M47" s="892"/>
      <c r="N47" s="91" t="s">
        <v>1035</v>
      </c>
    </row>
    <row r="48" spans="1:16">
      <c r="A48" s="163" t="s">
        <v>558</v>
      </c>
      <c r="B48" s="48" t="str">
        <f>VLOOKUP(A48,MATERIALES!A5:D373,3,FALSE)</f>
        <v>Material filtrante (6´´)</v>
      </c>
      <c r="C48" s="288"/>
      <c r="D48" s="288"/>
      <c r="E48" s="288"/>
      <c r="F48" s="288"/>
      <c r="G48" s="288"/>
      <c r="H48" s="288"/>
      <c r="I48" s="275"/>
      <c r="J48" s="231" t="str">
        <f>VLOOKUP(A48,MATERIALES!A4:D640,2,FALSE)</f>
        <v>m3</v>
      </c>
      <c r="K48" s="289">
        <v>1.3</v>
      </c>
      <c r="L48" s="274"/>
      <c r="M48" s="409">
        <f>VLOOKUP(A48,MATERIALES!A5:D396,4,FALSE)</f>
        <v>54275</v>
      </c>
      <c r="N48" s="279">
        <f>K48*M48</f>
        <v>70557.5</v>
      </c>
    </row>
    <row r="49" spans="1:14">
      <c r="A49" s="163"/>
      <c r="B49" s="48"/>
      <c r="C49" s="432"/>
      <c r="D49" s="432"/>
      <c r="E49" s="432"/>
      <c r="F49" s="432"/>
      <c r="G49" s="432"/>
      <c r="H49" s="432"/>
      <c r="I49" s="432"/>
      <c r="J49" s="318"/>
      <c r="K49" s="404"/>
      <c r="L49" s="428"/>
      <c r="M49" s="409"/>
      <c r="N49" s="279"/>
    </row>
    <row r="50" spans="1:14">
      <c r="A50" s="163"/>
      <c r="B50" s="48"/>
      <c r="C50" s="432"/>
      <c r="D50" s="432"/>
      <c r="E50" s="432"/>
      <c r="F50" s="432"/>
      <c r="G50" s="432"/>
      <c r="H50" s="432"/>
      <c r="I50" s="432"/>
      <c r="J50" s="318"/>
      <c r="K50" s="404"/>
      <c r="L50" s="428"/>
      <c r="M50" s="409"/>
      <c r="N50" s="279"/>
    </row>
    <row r="51" spans="1:14">
      <c r="A51" s="163"/>
      <c r="B51" s="48"/>
      <c r="C51" s="432"/>
      <c r="D51" s="432"/>
      <c r="E51" s="432"/>
      <c r="F51" s="432"/>
      <c r="G51" s="432"/>
      <c r="H51" s="432"/>
      <c r="I51" s="432"/>
      <c r="J51" s="318"/>
      <c r="K51" s="404"/>
      <c r="L51" s="428"/>
      <c r="M51" s="409"/>
      <c r="N51" s="279"/>
    </row>
    <row r="52" spans="1:14">
      <c r="A52" s="163"/>
      <c r="B52" s="48"/>
      <c r="C52" s="432"/>
      <c r="D52" s="432"/>
      <c r="E52" s="432"/>
      <c r="F52" s="432"/>
      <c r="G52" s="432"/>
      <c r="H52" s="432"/>
      <c r="I52" s="432"/>
      <c r="J52" s="318"/>
      <c r="K52" s="404"/>
      <c r="L52" s="428"/>
      <c r="M52" s="409"/>
      <c r="N52" s="279"/>
    </row>
    <row r="53" spans="1:14">
      <c r="A53" s="163"/>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70557.5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1375</v>
      </c>
      <c r="B60" s="51" t="str">
        <f>VLOOKUP(A60,TRANSPORTE!A5:D117,3,FALSE)</f>
        <v>Transporte de material seleccionado para relleno</v>
      </c>
      <c r="C60" s="324"/>
      <c r="D60" s="324"/>
      <c r="E60" s="324"/>
      <c r="F60" s="324"/>
      <c r="G60" s="324"/>
      <c r="H60" s="318" t="s">
        <v>1551</v>
      </c>
      <c r="I60" s="286">
        <v>1.3</v>
      </c>
      <c r="J60" s="293">
        <v>1</v>
      </c>
      <c r="K60" s="286">
        <f>I60*J60</f>
        <v>1.3</v>
      </c>
      <c r="L60" s="899">
        <f>VLOOKUP(A60,TRANSPORTE!A5:D117,4,FALSE)</f>
        <v>1283.2108638649408</v>
      </c>
      <c r="M60" s="900"/>
      <c r="N60" s="294">
        <f>K60*L60</f>
        <v>1668.1741230244231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1668.1741230244231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4"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20</v>
      </c>
      <c r="N71" s="402">
        <f>K71/M71</f>
        <v>7660.0807809149992</v>
      </c>
      <c r="O71" s="111"/>
    </row>
    <row r="72" spans="1:15">
      <c r="A72" s="164"/>
      <c r="B72" s="54"/>
      <c r="C72" s="52"/>
      <c r="D72" s="52"/>
      <c r="E72" s="52"/>
      <c r="F72" s="52"/>
      <c r="G72" s="52"/>
      <c r="H72" s="52"/>
      <c r="I72" s="299"/>
      <c r="J72" s="300"/>
      <c r="K72" s="301"/>
      <c r="L72" s="55"/>
      <c r="M72" s="439"/>
      <c r="N72" s="402"/>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7660.0807809149992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80268.758942985165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16053.751788597034</v>
      </c>
      <c r="M84" s="848"/>
      <c r="N84" s="56"/>
    </row>
    <row r="85" spans="1:14">
      <c r="B85" s="94" t="s">
        <v>1057</v>
      </c>
      <c r="C85" s="95"/>
      <c r="D85" s="95"/>
      <c r="E85" s="95"/>
      <c r="F85" s="95"/>
      <c r="G85" s="95"/>
      <c r="H85" s="95"/>
      <c r="I85" s="92"/>
      <c r="J85" s="93"/>
      <c r="K85" s="311">
        <v>0.05</v>
      </c>
      <c r="L85" s="847">
        <f>N79*K85</f>
        <v>4013.4379471492584</v>
      </c>
      <c r="M85" s="848"/>
      <c r="N85" s="56"/>
    </row>
    <row r="86" spans="1:14" ht="15.75" thickBot="1">
      <c r="B86" s="96" t="s">
        <v>1058</v>
      </c>
      <c r="C86" s="97"/>
      <c r="D86" s="97"/>
      <c r="E86" s="97"/>
      <c r="F86" s="97"/>
      <c r="G86" s="97"/>
      <c r="H86" s="97"/>
      <c r="I86" s="98"/>
      <c r="J86" s="99"/>
      <c r="K86" s="312">
        <v>0.05</v>
      </c>
      <c r="L86" s="849">
        <f>N79*K86</f>
        <v>4013.4379471492584</v>
      </c>
      <c r="M86" s="850"/>
      <c r="N86" s="56"/>
    </row>
    <row r="87" spans="1:14" ht="15.75" thickBot="1">
      <c r="B87" s="812" t="s">
        <v>1037</v>
      </c>
      <c r="C87" s="813"/>
      <c r="D87" s="813"/>
      <c r="E87" s="813"/>
      <c r="F87" s="813"/>
      <c r="G87" s="813"/>
      <c r="H87" s="813"/>
      <c r="I87" s="813"/>
      <c r="J87" s="813"/>
      <c r="K87" s="813"/>
      <c r="L87" s="813"/>
      <c r="M87" s="814"/>
      <c r="N87" s="57">
        <f>L84+L85+L86</f>
        <v>24080.627682895549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104349.38662588071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1727</v>
      </c>
      <c r="C31" s="86" t="s">
        <v>1728</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6">
      <c r="B33" s="63" t="s">
        <v>1031</v>
      </c>
      <c r="C33" s="64"/>
      <c r="D33" s="64"/>
      <c r="E33" s="64"/>
      <c r="F33" s="64"/>
      <c r="G33" s="64"/>
      <c r="H33" s="64"/>
      <c r="I33" s="64"/>
      <c r="J33" s="64"/>
      <c r="K33" s="64"/>
      <c r="L33" s="64"/>
      <c r="M33" s="64"/>
      <c r="N33" s="65"/>
    </row>
    <row r="34" spans="1:16" ht="15.75" thickBot="1">
      <c r="B34" s="273"/>
      <c r="C34" s="66"/>
      <c r="D34" s="66"/>
      <c r="E34" s="66"/>
      <c r="F34" s="66"/>
      <c r="G34" s="66"/>
      <c r="H34" s="66"/>
      <c r="I34" s="67"/>
      <c r="J34" s="67"/>
      <c r="K34" s="66"/>
      <c r="L34" s="66"/>
      <c r="M34" s="66"/>
      <c r="N34" s="68"/>
    </row>
    <row r="35" spans="1:16">
      <c r="B35" s="882" t="s">
        <v>1028</v>
      </c>
      <c r="C35" s="883"/>
      <c r="D35" s="883"/>
      <c r="E35" s="883"/>
      <c r="F35" s="883"/>
      <c r="G35" s="883"/>
      <c r="H35" s="884"/>
      <c r="I35" s="885" t="s">
        <v>1032</v>
      </c>
      <c r="J35" s="886"/>
      <c r="K35" s="74" t="s">
        <v>1033</v>
      </c>
      <c r="L35" s="887" t="s">
        <v>1034</v>
      </c>
      <c r="M35" s="884"/>
      <c r="N35" s="75" t="s">
        <v>1035</v>
      </c>
    </row>
    <row r="36" spans="1:16">
      <c r="A36" s="118"/>
      <c r="B36" s="861"/>
      <c r="C36" s="862"/>
      <c r="D36" s="862"/>
      <c r="E36" s="862"/>
      <c r="F36" s="862"/>
      <c r="G36" s="862"/>
      <c r="H36" s="863"/>
      <c r="I36" s="274"/>
      <c r="J36" s="275"/>
      <c r="K36" s="276"/>
      <c r="L36" s="277"/>
      <c r="M36" s="343"/>
      <c r="N36" s="279"/>
      <c r="P36" s="111"/>
    </row>
    <row r="37" spans="1:16">
      <c r="A37" s="118"/>
      <c r="B37" s="861"/>
      <c r="C37" s="862"/>
      <c r="D37" s="862"/>
      <c r="E37" s="862"/>
      <c r="F37" s="862"/>
      <c r="G37" s="862"/>
      <c r="H37" s="863"/>
      <c r="I37" s="428"/>
      <c r="J37" s="429"/>
      <c r="K37" s="276"/>
      <c r="L37" s="342"/>
      <c r="M37" s="343"/>
      <c r="N37" s="279"/>
      <c r="P37" s="108"/>
    </row>
    <row r="38" spans="1:16">
      <c r="A38" s="118"/>
      <c r="B38" s="861"/>
      <c r="C38" s="862"/>
      <c r="D38" s="862"/>
      <c r="E38" s="862"/>
      <c r="F38" s="862"/>
      <c r="G38" s="862"/>
      <c r="H38" s="863"/>
      <c r="I38" s="335"/>
      <c r="J38" s="337"/>
      <c r="K38" s="276"/>
      <c r="L38" s="430"/>
      <c r="M38" s="431"/>
      <c r="N38" s="279"/>
      <c r="P38" s="111"/>
    </row>
    <row r="39" spans="1:16">
      <c r="B39" s="861"/>
      <c r="C39" s="862"/>
      <c r="D39" s="862"/>
      <c r="E39" s="862"/>
      <c r="F39" s="862"/>
      <c r="G39" s="862"/>
      <c r="H39" s="863"/>
      <c r="I39" s="41"/>
      <c r="J39" s="42"/>
      <c r="K39" s="276"/>
      <c r="L39" s="283"/>
      <c r="M39" s="343"/>
      <c r="N39" s="279"/>
      <c r="P39" s="111"/>
    </row>
    <row r="40" spans="1:16">
      <c r="B40" s="327"/>
      <c r="C40" s="328"/>
      <c r="D40" s="328"/>
      <c r="E40" s="328"/>
      <c r="F40" s="330"/>
      <c r="G40" s="330"/>
      <c r="H40" s="130"/>
      <c r="I40" s="41"/>
      <c r="J40" s="42"/>
      <c r="K40" s="276"/>
      <c r="L40" s="283"/>
      <c r="M40" s="284"/>
      <c r="N40" s="280"/>
      <c r="P40" s="108"/>
    </row>
    <row r="41" spans="1:16">
      <c r="B41" s="869" t="s">
        <v>1036</v>
      </c>
      <c r="C41" s="870"/>
      <c r="D41" s="870"/>
      <c r="E41" s="43"/>
      <c r="F41" s="44"/>
      <c r="G41" s="44"/>
      <c r="H41" s="45"/>
      <c r="I41" s="41"/>
      <c r="J41" s="42"/>
      <c r="K41" s="286"/>
      <c r="L41" s="283"/>
      <c r="M41" s="408">
        <v>0.05</v>
      </c>
      <c r="N41" s="351">
        <f>N77*M41</f>
        <v>383.00403904575001</v>
      </c>
      <c r="P41" s="111"/>
    </row>
    <row r="42" spans="1:16" ht="15.75" thickBot="1">
      <c r="B42" s="861"/>
      <c r="C42" s="862"/>
      <c r="D42" s="862"/>
      <c r="E42" s="862"/>
      <c r="F42" s="862"/>
      <c r="G42" s="862"/>
      <c r="H42" s="863"/>
      <c r="I42" s="871"/>
      <c r="J42" s="872"/>
      <c r="K42" s="46"/>
      <c r="L42" s="873"/>
      <c r="M42" s="874"/>
      <c r="N42" s="110"/>
    </row>
    <row r="43" spans="1:16" ht="15.75" thickBot="1">
      <c r="B43" s="812" t="s">
        <v>1037</v>
      </c>
      <c r="C43" s="813"/>
      <c r="D43" s="813"/>
      <c r="E43" s="813"/>
      <c r="F43" s="813"/>
      <c r="G43" s="813"/>
      <c r="H43" s="813"/>
      <c r="I43" s="813"/>
      <c r="J43" s="813"/>
      <c r="K43" s="813"/>
      <c r="L43" s="813"/>
      <c r="M43" s="814"/>
      <c r="N43" s="401">
        <f>SUM(N36:N42)</f>
        <v>383.00403904575001</v>
      </c>
    </row>
    <row r="44" spans="1:16">
      <c r="B44" s="287"/>
      <c r="C44" s="39"/>
      <c r="D44" s="39"/>
      <c r="E44" s="39"/>
      <c r="F44" s="39"/>
      <c r="G44" s="39"/>
      <c r="H44" s="39"/>
      <c r="I44" s="39"/>
      <c r="J44" s="39"/>
      <c r="K44" s="39"/>
      <c r="L44" s="39"/>
      <c r="M44" s="39"/>
      <c r="N44" s="40"/>
    </row>
    <row r="45" spans="1:16">
      <c r="B45" s="69" t="s">
        <v>1038</v>
      </c>
      <c r="C45" s="70"/>
      <c r="D45" s="70"/>
      <c r="E45" s="70"/>
      <c r="F45" s="70"/>
      <c r="G45" s="70"/>
      <c r="H45" s="70"/>
      <c r="I45" s="70"/>
      <c r="J45" s="70"/>
      <c r="K45" s="70"/>
      <c r="L45" s="70"/>
      <c r="M45" s="70"/>
      <c r="N45" s="71"/>
    </row>
    <row r="46" spans="1:16" ht="15.75" thickBot="1">
      <c r="B46" s="72"/>
      <c r="C46" s="67"/>
      <c r="D46" s="67"/>
      <c r="E46" s="67"/>
      <c r="F46" s="67"/>
      <c r="G46" s="67"/>
      <c r="H46" s="67"/>
      <c r="I46" s="67"/>
      <c r="J46" s="66"/>
      <c r="K46" s="66"/>
      <c r="L46" s="66"/>
      <c r="M46" s="66"/>
      <c r="N46" s="68"/>
    </row>
    <row r="47" spans="1:16">
      <c r="B47" s="857" t="s">
        <v>1028</v>
      </c>
      <c r="C47" s="858"/>
      <c r="D47" s="858"/>
      <c r="E47" s="858"/>
      <c r="F47" s="858"/>
      <c r="G47" s="858"/>
      <c r="H47" s="858"/>
      <c r="I47" s="892"/>
      <c r="J47" s="322" t="s">
        <v>1029</v>
      </c>
      <c r="K47" s="90" t="s">
        <v>1030</v>
      </c>
      <c r="L47" s="893" t="s">
        <v>1039</v>
      </c>
      <c r="M47" s="892"/>
      <c r="N47" s="91" t="s">
        <v>1035</v>
      </c>
    </row>
    <row r="48" spans="1:16">
      <c r="A48" s="163" t="s">
        <v>483</v>
      </c>
      <c r="B48" s="48" t="str">
        <f>VLOOKUP(A48,MATERIALES!A5:D373,3,FALSE)</f>
        <v>Gravilla</v>
      </c>
      <c r="C48" s="288"/>
      <c r="D48" s="288"/>
      <c r="E48" s="288"/>
      <c r="F48" s="288"/>
      <c r="G48" s="288"/>
      <c r="H48" s="288"/>
      <c r="I48" s="275"/>
      <c r="J48" s="231" t="str">
        <f>VLOOKUP(A48,MATERIALES!A4:D640,2,FALSE)</f>
        <v>m3</v>
      </c>
      <c r="K48" s="289">
        <v>1.3</v>
      </c>
      <c r="L48" s="274"/>
      <c r="M48" s="409">
        <f>VLOOKUP(A48,MATERIALES!A5:D396,4,FALSE)</f>
        <v>44625</v>
      </c>
      <c r="N48" s="279">
        <f>K48*M48</f>
        <v>58012.5</v>
      </c>
    </row>
    <row r="49" spans="1:14">
      <c r="A49" s="163"/>
      <c r="B49" s="48"/>
      <c r="C49" s="432"/>
      <c r="D49" s="432"/>
      <c r="E49" s="432"/>
      <c r="F49" s="432"/>
      <c r="G49" s="432"/>
      <c r="H49" s="432"/>
      <c r="I49" s="432"/>
      <c r="J49" s="318"/>
      <c r="K49" s="404"/>
      <c r="L49" s="428"/>
      <c r="M49" s="409"/>
      <c r="N49" s="279"/>
    </row>
    <row r="50" spans="1:14">
      <c r="A50" s="163"/>
      <c r="B50" s="48"/>
      <c r="C50" s="432"/>
      <c r="D50" s="432"/>
      <c r="E50" s="432"/>
      <c r="F50" s="432"/>
      <c r="G50" s="432"/>
      <c r="H50" s="432"/>
      <c r="I50" s="432"/>
      <c r="J50" s="318"/>
      <c r="K50" s="404"/>
      <c r="L50" s="428"/>
      <c r="M50" s="409"/>
      <c r="N50" s="279"/>
    </row>
    <row r="51" spans="1:14">
      <c r="A51" s="163"/>
      <c r="B51" s="48"/>
      <c r="C51" s="432"/>
      <c r="D51" s="432"/>
      <c r="E51" s="432"/>
      <c r="F51" s="432"/>
      <c r="G51" s="432"/>
      <c r="H51" s="432"/>
      <c r="I51" s="432"/>
      <c r="J51" s="318"/>
      <c r="K51" s="404"/>
      <c r="L51" s="428"/>
      <c r="M51" s="409"/>
      <c r="N51" s="279"/>
    </row>
    <row r="52" spans="1:14">
      <c r="A52" s="163"/>
      <c r="B52" s="48"/>
      <c r="C52" s="432"/>
      <c r="D52" s="432"/>
      <c r="E52" s="432"/>
      <c r="F52" s="432"/>
      <c r="G52" s="432"/>
      <c r="H52" s="432"/>
      <c r="I52" s="432"/>
      <c r="J52" s="318"/>
      <c r="K52" s="404"/>
      <c r="L52" s="428"/>
      <c r="M52" s="409"/>
      <c r="N52" s="279"/>
    </row>
    <row r="53" spans="1:14">
      <c r="A53" s="163"/>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58012.5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1375</v>
      </c>
      <c r="B60" s="51" t="str">
        <f>VLOOKUP(A60,TRANSPORTE!A5:D117,3,FALSE)</f>
        <v>Transporte de material seleccionado para relleno</v>
      </c>
      <c r="C60" s="324"/>
      <c r="D60" s="324"/>
      <c r="E60" s="324"/>
      <c r="F60" s="324"/>
      <c r="G60" s="324"/>
      <c r="H60" s="318" t="s">
        <v>1551</v>
      </c>
      <c r="I60" s="286">
        <v>1.3</v>
      </c>
      <c r="J60" s="293">
        <v>1</v>
      </c>
      <c r="K60" s="286">
        <f>I60*J60</f>
        <v>1.3</v>
      </c>
      <c r="L60" s="899">
        <f>VLOOKUP(A60,TRANSPORTE!A5:D117,4,FALSE)</f>
        <v>1283.2108638649408</v>
      </c>
      <c r="M60" s="900"/>
      <c r="N60" s="294">
        <f>K60*L60</f>
        <v>1668.1741230244231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1668.1741230244231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4"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20</v>
      </c>
      <c r="N71" s="402">
        <f>K71/M71</f>
        <v>7660.0807809149992</v>
      </c>
      <c r="O71" s="111"/>
    </row>
    <row r="72" spans="1:15">
      <c r="A72" s="164"/>
      <c r="B72" s="54"/>
      <c r="C72" s="52"/>
      <c r="D72" s="52"/>
      <c r="E72" s="52"/>
      <c r="F72" s="52"/>
      <c r="G72" s="52"/>
      <c r="H72" s="52"/>
      <c r="I72" s="299"/>
      <c r="J72" s="300"/>
      <c r="K72" s="301"/>
      <c r="L72" s="55"/>
      <c r="M72" s="439"/>
      <c r="N72" s="402"/>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7660.0807809149992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67723.75894298518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13544.751788597037</v>
      </c>
      <c r="M84" s="848"/>
      <c r="N84" s="56"/>
    </row>
    <row r="85" spans="1:14">
      <c r="B85" s="94" t="s">
        <v>1057</v>
      </c>
      <c r="C85" s="95"/>
      <c r="D85" s="95"/>
      <c r="E85" s="95"/>
      <c r="F85" s="95"/>
      <c r="G85" s="95"/>
      <c r="H85" s="95"/>
      <c r="I85" s="92"/>
      <c r="J85" s="93"/>
      <c r="K85" s="311">
        <v>0.05</v>
      </c>
      <c r="L85" s="847">
        <f>N79*K85</f>
        <v>3386.1879471492593</v>
      </c>
      <c r="M85" s="848"/>
      <c r="N85" s="56"/>
    </row>
    <row r="86" spans="1:14" ht="15.75" thickBot="1">
      <c r="B86" s="96" t="s">
        <v>1058</v>
      </c>
      <c r="C86" s="97"/>
      <c r="D86" s="97"/>
      <c r="E86" s="97"/>
      <c r="F86" s="97"/>
      <c r="G86" s="97"/>
      <c r="H86" s="97"/>
      <c r="I86" s="98"/>
      <c r="J86" s="99"/>
      <c r="K86" s="312">
        <v>0.05</v>
      </c>
      <c r="L86" s="849">
        <f>N79*K86</f>
        <v>3386.1879471492593</v>
      </c>
      <c r="M86" s="850"/>
      <c r="N86" s="56"/>
    </row>
    <row r="87" spans="1:14" ht="15.75" thickBot="1">
      <c r="B87" s="812" t="s">
        <v>1037</v>
      </c>
      <c r="C87" s="813"/>
      <c r="D87" s="813"/>
      <c r="E87" s="813"/>
      <c r="F87" s="813"/>
      <c r="G87" s="813"/>
      <c r="H87" s="813"/>
      <c r="I87" s="813"/>
      <c r="J87" s="813"/>
      <c r="K87" s="813"/>
      <c r="L87" s="813"/>
      <c r="M87" s="814"/>
      <c r="N87" s="57">
        <f>L84+L85+L86</f>
        <v>20317.127682895552</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88040.886625880725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1729</v>
      </c>
      <c r="C31" s="86" t="s">
        <v>1730</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6">
      <c r="B33" s="63" t="s">
        <v>1031</v>
      </c>
      <c r="C33" s="64"/>
      <c r="D33" s="64"/>
      <c r="E33" s="64"/>
      <c r="F33" s="64"/>
      <c r="G33" s="64"/>
      <c r="H33" s="64"/>
      <c r="I33" s="64"/>
      <c r="J33" s="64"/>
      <c r="K33" s="64"/>
      <c r="L33" s="64"/>
      <c r="M33" s="64"/>
      <c r="N33" s="65"/>
    </row>
    <row r="34" spans="1:16" ht="15.75" thickBot="1">
      <c r="B34" s="273"/>
      <c r="C34" s="66"/>
      <c r="D34" s="66"/>
      <c r="E34" s="66"/>
      <c r="F34" s="66"/>
      <c r="G34" s="66"/>
      <c r="H34" s="66"/>
      <c r="I34" s="67"/>
      <c r="J34" s="67"/>
      <c r="K34" s="66"/>
      <c r="L34" s="66"/>
      <c r="M34" s="66"/>
      <c r="N34" s="68"/>
    </row>
    <row r="35" spans="1:16">
      <c r="B35" s="882" t="s">
        <v>1028</v>
      </c>
      <c r="C35" s="883"/>
      <c r="D35" s="883"/>
      <c r="E35" s="883"/>
      <c r="F35" s="883"/>
      <c r="G35" s="883"/>
      <c r="H35" s="884"/>
      <c r="I35" s="885" t="s">
        <v>1032</v>
      </c>
      <c r="J35" s="886"/>
      <c r="K35" s="74" t="s">
        <v>1033</v>
      </c>
      <c r="L35" s="887" t="s">
        <v>1034</v>
      </c>
      <c r="M35" s="884"/>
      <c r="N35" s="75" t="s">
        <v>1035</v>
      </c>
    </row>
    <row r="36" spans="1:16">
      <c r="A36" s="118"/>
      <c r="B36" s="861"/>
      <c r="C36" s="862"/>
      <c r="D36" s="862"/>
      <c r="E36" s="862"/>
      <c r="F36" s="862"/>
      <c r="G36" s="862"/>
      <c r="H36" s="863"/>
      <c r="I36" s="274"/>
      <c r="J36" s="275"/>
      <c r="K36" s="276"/>
      <c r="L36" s="277"/>
      <c r="M36" s="343"/>
      <c r="N36" s="279"/>
      <c r="P36" s="111"/>
    </row>
    <row r="37" spans="1:16">
      <c r="A37" s="118"/>
      <c r="B37" s="861"/>
      <c r="C37" s="862"/>
      <c r="D37" s="862"/>
      <c r="E37" s="862"/>
      <c r="F37" s="862"/>
      <c r="G37" s="862"/>
      <c r="H37" s="863"/>
      <c r="I37" s="428"/>
      <c r="J37" s="429"/>
      <c r="K37" s="276"/>
      <c r="L37" s="342"/>
      <c r="M37" s="343"/>
      <c r="N37" s="279"/>
      <c r="P37" s="108"/>
    </row>
    <row r="38" spans="1:16">
      <c r="A38" s="118"/>
      <c r="B38" s="861"/>
      <c r="C38" s="862"/>
      <c r="D38" s="862"/>
      <c r="E38" s="862"/>
      <c r="F38" s="862"/>
      <c r="G38" s="862"/>
      <c r="H38" s="863"/>
      <c r="I38" s="335"/>
      <c r="J38" s="337"/>
      <c r="K38" s="276"/>
      <c r="L38" s="430"/>
      <c r="M38" s="431"/>
      <c r="N38" s="279"/>
      <c r="P38" s="111"/>
    </row>
    <row r="39" spans="1:16">
      <c r="B39" s="861"/>
      <c r="C39" s="862"/>
      <c r="D39" s="862"/>
      <c r="E39" s="862"/>
      <c r="F39" s="862"/>
      <c r="G39" s="862"/>
      <c r="H39" s="863"/>
      <c r="I39" s="41"/>
      <c r="J39" s="42"/>
      <c r="K39" s="276"/>
      <c r="L39" s="283"/>
      <c r="M39" s="343"/>
      <c r="N39" s="279"/>
      <c r="P39" s="111"/>
    </row>
    <row r="40" spans="1:16">
      <c r="B40" s="327"/>
      <c r="C40" s="328"/>
      <c r="D40" s="328"/>
      <c r="E40" s="328"/>
      <c r="F40" s="330"/>
      <c r="G40" s="330"/>
      <c r="H40" s="130"/>
      <c r="I40" s="41"/>
      <c r="J40" s="42"/>
      <c r="K40" s="276"/>
      <c r="L40" s="283"/>
      <c r="M40" s="284"/>
      <c r="N40" s="280"/>
      <c r="P40" s="108"/>
    </row>
    <row r="41" spans="1:16">
      <c r="B41" s="869" t="s">
        <v>1036</v>
      </c>
      <c r="C41" s="870"/>
      <c r="D41" s="870"/>
      <c r="E41" s="43"/>
      <c r="F41" s="44"/>
      <c r="G41" s="44"/>
      <c r="H41" s="45"/>
      <c r="I41" s="41"/>
      <c r="J41" s="42"/>
      <c r="K41" s="286"/>
      <c r="L41" s="283"/>
      <c r="M41" s="408">
        <v>0.05</v>
      </c>
      <c r="N41" s="351">
        <f>N77*M41</f>
        <v>255.33602603049999</v>
      </c>
      <c r="P41" s="111"/>
    </row>
    <row r="42" spans="1:16" ht="15.75" thickBot="1">
      <c r="B42" s="861"/>
      <c r="C42" s="862"/>
      <c r="D42" s="862"/>
      <c r="E42" s="862"/>
      <c r="F42" s="862"/>
      <c r="G42" s="862"/>
      <c r="H42" s="863"/>
      <c r="I42" s="871"/>
      <c r="J42" s="872"/>
      <c r="K42" s="46"/>
      <c r="L42" s="873"/>
      <c r="M42" s="874"/>
      <c r="N42" s="110"/>
    </row>
    <row r="43" spans="1:16" ht="15.75" thickBot="1">
      <c r="B43" s="812" t="s">
        <v>1037</v>
      </c>
      <c r="C43" s="813"/>
      <c r="D43" s="813"/>
      <c r="E43" s="813"/>
      <c r="F43" s="813"/>
      <c r="G43" s="813"/>
      <c r="H43" s="813"/>
      <c r="I43" s="813"/>
      <c r="J43" s="813"/>
      <c r="K43" s="813"/>
      <c r="L43" s="813"/>
      <c r="M43" s="814"/>
      <c r="N43" s="401">
        <f>SUM(N36:N42)</f>
        <v>255.33602603049999</v>
      </c>
    </row>
    <row r="44" spans="1:16">
      <c r="B44" s="287"/>
      <c r="C44" s="39"/>
      <c r="D44" s="39"/>
      <c r="E44" s="39"/>
      <c r="F44" s="39"/>
      <c r="G44" s="39"/>
      <c r="H44" s="39"/>
      <c r="I44" s="39"/>
      <c r="J44" s="39"/>
      <c r="K44" s="39"/>
      <c r="L44" s="39"/>
      <c r="M44" s="39"/>
      <c r="N44" s="40"/>
    </row>
    <row r="45" spans="1:16">
      <c r="B45" s="69" t="s">
        <v>1038</v>
      </c>
      <c r="C45" s="70"/>
      <c r="D45" s="70"/>
      <c r="E45" s="70"/>
      <c r="F45" s="70"/>
      <c r="G45" s="70"/>
      <c r="H45" s="70"/>
      <c r="I45" s="70"/>
      <c r="J45" s="70"/>
      <c r="K45" s="70"/>
      <c r="L45" s="70"/>
      <c r="M45" s="70"/>
      <c r="N45" s="71"/>
    </row>
    <row r="46" spans="1:16" ht="15.75" thickBot="1">
      <c r="B46" s="72"/>
      <c r="C46" s="67"/>
      <c r="D46" s="67"/>
      <c r="E46" s="67"/>
      <c r="F46" s="67"/>
      <c r="G46" s="67"/>
      <c r="H46" s="67"/>
      <c r="I46" s="67"/>
      <c r="J46" s="66"/>
      <c r="K46" s="66"/>
      <c r="L46" s="66"/>
      <c r="M46" s="66"/>
      <c r="N46" s="68"/>
    </row>
    <row r="47" spans="1:16">
      <c r="B47" s="857" t="s">
        <v>1028</v>
      </c>
      <c r="C47" s="858"/>
      <c r="D47" s="858"/>
      <c r="E47" s="858"/>
      <c r="F47" s="858"/>
      <c r="G47" s="858"/>
      <c r="H47" s="858"/>
      <c r="I47" s="892"/>
      <c r="J47" s="322" t="s">
        <v>1029</v>
      </c>
      <c r="K47" s="90" t="s">
        <v>1030</v>
      </c>
      <c r="L47" s="893" t="s">
        <v>1039</v>
      </c>
      <c r="M47" s="892"/>
      <c r="N47" s="91" t="s">
        <v>1035</v>
      </c>
    </row>
    <row r="48" spans="1:16">
      <c r="A48" s="166" t="s">
        <v>873</v>
      </c>
      <c r="B48" s="48" t="str">
        <f>VLOOKUP(A48,MATERIALES!A5:D373,3,FALSE)</f>
        <v>Arena lavada</v>
      </c>
      <c r="C48" s="288"/>
      <c r="D48" s="288"/>
      <c r="E48" s="288"/>
      <c r="F48" s="288"/>
      <c r="G48" s="288"/>
      <c r="H48" s="288"/>
      <c r="I48" s="275"/>
      <c r="J48" s="231" t="str">
        <f>VLOOKUP(A48,MATERIALES!A4:D640,2,FALSE)</f>
        <v>m3</v>
      </c>
      <c r="K48" s="289">
        <v>1.3</v>
      </c>
      <c r="L48" s="274"/>
      <c r="M48" s="409">
        <f>VLOOKUP(A48,MATERIALES!A5:D396,4,FALSE)</f>
        <v>85771.427321671188</v>
      </c>
      <c r="N48" s="279">
        <f>K48*M48</f>
        <v>111502.85551817255</v>
      </c>
    </row>
    <row r="49" spans="1:14">
      <c r="A49" s="166"/>
      <c r="B49" s="48"/>
      <c r="C49" s="432"/>
      <c r="D49" s="432"/>
      <c r="E49" s="432"/>
      <c r="F49" s="432"/>
      <c r="G49" s="432"/>
      <c r="H49" s="432"/>
      <c r="I49" s="432"/>
      <c r="J49" s="318"/>
      <c r="K49" s="404"/>
      <c r="L49" s="428"/>
      <c r="M49" s="409"/>
      <c r="N49" s="279"/>
    </row>
    <row r="50" spans="1:14">
      <c r="A50" s="166"/>
      <c r="B50" s="48"/>
      <c r="C50" s="432"/>
      <c r="D50" s="432"/>
      <c r="E50" s="432"/>
      <c r="F50" s="432"/>
      <c r="G50" s="432"/>
      <c r="H50" s="432"/>
      <c r="I50" s="432"/>
      <c r="J50" s="318"/>
      <c r="K50" s="404"/>
      <c r="L50" s="428"/>
      <c r="M50" s="409"/>
      <c r="N50" s="279"/>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111502.85551817255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1375</v>
      </c>
      <c r="B60" s="51" t="str">
        <f>VLOOKUP(A60,TRANSPORTE!A5:D117,3,FALSE)</f>
        <v>Transporte de material seleccionado para relleno</v>
      </c>
      <c r="C60" s="324"/>
      <c r="D60" s="324"/>
      <c r="E60" s="324"/>
      <c r="F60" s="324"/>
      <c r="G60" s="324"/>
      <c r="H60" s="318" t="s">
        <v>1551</v>
      </c>
      <c r="I60" s="286">
        <v>1.3</v>
      </c>
      <c r="J60" s="293">
        <v>1</v>
      </c>
      <c r="K60" s="286">
        <f>I60*J60</f>
        <v>1.3</v>
      </c>
      <c r="L60" s="899">
        <f>VLOOKUP(A60,TRANSPORTE!A5:D117,4,FALSE)</f>
        <v>1283.2108638649408</v>
      </c>
      <c r="M60" s="900"/>
      <c r="N60" s="294">
        <f>K60*L60</f>
        <v>1668.1741230244231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1668.1741230244231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20</v>
      </c>
      <c r="N71" s="402">
        <f>K71/M71</f>
        <v>5106.7205206099998</v>
      </c>
      <c r="O71" s="111"/>
    </row>
    <row r="72" spans="1:15">
      <c r="A72" s="167"/>
      <c r="B72" s="54"/>
      <c r="C72" s="52"/>
      <c r="D72" s="52"/>
      <c r="E72" s="52"/>
      <c r="F72" s="52"/>
      <c r="G72" s="52"/>
      <c r="H72" s="52"/>
      <c r="I72" s="299"/>
      <c r="J72" s="300"/>
      <c r="K72" s="301"/>
      <c r="L72" s="55"/>
      <c r="M72" s="439"/>
      <c r="N72" s="402"/>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5106.7205206099998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118533.08618783749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23706.617237567498</v>
      </c>
      <c r="M84" s="848"/>
      <c r="N84" s="56"/>
    </row>
    <row r="85" spans="1:14">
      <c r="B85" s="94" t="s">
        <v>1057</v>
      </c>
      <c r="C85" s="95"/>
      <c r="D85" s="95"/>
      <c r="E85" s="95"/>
      <c r="F85" s="95"/>
      <c r="G85" s="95"/>
      <c r="H85" s="95"/>
      <c r="I85" s="92"/>
      <c r="J85" s="93"/>
      <c r="K85" s="311">
        <v>0.05</v>
      </c>
      <c r="L85" s="847">
        <f>N79*K85</f>
        <v>5926.6543093918744</v>
      </c>
      <c r="M85" s="848"/>
      <c r="N85" s="56"/>
    </row>
    <row r="86" spans="1:14" ht="15.75" thickBot="1">
      <c r="B86" s="96" t="s">
        <v>1058</v>
      </c>
      <c r="C86" s="97"/>
      <c r="D86" s="97"/>
      <c r="E86" s="97"/>
      <c r="F86" s="97"/>
      <c r="G86" s="97"/>
      <c r="H86" s="97"/>
      <c r="I86" s="98"/>
      <c r="J86" s="99"/>
      <c r="K86" s="312">
        <v>0.05</v>
      </c>
      <c r="L86" s="849">
        <f>N79*K86</f>
        <v>5926.6543093918744</v>
      </c>
      <c r="M86" s="850"/>
      <c r="N86" s="56"/>
    </row>
    <row r="87" spans="1:14" ht="15.75" thickBot="1">
      <c r="B87" s="812" t="s">
        <v>1037</v>
      </c>
      <c r="C87" s="813"/>
      <c r="D87" s="813"/>
      <c r="E87" s="813"/>
      <c r="F87" s="813"/>
      <c r="G87" s="813"/>
      <c r="H87" s="813"/>
      <c r="I87" s="813"/>
      <c r="J87" s="813"/>
      <c r="K87" s="813"/>
      <c r="L87" s="813"/>
      <c r="M87" s="814"/>
      <c r="N87" s="57">
        <f>L84+L85+L86</f>
        <v>35559.925856351249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154093.01204418874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1181</v>
      </c>
      <c r="C31" s="86" t="s">
        <v>2200</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228</v>
      </c>
      <c r="B36" s="861" t="str">
        <f>VLOOKUP(A36,EQUIPOS!A6:D154,3,FALSE)</f>
        <v xml:space="preserve">Formaleta metálica (concreto hidráulico)
</v>
      </c>
      <c r="C36" s="862"/>
      <c r="D36" s="862"/>
      <c r="E36" s="862"/>
      <c r="F36" s="862"/>
      <c r="G36" s="862"/>
      <c r="H36" s="863"/>
      <c r="I36" s="274"/>
      <c r="J36" s="275"/>
      <c r="K36" s="276">
        <f>VLOOKUP(A36,EQUIPOS!A6:D163,4,FALSE)</f>
        <v>1398.5</v>
      </c>
      <c r="L36" s="277"/>
      <c r="M36" s="278">
        <v>2</v>
      </c>
      <c r="N36" s="279">
        <f>K36/M36</f>
        <v>699.25</v>
      </c>
    </row>
    <row r="37" spans="1:14">
      <c r="A37" s="118" t="s">
        <v>282</v>
      </c>
      <c r="B37" s="861" t="str">
        <f>VLOOKUP(A37,EQUIPOS!A7:D154,3,FALSE)</f>
        <v>Piloteadora potencia 250KW, RPM 1800, fuerza elevadora 200KN</v>
      </c>
      <c r="C37" s="862"/>
      <c r="D37" s="862"/>
      <c r="E37" s="862"/>
      <c r="F37" s="862"/>
      <c r="G37" s="862"/>
      <c r="H37" s="863"/>
      <c r="I37" s="428"/>
      <c r="J37" s="429"/>
      <c r="K37" s="276">
        <f>VLOOKUP(A37,EQUIPOS!A7:D164,4,FALSE)</f>
        <v>702765.33772669232</v>
      </c>
      <c r="L37" s="342"/>
      <c r="M37" s="343">
        <v>4</v>
      </c>
      <c r="N37" s="279">
        <f>K37/M37</f>
        <v>175691.33443167308</v>
      </c>
    </row>
    <row r="38" spans="1:14">
      <c r="A38" s="118" t="s">
        <v>363</v>
      </c>
      <c r="B38" s="861" t="str">
        <f>VLOOKUP(A38,EQUIPOS!A8:D154,3,FALSE)</f>
        <v>Vibrador de concreto, Motor de 3 hp a 18.000 rpm Mangueras de 4 mt</v>
      </c>
      <c r="C38" s="862"/>
      <c r="D38" s="862"/>
      <c r="E38" s="862"/>
      <c r="F38" s="862"/>
      <c r="G38" s="862"/>
      <c r="H38" s="863"/>
      <c r="I38" s="335"/>
      <c r="J38" s="337"/>
      <c r="K38" s="276">
        <f>VLOOKUP(A38,EQUIPOS!A8:D165,4,FALSE)</f>
        <v>4353</v>
      </c>
      <c r="L38" s="430"/>
      <c r="M38" s="431">
        <v>2</v>
      </c>
      <c r="N38" s="279">
        <f>K38/M38</f>
        <v>2176.5</v>
      </c>
    </row>
    <row r="39" spans="1:14">
      <c r="B39" s="861"/>
      <c r="C39" s="862"/>
      <c r="D39" s="862"/>
      <c r="E39" s="868"/>
      <c r="F39" s="862"/>
      <c r="G39" s="862"/>
      <c r="H39" s="863"/>
      <c r="I39" s="41"/>
      <c r="J39" s="42"/>
      <c r="K39" s="281"/>
      <c r="L39" s="283"/>
      <c r="M39" s="284"/>
      <c r="N39" s="285"/>
    </row>
    <row r="40" spans="1:14">
      <c r="B40" s="869" t="s">
        <v>1036</v>
      </c>
      <c r="C40" s="870"/>
      <c r="D40" s="870"/>
      <c r="E40" s="43"/>
      <c r="F40" s="44"/>
      <c r="G40" s="44"/>
      <c r="H40" s="45"/>
      <c r="I40" s="41"/>
      <c r="J40" s="42"/>
      <c r="K40" s="286"/>
      <c r="L40" s="283"/>
      <c r="M40" s="408">
        <v>0.1</v>
      </c>
      <c r="N40" s="351">
        <f>N76*M40</f>
        <v>1174.5457360179728</v>
      </c>
    </row>
    <row r="41" spans="1:14" ht="15.75" thickBot="1">
      <c r="B41" s="861"/>
      <c r="C41" s="862"/>
      <c r="D41" s="862"/>
      <c r="E41" s="862"/>
      <c r="F41" s="862"/>
      <c r="G41" s="862"/>
      <c r="H41" s="863"/>
      <c r="I41" s="871"/>
      <c r="J41" s="872"/>
      <c r="K41" s="46"/>
      <c r="L41" s="873"/>
      <c r="M41" s="874"/>
      <c r="N41" s="110"/>
    </row>
    <row r="42" spans="1:14" ht="15.75" thickBot="1">
      <c r="B42" s="812" t="s">
        <v>1037</v>
      </c>
      <c r="C42" s="813"/>
      <c r="D42" s="813"/>
      <c r="E42" s="813"/>
      <c r="F42" s="813"/>
      <c r="G42" s="813"/>
      <c r="H42" s="813"/>
      <c r="I42" s="813"/>
      <c r="J42" s="813"/>
      <c r="K42" s="813"/>
      <c r="L42" s="813"/>
      <c r="M42" s="814"/>
      <c r="N42" s="401">
        <f>SUM(N36:N41)</f>
        <v>179741.63016769107</v>
      </c>
    </row>
    <row r="43" spans="1:14">
      <c r="B43" s="287"/>
      <c r="C43" s="39"/>
      <c r="D43" s="39"/>
      <c r="E43" s="39"/>
      <c r="F43" s="39"/>
      <c r="G43" s="39"/>
      <c r="H43" s="39"/>
      <c r="I43" s="39"/>
      <c r="J43" s="39"/>
      <c r="K43" s="39"/>
      <c r="L43" s="39"/>
      <c r="M43" s="39"/>
      <c r="N43" s="40"/>
    </row>
    <row r="44" spans="1:14">
      <c r="B44" s="69" t="s">
        <v>1038</v>
      </c>
      <c r="C44" s="70"/>
      <c r="D44" s="70"/>
      <c r="E44" s="70"/>
      <c r="F44" s="70"/>
      <c r="G44" s="70"/>
      <c r="H44" s="70"/>
      <c r="I44" s="70"/>
      <c r="J44" s="70"/>
      <c r="K44" s="70"/>
      <c r="L44" s="70"/>
      <c r="M44" s="70"/>
      <c r="N44" s="71"/>
    </row>
    <row r="45" spans="1:14" ht="15.75" thickBot="1">
      <c r="B45" s="72"/>
      <c r="C45" s="67"/>
      <c r="D45" s="67"/>
      <c r="E45" s="67"/>
      <c r="F45" s="67"/>
      <c r="G45" s="67"/>
      <c r="H45" s="67"/>
      <c r="I45" s="67"/>
      <c r="J45" s="66"/>
      <c r="K45" s="66"/>
      <c r="L45" s="66"/>
      <c r="M45" s="66"/>
      <c r="N45" s="68"/>
    </row>
    <row r="46" spans="1:14">
      <c r="B46" s="857" t="s">
        <v>1028</v>
      </c>
      <c r="C46" s="858"/>
      <c r="D46" s="858"/>
      <c r="E46" s="858"/>
      <c r="F46" s="858"/>
      <c r="G46" s="858"/>
      <c r="H46" s="858"/>
      <c r="I46" s="892"/>
      <c r="J46" s="322" t="s">
        <v>1029</v>
      </c>
      <c r="K46" s="90" t="s">
        <v>1030</v>
      </c>
      <c r="L46" s="893" t="s">
        <v>1039</v>
      </c>
      <c r="M46" s="892"/>
      <c r="N46" s="91" t="s">
        <v>1035</v>
      </c>
    </row>
    <row r="47" spans="1:14">
      <c r="A47" s="166" t="s">
        <v>812</v>
      </c>
      <c r="B47" s="48"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3912.2097605878976</v>
      </c>
      <c r="N47" s="279">
        <f>K47*M47</f>
        <v>46458.352495164545</v>
      </c>
    </row>
    <row r="48" spans="1:14">
      <c r="A48" s="166" t="s">
        <v>816</v>
      </c>
      <c r="B48" s="48"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15994</v>
      </c>
      <c r="N48" s="279">
        <f>K48*M48</f>
        <v>7997</v>
      </c>
    </row>
    <row r="49" spans="1:14">
      <c r="A49" s="166" t="s">
        <v>859</v>
      </c>
      <c r="B49" s="48"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3580</v>
      </c>
      <c r="N49" s="279">
        <f>K49*M49</f>
        <v>1790</v>
      </c>
    </row>
    <row r="50" spans="1:14">
      <c r="A50" s="166" t="s">
        <v>901</v>
      </c>
      <c r="B50" s="48"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489580.32533589459</v>
      </c>
      <c r="N50" s="279">
        <f>K50*M50</f>
        <v>64598.60204352859</v>
      </c>
    </row>
    <row r="51" spans="1:14">
      <c r="A51" s="166"/>
      <c r="B51" s="48"/>
      <c r="C51" s="432"/>
      <c r="D51" s="432"/>
      <c r="E51" s="432"/>
      <c r="F51" s="432"/>
      <c r="G51" s="432"/>
      <c r="H51" s="432"/>
      <c r="I51" s="432"/>
      <c r="J51" s="319"/>
      <c r="K51" s="404"/>
      <c r="L51" s="428"/>
      <c r="M51" s="409"/>
      <c r="N51" s="279"/>
    </row>
    <row r="52" spans="1:14">
      <c r="A52" s="166"/>
      <c r="B52" s="48"/>
      <c r="C52" s="432"/>
      <c r="D52" s="432"/>
      <c r="E52" s="432"/>
      <c r="F52" s="432"/>
      <c r="G52" s="432"/>
      <c r="H52" s="432"/>
      <c r="I52" s="432"/>
      <c r="J52" s="318"/>
      <c r="K52" s="404"/>
      <c r="L52" s="428"/>
      <c r="M52" s="409"/>
      <c r="N52" s="279"/>
    </row>
    <row r="53" spans="1:14" ht="15.75" thickBot="1">
      <c r="B53" s="48"/>
      <c r="C53" s="317"/>
      <c r="D53" s="317"/>
      <c r="E53" s="317"/>
      <c r="F53" s="317"/>
      <c r="G53" s="317"/>
      <c r="H53" s="317"/>
      <c r="I53" s="317"/>
      <c r="J53" s="442"/>
      <c r="K53" s="131"/>
      <c r="L53" s="332"/>
      <c r="M53" s="409"/>
      <c r="N53" s="279"/>
    </row>
    <row r="54" spans="1:14" ht="15.75" thickBot="1">
      <c r="B54" s="812" t="s">
        <v>1037</v>
      </c>
      <c r="C54" s="813"/>
      <c r="D54" s="813"/>
      <c r="E54" s="813"/>
      <c r="F54" s="813"/>
      <c r="G54" s="813"/>
      <c r="H54" s="813"/>
      <c r="I54" s="813"/>
      <c r="J54" s="813"/>
      <c r="K54" s="813"/>
      <c r="L54" s="813"/>
      <c r="M54" s="814"/>
      <c r="N54" s="401">
        <f>SUM(N47:N53)</f>
        <v>120843.95453869313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1492</v>
      </c>
      <c r="B59" s="51" t="str">
        <f>VLOOKUP(A59,TRANSPORTE!A5:D117,3,FALSE)</f>
        <v>Equipo de Transporte (Camiones Grúas</v>
      </c>
      <c r="C59" s="324"/>
      <c r="D59" s="324"/>
      <c r="E59" s="324"/>
      <c r="F59" s="324"/>
      <c r="G59" s="324"/>
      <c r="H59" s="318" t="s">
        <v>1551</v>
      </c>
      <c r="I59" s="286">
        <v>0.05</v>
      </c>
      <c r="J59" s="293">
        <v>1</v>
      </c>
      <c r="K59" s="286">
        <f>I59*J59</f>
        <v>0.05</v>
      </c>
      <c r="L59" s="899">
        <f>VLOOKUP(A59,TRANSPORTE!A5:D117,4,FALSE)</f>
        <v>64.364876133352922</v>
      </c>
      <c r="M59" s="900"/>
      <c r="N59" s="294">
        <f>K59*L59</f>
        <v>3.2182438066676462</v>
      </c>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3.2182438066676462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s="167"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441">
        <v>47.058819999999997</v>
      </c>
      <c r="N70" s="402">
        <f>K70/M70</f>
        <v>2170.3563840359789</v>
      </c>
      <c r="O70" s="111"/>
    </row>
    <row r="71" spans="1:15">
      <c r="A71" s="167" t="s">
        <v>11</v>
      </c>
      <c r="B71" s="54" t="str">
        <f>VLOOKUP(A71,'MANO DE OBRA'!A8:D69,3,FALSE)</f>
        <v>Obrero (4)</v>
      </c>
      <c r="C71" s="52"/>
      <c r="D71" s="52"/>
      <c r="E71" s="52"/>
      <c r="F71" s="52"/>
      <c r="G71" s="52"/>
      <c r="H71" s="52"/>
      <c r="I71" s="299">
        <f>K71/J71*100</f>
        <v>110415.578824</v>
      </c>
      <c r="J71" s="300">
        <v>185</v>
      </c>
      <c r="K71" s="301">
        <f>VLOOKUP(A71,'MANO DE OBRA'!A8:D100,4,FALSE)</f>
        <v>204268.8208244</v>
      </c>
      <c r="L71" s="55"/>
      <c r="M71" s="439">
        <v>32</v>
      </c>
      <c r="N71" s="402">
        <f>K71/M71</f>
        <v>6383.4006507624999</v>
      </c>
    </row>
    <row r="72" spans="1:15">
      <c r="A72" t="s">
        <v>30</v>
      </c>
      <c r="B72" s="54" t="str">
        <f>VLOOKUP(A72,'MANO DE OBRA'!A9:D70,3,FALSE)</f>
        <v>Oficial</v>
      </c>
      <c r="C72" s="52"/>
      <c r="D72" s="52"/>
      <c r="E72" s="52"/>
      <c r="F72" s="52"/>
      <c r="G72" s="52"/>
      <c r="H72" s="52"/>
      <c r="I72" s="299">
        <f>K72/J72*100</f>
        <v>55207.789411999998</v>
      </c>
      <c r="J72" s="300">
        <v>185</v>
      </c>
      <c r="K72" s="301">
        <f>VLOOKUP(A72,'MANO DE OBRA'!A9:D101,4,FALSE)</f>
        <v>102134.4104122</v>
      </c>
      <c r="L72" s="55"/>
      <c r="M72" s="307">
        <v>32</v>
      </c>
      <c r="N72" s="402">
        <f>K72/M72</f>
        <v>3191.70032538125</v>
      </c>
    </row>
    <row r="73" spans="1:15">
      <c r="B73" s="54"/>
      <c r="C73" s="52"/>
      <c r="D73" s="52"/>
      <c r="E73" s="52"/>
      <c r="F73" s="52"/>
      <c r="G73" s="52"/>
      <c r="H73" s="52"/>
      <c r="I73" s="286"/>
      <c r="J73" s="304"/>
      <c r="K73" s="301"/>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11745.457360179727</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N42+N54+N65+N76</f>
        <v>312334.26031037065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62466.852062074133</v>
      </c>
      <c r="M83" s="848"/>
      <c r="N83" s="56"/>
    </row>
    <row r="84" spans="1:14">
      <c r="B84" s="94" t="s">
        <v>1057</v>
      </c>
      <c r="C84" s="95"/>
      <c r="D84" s="95"/>
      <c r="E84" s="95"/>
      <c r="F84" s="95"/>
      <c r="G84" s="95"/>
      <c r="H84" s="95"/>
      <c r="I84" s="92"/>
      <c r="J84" s="93"/>
      <c r="K84" s="311">
        <v>0.05</v>
      </c>
      <c r="L84" s="847">
        <f>N78*K84</f>
        <v>15616.713015518533</v>
      </c>
      <c r="M84" s="848"/>
      <c r="N84" s="56"/>
    </row>
    <row r="85" spans="1:14" ht="15.75" thickBot="1">
      <c r="B85" s="96" t="s">
        <v>1058</v>
      </c>
      <c r="C85" s="97"/>
      <c r="D85" s="97"/>
      <c r="E85" s="97"/>
      <c r="F85" s="97"/>
      <c r="G85" s="97"/>
      <c r="H85" s="97"/>
      <c r="I85" s="98"/>
      <c r="J85" s="99"/>
      <c r="K85" s="312">
        <v>0.05</v>
      </c>
      <c r="L85" s="849">
        <f>N78*K85</f>
        <v>15616.713015518533</v>
      </c>
      <c r="M85" s="850"/>
      <c r="N85" s="56"/>
    </row>
    <row r="86" spans="1:14" ht="15.75" thickBot="1">
      <c r="B86" s="812" t="s">
        <v>1037</v>
      </c>
      <c r="C86" s="813"/>
      <c r="D86" s="813"/>
      <c r="E86" s="813"/>
      <c r="F86" s="813"/>
      <c r="G86" s="813"/>
      <c r="H86" s="813"/>
      <c r="I86" s="813"/>
      <c r="J86" s="813"/>
      <c r="K86" s="813"/>
      <c r="L86" s="813"/>
      <c r="M86" s="814"/>
      <c r="N86" s="57">
        <f>L83+L84+L85</f>
        <v>93700.278093111192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406034.53840348183</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1060</v>
      </c>
      <c r="F93" s="424"/>
      <c r="G93" s="424"/>
      <c r="H93" s="424"/>
      <c r="I93" s="424"/>
      <c r="J93" s="424"/>
      <c r="K93" s="250"/>
      <c r="L93" s="250"/>
      <c r="M93" s="250"/>
      <c r="N93" s="251"/>
    </row>
    <row r="94" spans="1:14">
      <c r="B94" s="249"/>
      <c r="C94" s="250"/>
      <c r="D94" s="250"/>
      <c r="E94" s="250" t="s">
        <v>1061</v>
      </c>
      <c r="F94" s="250"/>
      <c r="G94" s="250"/>
      <c r="H94" s="250"/>
      <c r="I94" s="250"/>
      <c r="J94" s="250"/>
      <c r="K94" s="250"/>
      <c r="L94" s="250"/>
      <c r="M94" s="250"/>
      <c r="N94" s="251"/>
    </row>
    <row r="95" spans="1:14">
      <c r="B95" s="249"/>
      <c r="C95" s="250"/>
      <c r="D95" s="250"/>
      <c r="E95" s="250" t="s">
        <v>1062</v>
      </c>
      <c r="F95" s="250"/>
      <c r="G95" s="250"/>
      <c r="H95" s="250"/>
      <c r="I95" s="250"/>
      <c r="J95" s="250"/>
      <c r="K95" s="250"/>
      <c r="L95" s="250"/>
      <c r="M95" s="250"/>
      <c r="N95" s="251"/>
    </row>
    <row r="96" spans="1:14">
      <c r="B96" s="249"/>
      <c r="C96" s="250"/>
      <c r="D96" s="250"/>
      <c r="E96" s="250" t="s">
        <v>1063</v>
      </c>
      <c r="F96" s="250"/>
      <c r="G96" s="250"/>
      <c r="H96" s="250"/>
      <c r="I96" s="250"/>
      <c r="J96" s="250"/>
      <c r="K96" s="250"/>
      <c r="L96" s="250"/>
      <c r="M96" s="250"/>
      <c r="N96" s="251"/>
    </row>
    <row r="97" spans="2:14" ht="15.75" thickBot="1">
      <c r="B97" s="249"/>
      <c r="C97" s="250"/>
      <c r="D97" s="250"/>
      <c r="E97" s="250"/>
      <c r="F97" s="250" t="s">
        <v>1064</v>
      </c>
      <c r="G97" s="250"/>
      <c r="H97" s="250"/>
      <c r="I97" s="250"/>
      <c r="J97" s="250"/>
      <c r="K97" s="250"/>
      <c r="L97" s="250"/>
      <c r="M97" s="250"/>
      <c r="N97" s="251"/>
    </row>
    <row r="98" spans="2:14">
      <c r="B98" s="234" t="s">
        <v>2321</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2322</v>
      </c>
      <c r="C104" s="262"/>
      <c r="D104" s="262"/>
      <c r="E104" s="262"/>
      <c r="F104" s="262"/>
      <c r="G104" s="262"/>
      <c r="H104" s="262"/>
      <c r="I104" s="262"/>
      <c r="J104" s="262"/>
      <c r="K104" s="262"/>
      <c r="L104" s="262"/>
      <c r="M104" s="262"/>
      <c r="N104" s="263"/>
    </row>
    <row r="105" spans="2:14" ht="15" customHeight="1">
      <c r="B105" s="956" t="s">
        <v>2323</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15" customHeight="1">
      <c r="B107" s="959" t="s">
        <v>2324</v>
      </c>
      <c r="C107" s="960"/>
      <c r="D107" s="960"/>
      <c r="E107" s="960"/>
      <c r="F107" s="960"/>
      <c r="G107" s="960"/>
      <c r="H107" s="960"/>
      <c r="I107" s="960"/>
      <c r="J107" s="960"/>
      <c r="K107" s="960"/>
      <c r="L107" s="960"/>
      <c r="M107" s="960"/>
      <c r="N107" s="961"/>
    </row>
    <row r="108" spans="2:14" ht="30.75" customHeight="1">
      <c r="B108" s="959"/>
      <c r="C108" s="960"/>
      <c r="D108" s="960"/>
      <c r="E108" s="960"/>
      <c r="F108" s="960"/>
      <c r="G108" s="960"/>
      <c r="H108" s="960"/>
      <c r="I108" s="960"/>
      <c r="J108" s="960"/>
      <c r="K108" s="960"/>
      <c r="L108" s="960"/>
      <c r="M108" s="960"/>
      <c r="N108" s="961"/>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1060</v>
      </c>
      <c r="F113" s="424"/>
      <c r="G113" s="424"/>
      <c r="H113" s="250"/>
      <c r="I113" s="250"/>
      <c r="J113" s="250"/>
      <c r="K113" s="250"/>
      <c r="L113" s="250"/>
      <c r="M113" s="250"/>
      <c r="N113" s="251"/>
    </row>
    <row r="114" spans="2:14">
      <c r="B114" s="249"/>
      <c r="C114" s="250"/>
      <c r="D114" s="250"/>
      <c r="E114" s="425" t="s">
        <v>1061</v>
      </c>
      <c r="F114" s="250"/>
      <c r="G114" s="250"/>
      <c r="H114" s="425"/>
      <c r="I114" s="425"/>
      <c r="J114" s="425"/>
      <c r="K114" s="250"/>
      <c r="L114" s="250"/>
      <c r="M114" s="250"/>
      <c r="N114" s="251"/>
    </row>
    <row r="115" spans="2:14">
      <c r="B115" s="249"/>
      <c r="C115" s="250"/>
      <c r="D115" s="250"/>
      <c r="E115" s="264" t="s">
        <v>1065</v>
      </c>
      <c r="F115" s="250"/>
      <c r="G115" s="250"/>
      <c r="H115" s="264"/>
      <c r="I115" s="264"/>
      <c r="J115" s="264"/>
      <c r="K115" s="250"/>
      <c r="L115" s="250"/>
      <c r="M115" s="250"/>
      <c r="N115" s="251"/>
    </row>
    <row r="116" spans="2:14">
      <c r="B116" s="265"/>
      <c r="C116" s="262"/>
      <c r="D116" s="262"/>
      <c r="E116" s="250" t="s">
        <v>1063</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2325</v>
      </c>
      <c r="C118" s="264"/>
      <c r="D118" s="264"/>
      <c r="E118" s="250"/>
      <c r="F118" s="250"/>
      <c r="G118" s="250"/>
      <c r="H118" s="250"/>
      <c r="I118" s="250"/>
      <c r="J118" s="962"/>
      <c r="K118" s="962"/>
      <c r="L118" s="962"/>
      <c r="M118" s="962"/>
      <c r="N118" s="963"/>
    </row>
    <row r="119" spans="2:14" ht="15.75" thickBot="1">
      <c r="B119" s="426" t="s">
        <v>2326</v>
      </c>
      <c r="C119" s="427"/>
      <c r="D119" s="427"/>
      <c r="E119" s="266"/>
      <c r="F119" s="266"/>
      <c r="G119" s="266"/>
      <c r="H119" s="266"/>
      <c r="I119" s="266"/>
      <c r="J119" s="964"/>
      <c r="K119" s="964"/>
      <c r="L119" s="964"/>
      <c r="M119" s="964"/>
      <c r="N119" s="96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1182</v>
      </c>
      <c r="C31" s="86" t="s">
        <v>1962</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228</v>
      </c>
      <c r="B36" s="861" t="str">
        <f>VLOOKUP(A36,EQUIPOS!A6:D154,3,FALSE)</f>
        <v xml:space="preserve">Formaleta metálica (concreto hidráulico)
</v>
      </c>
      <c r="C36" s="862"/>
      <c r="D36" s="862"/>
      <c r="E36" s="862"/>
      <c r="F36" s="862"/>
      <c r="G36" s="862"/>
      <c r="H36" s="863"/>
      <c r="I36" s="274"/>
      <c r="J36" s="275"/>
      <c r="K36" s="276">
        <f>VLOOKUP(A36,EQUIPOS!A6:D163,4,FALSE)</f>
        <v>1398.5</v>
      </c>
      <c r="L36" s="277"/>
      <c r="M36" s="278">
        <v>2</v>
      </c>
      <c r="N36" s="279">
        <f>K36/M36</f>
        <v>699.25</v>
      </c>
    </row>
    <row r="37" spans="1:14">
      <c r="A37" s="118" t="s">
        <v>282</v>
      </c>
      <c r="B37" s="861" t="str">
        <f>VLOOKUP(A37,EQUIPOS!A7:D154,3,FALSE)</f>
        <v>Piloteadora potencia 250KW, RPM 1800, fuerza elevadora 200KN</v>
      </c>
      <c r="C37" s="862"/>
      <c r="D37" s="862"/>
      <c r="E37" s="862"/>
      <c r="F37" s="862"/>
      <c r="G37" s="862"/>
      <c r="H37" s="863"/>
      <c r="I37" s="428"/>
      <c r="J37" s="429"/>
      <c r="K37" s="276">
        <f>VLOOKUP(A37,EQUIPOS!A7:D164,4,FALSE)</f>
        <v>702765.33772669232</v>
      </c>
      <c r="L37" s="342"/>
      <c r="M37" s="343">
        <v>4</v>
      </c>
      <c r="N37" s="279">
        <f>K37/M37</f>
        <v>175691.33443167308</v>
      </c>
    </row>
    <row r="38" spans="1:14">
      <c r="A38" s="118" t="s">
        <v>363</v>
      </c>
      <c r="B38" s="861" t="str">
        <f>VLOOKUP(A38,EQUIPOS!A8:D154,3,FALSE)</f>
        <v>Vibrador de concreto, Motor de 3 hp a 18.000 rpm Mangueras de 4 mt</v>
      </c>
      <c r="C38" s="862"/>
      <c r="D38" s="862"/>
      <c r="E38" s="862"/>
      <c r="F38" s="862"/>
      <c r="G38" s="862"/>
      <c r="H38" s="863"/>
      <c r="I38" s="335"/>
      <c r="J38" s="337"/>
      <c r="K38" s="276">
        <f>VLOOKUP(A38,EQUIPOS!A8:D165,4,FALSE)</f>
        <v>4353</v>
      </c>
      <c r="L38" s="430"/>
      <c r="M38" s="431">
        <v>2</v>
      </c>
      <c r="N38" s="279">
        <f>K38/M38</f>
        <v>2176.5</v>
      </c>
    </row>
    <row r="39" spans="1:14">
      <c r="B39" s="861"/>
      <c r="C39" s="862"/>
      <c r="D39" s="862"/>
      <c r="E39" s="868"/>
      <c r="F39" s="862"/>
      <c r="G39" s="862"/>
      <c r="H39" s="863"/>
      <c r="I39" s="41"/>
      <c r="J39" s="42"/>
      <c r="K39" s="281"/>
      <c r="L39" s="283"/>
      <c r="M39" s="284"/>
      <c r="N39" s="285"/>
    </row>
    <row r="40" spans="1:14">
      <c r="B40" s="869" t="s">
        <v>1036</v>
      </c>
      <c r="C40" s="870"/>
      <c r="D40" s="870"/>
      <c r="E40" s="43"/>
      <c r="F40" s="44"/>
      <c r="G40" s="44"/>
      <c r="H40" s="45"/>
      <c r="I40" s="41"/>
      <c r="J40" s="42"/>
      <c r="K40" s="286"/>
      <c r="L40" s="283"/>
      <c r="M40" s="408">
        <v>0.1</v>
      </c>
      <c r="N40" s="351">
        <f>N76*M40</f>
        <v>1174.5457360179728</v>
      </c>
    </row>
    <row r="41" spans="1:14" ht="15.75" thickBot="1">
      <c r="B41" s="861"/>
      <c r="C41" s="862"/>
      <c r="D41" s="862"/>
      <c r="E41" s="862"/>
      <c r="F41" s="862"/>
      <c r="G41" s="862"/>
      <c r="H41" s="863"/>
      <c r="I41" s="871"/>
      <c r="J41" s="872"/>
      <c r="K41" s="46"/>
      <c r="L41" s="873"/>
      <c r="M41" s="874"/>
      <c r="N41" s="110"/>
    </row>
    <row r="42" spans="1:14" ht="15.75" thickBot="1">
      <c r="B42" s="812" t="s">
        <v>1037</v>
      </c>
      <c r="C42" s="813"/>
      <c r="D42" s="813"/>
      <c r="E42" s="813"/>
      <c r="F42" s="813"/>
      <c r="G42" s="813"/>
      <c r="H42" s="813"/>
      <c r="I42" s="813"/>
      <c r="J42" s="813"/>
      <c r="K42" s="813"/>
      <c r="L42" s="813"/>
      <c r="M42" s="814"/>
      <c r="N42" s="401">
        <f>SUM(N36:N41)</f>
        <v>179741.63016769107</v>
      </c>
    </row>
    <row r="43" spans="1:14">
      <c r="B43" s="287"/>
      <c r="C43" s="39"/>
      <c r="D43" s="39"/>
      <c r="E43" s="39"/>
      <c r="F43" s="39"/>
      <c r="G43" s="39"/>
      <c r="H43" s="39"/>
      <c r="I43" s="39"/>
      <c r="J43" s="39"/>
      <c r="K43" s="39"/>
      <c r="L43" s="39"/>
      <c r="M43" s="39"/>
      <c r="N43" s="40"/>
    </row>
    <row r="44" spans="1:14">
      <c r="B44" s="69" t="s">
        <v>1038</v>
      </c>
      <c r="C44" s="70"/>
      <c r="D44" s="70"/>
      <c r="E44" s="70"/>
      <c r="F44" s="70"/>
      <c r="G44" s="70"/>
      <c r="H44" s="70"/>
      <c r="I44" s="70"/>
      <c r="J44" s="70"/>
      <c r="K44" s="70"/>
      <c r="L44" s="70"/>
      <c r="M44" s="70"/>
      <c r="N44" s="71"/>
    </row>
    <row r="45" spans="1:14" ht="15.75" thickBot="1">
      <c r="B45" s="72"/>
      <c r="C45" s="67"/>
      <c r="D45" s="67"/>
      <c r="E45" s="67"/>
      <c r="F45" s="67"/>
      <c r="G45" s="67"/>
      <c r="H45" s="67"/>
      <c r="I45" s="67"/>
      <c r="J45" s="66"/>
      <c r="K45" s="66"/>
      <c r="L45" s="66"/>
      <c r="M45" s="66"/>
      <c r="N45" s="68"/>
    </row>
    <row r="46" spans="1:14">
      <c r="B46" s="857" t="s">
        <v>1028</v>
      </c>
      <c r="C46" s="858"/>
      <c r="D46" s="858"/>
      <c r="E46" s="858"/>
      <c r="F46" s="858"/>
      <c r="G46" s="858"/>
      <c r="H46" s="858"/>
      <c r="I46" s="892"/>
      <c r="J46" s="322" t="s">
        <v>1029</v>
      </c>
      <c r="K46" s="90" t="s">
        <v>1030</v>
      </c>
      <c r="L46" s="893" t="s">
        <v>1039</v>
      </c>
      <c r="M46" s="892"/>
      <c r="N46" s="91" t="s">
        <v>1035</v>
      </c>
    </row>
    <row r="47" spans="1:14">
      <c r="A47" s="166" t="s">
        <v>812</v>
      </c>
      <c r="B47" s="48"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3912.2097605878976</v>
      </c>
      <c r="N47" s="279">
        <f>K47*M47</f>
        <v>46458.352495164545</v>
      </c>
    </row>
    <row r="48" spans="1:14">
      <c r="A48" s="166" t="s">
        <v>816</v>
      </c>
      <c r="B48" s="48"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15994</v>
      </c>
      <c r="N48" s="279">
        <f>K48*M48</f>
        <v>7997</v>
      </c>
    </row>
    <row r="49" spans="1:14">
      <c r="A49" s="166" t="s">
        <v>859</v>
      </c>
      <c r="B49" s="48"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3580</v>
      </c>
      <c r="N49" s="279">
        <f>K49*M49</f>
        <v>1790</v>
      </c>
    </row>
    <row r="50" spans="1:14">
      <c r="A50" s="166" t="s">
        <v>901</v>
      </c>
      <c r="B50" s="48"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489580.32533589459</v>
      </c>
      <c r="N50" s="279">
        <f>K50*M50</f>
        <v>64598.60204352859</v>
      </c>
    </row>
    <row r="51" spans="1:14">
      <c r="A51" s="166"/>
      <c r="B51" s="48"/>
      <c r="C51" s="432"/>
      <c r="D51" s="432"/>
      <c r="E51" s="432"/>
      <c r="F51" s="432"/>
      <c r="G51" s="432"/>
      <c r="H51" s="432"/>
      <c r="I51" s="432"/>
      <c r="J51" s="319"/>
      <c r="K51" s="404"/>
      <c r="L51" s="428"/>
      <c r="M51" s="409"/>
      <c r="N51" s="279"/>
    </row>
    <row r="52" spans="1:14">
      <c r="A52" s="166"/>
      <c r="B52" s="48"/>
      <c r="C52" s="432"/>
      <c r="D52" s="432"/>
      <c r="E52" s="432"/>
      <c r="F52" s="432"/>
      <c r="G52" s="432"/>
      <c r="H52" s="432"/>
      <c r="I52" s="432"/>
      <c r="J52" s="318"/>
      <c r="K52" s="404"/>
      <c r="L52" s="428"/>
      <c r="M52" s="409"/>
      <c r="N52" s="279"/>
    </row>
    <row r="53" spans="1:14" ht="15.75" thickBot="1">
      <c r="B53" s="48"/>
      <c r="C53" s="317"/>
      <c r="D53" s="317"/>
      <c r="E53" s="317"/>
      <c r="F53" s="317"/>
      <c r="G53" s="317"/>
      <c r="H53" s="317"/>
      <c r="I53" s="317"/>
      <c r="J53" s="442"/>
      <c r="K53" s="131"/>
      <c r="L53" s="332"/>
      <c r="M53" s="409"/>
      <c r="N53" s="279"/>
    </row>
    <row r="54" spans="1:14" ht="15.75" thickBot="1">
      <c r="B54" s="812" t="s">
        <v>1037</v>
      </c>
      <c r="C54" s="813"/>
      <c r="D54" s="813"/>
      <c r="E54" s="813"/>
      <c r="F54" s="813"/>
      <c r="G54" s="813"/>
      <c r="H54" s="813"/>
      <c r="I54" s="813"/>
      <c r="J54" s="813"/>
      <c r="K54" s="813"/>
      <c r="L54" s="813"/>
      <c r="M54" s="814"/>
      <c r="N54" s="401">
        <f>SUM(N47:N53)</f>
        <v>120843.95453869313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A59" t="s">
        <v>1492</v>
      </c>
      <c r="B59" s="51" t="str">
        <f>VLOOKUP(A59,TRANSPORTE!A5:D117,3,FALSE)</f>
        <v>Equipo de Transporte (Camiones Grúas</v>
      </c>
      <c r="C59" s="324"/>
      <c r="D59" s="324"/>
      <c r="E59" s="324"/>
      <c r="F59" s="324"/>
      <c r="G59" s="324"/>
      <c r="H59" s="318" t="s">
        <v>1551</v>
      </c>
      <c r="I59" s="286">
        <v>0.05</v>
      </c>
      <c r="J59" s="293">
        <v>1</v>
      </c>
      <c r="K59" s="286">
        <f>I59*J59</f>
        <v>0.05</v>
      </c>
      <c r="L59" s="899">
        <f>VLOOKUP(A59,TRANSPORTE!A5:D117,4,FALSE)</f>
        <v>64.364876133352922</v>
      </c>
      <c r="M59" s="900"/>
      <c r="N59" s="294">
        <f>K59*L59</f>
        <v>3.2182438066676462</v>
      </c>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295"/>
      <c r="I63" s="286"/>
      <c r="J63" s="286"/>
      <c r="K63" s="286"/>
      <c r="L63" s="296"/>
      <c r="M63" s="297"/>
      <c r="N63" s="298"/>
    </row>
    <row r="64" spans="1:14" ht="15.75" thickBot="1">
      <c r="B64" s="454"/>
      <c r="C64" s="455"/>
      <c r="D64" s="455"/>
      <c r="E64" s="455"/>
      <c r="F64" s="455"/>
      <c r="G64" s="455"/>
      <c r="H64" s="53"/>
      <c r="I64" s="131"/>
      <c r="J64" s="131"/>
      <c r="K64" s="131"/>
      <c r="L64" s="890"/>
      <c r="M64" s="891"/>
      <c r="N64" s="132"/>
    </row>
    <row r="65" spans="1:15" ht="15.75" thickBot="1">
      <c r="B65" s="901" t="s">
        <v>1037</v>
      </c>
      <c r="C65" s="855"/>
      <c r="D65" s="855"/>
      <c r="E65" s="855"/>
      <c r="F65" s="855"/>
      <c r="G65" s="855"/>
      <c r="H65" s="855"/>
      <c r="I65" s="855"/>
      <c r="J65" s="855"/>
      <c r="K65" s="855"/>
      <c r="L65" s="855"/>
      <c r="M65" s="856"/>
      <c r="N65" s="109">
        <f>N59+N60+N61+N62+N63</f>
        <v>3.2182438066676462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854"/>
      <c r="N69" s="103" t="s">
        <v>1035</v>
      </c>
    </row>
    <row r="70" spans="1:15">
      <c r="A70" s="167" t="s">
        <v>7</v>
      </c>
      <c r="B70" s="54" t="str">
        <f>VLOOKUP(A70,'MANO DE OBRA'!A8:D68,3,FALSE)</f>
        <v>Obrero (2)</v>
      </c>
      <c r="C70" s="52"/>
      <c r="D70" s="52"/>
      <c r="E70" s="52"/>
      <c r="F70" s="52"/>
      <c r="G70" s="52"/>
      <c r="H70" s="52"/>
      <c r="I70" s="299">
        <f>K70/J70*100</f>
        <v>55207.789411999998</v>
      </c>
      <c r="J70" s="300">
        <v>185</v>
      </c>
      <c r="K70" s="301">
        <f>VLOOKUP(A70,'MANO DE OBRA'!A8:D99,4,FALSE)</f>
        <v>102134.4104122</v>
      </c>
      <c r="L70" s="55"/>
      <c r="M70" s="444">
        <v>47.058819999999997</v>
      </c>
      <c r="N70" s="402">
        <f>K70/M70</f>
        <v>2170.3563840359789</v>
      </c>
      <c r="O70" s="111"/>
    </row>
    <row r="71" spans="1:15">
      <c r="A71" s="167" t="s">
        <v>11</v>
      </c>
      <c r="B71" s="54" t="str">
        <f>VLOOKUP(A71,'MANO DE OBRA'!A8:D69,3,FALSE)</f>
        <v>Obrero (4)</v>
      </c>
      <c r="C71" s="52"/>
      <c r="D71" s="52"/>
      <c r="E71" s="52"/>
      <c r="F71" s="52"/>
      <c r="G71" s="52"/>
      <c r="H71" s="52"/>
      <c r="I71" s="299">
        <f>K71/J71*100</f>
        <v>110415.578824</v>
      </c>
      <c r="J71" s="300">
        <v>185</v>
      </c>
      <c r="K71" s="301">
        <f>VLOOKUP(A71,'MANO DE OBRA'!A8:D100,4,FALSE)</f>
        <v>204268.8208244</v>
      </c>
      <c r="L71" s="55"/>
      <c r="M71" s="439">
        <v>32</v>
      </c>
      <c r="N71" s="402">
        <f>K71/M71</f>
        <v>6383.4006507624999</v>
      </c>
    </row>
    <row r="72" spans="1:15">
      <c r="A72" t="s">
        <v>30</v>
      </c>
      <c r="B72" s="54" t="str">
        <f>VLOOKUP(A72,'MANO DE OBRA'!A9:D70,3,FALSE)</f>
        <v>Oficial</v>
      </c>
      <c r="C72" s="52"/>
      <c r="D72" s="52"/>
      <c r="E72" s="52"/>
      <c r="F72" s="52"/>
      <c r="G72" s="52"/>
      <c r="H72" s="52"/>
      <c r="I72" s="299">
        <f>K72/J72*100</f>
        <v>55207.789411999998</v>
      </c>
      <c r="J72" s="300">
        <v>185</v>
      </c>
      <c r="K72" s="301">
        <f>VLOOKUP(A72,'MANO DE OBRA'!A9:D101,4,FALSE)</f>
        <v>102134.4104122</v>
      </c>
      <c r="L72" s="55"/>
      <c r="M72" s="307">
        <v>32</v>
      </c>
      <c r="N72" s="402">
        <f>K72/M72</f>
        <v>3191.70032538125</v>
      </c>
    </row>
    <row r="73" spans="1:15">
      <c r="B73" s="54"/>
      <c r="C73" s="52"/>
      <c r="D73" s="52"/>
      <c r="E73" s="52"/>
      <c r="F73" s="52"/>
      <c r="G73" s="52"/>
      <c r="H73" s="52"/>
      <c r="I73" s="286"/>
      <c r="J73" s="304"/>
      <c r="K73" s="301"/>
      <c r="L73" s="325"/>
      <c r="M73" s="307"/>
      <c r="N73" s="303"/>
    </row>
    <row r="74" spans="1:15">
      <c r="B74" s="54"/>
      <c r="C74" s="52"/>
      <c r="D74" s="52"/>
      <c r="E74" s="52"/>
      <c r="F74" s="52"/>
      <c r="G74" s="52"/>
      <c r="H74" s="52"/>
      <c r="I74" s="286"/>
      <c r="J74" s="304"/>
      <c r="K74" s="305"/>
      <c r="L74" s="325"/>
      <c r="M74" s="307"/>
      <c r="N74" s="303"/>
    </row>
    <row r="75" spans="1:15" ht="15.75" thickBot="1">
      <c r="B75" s="888"/>
      <c r="C75" s="889"/>
      <c r="D75" s="889"/>
      <c r="E75" s="889"/>
      <c r="F75" s="889"/>
      <c r="G75" s="889"/>
      <c r="H75" s="889"/>
      <c r="I75" s="131"/>
      <c r="J75" s="131"/>
      <c r="K75" s="131"/>
      <c r="L75" s="902"/>
      <c r="M75" s="902"/>
      <c r="N75" s="50"/>
    </row>
    <row r="76" spans="1:15" ht="15.75" thickBot="1">
      <c r="B76" s="901" t="s">
        <v>1037</v>
      </c>
      <c r="C76" s="855"/>
      <c r="D76" s="855"/>
      <c r="E76" s="855"/>
      <c r="F76" s="855"/>
      <c r="G76" s="855"/>
      <c r="H76" s="855"/>
      <c r="I76" s="855"/>
      <c r="J76" s="855"/>
      <c r="K76" s="855"/>
      <c r="L76" s="855"/>
      <c r="M76" s="856"/>
      <c r="N76" s="308">
        <f>SUM(N70:N75)</f>
        <v>11745.457360179727</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N42+N54+N65+N76</f>
        <v>312334.26031037065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62466.852062074133</v>
      </c>
      <c r="M83" s="848"/>
      <c r="N83" s="56"/>
    </row>
    <row r="84" spans="1:14">
      <c r="B84" s="94" t="s">
        <v>1057</v>
      </c>
      <c r="C84" s="95"/>
      <c r="D84" s="95"/>
      <c r="E84" s="95"/>
      <c r="F84" s="95"/>
      <c r="G84" s="95"/>
      <c r="H84" s="95"/>
      <c r="I84" s="92"/>
      <c r="J84" s="93"/>
      <c r="K84" s="311">
        <v>0.05</v>
      </c>
      <c r="L84" s="847">
        <f>N78*K84</f>
        <v>15616.713015518533</v>
      </c>
      <c r="M84" s="848"/>
      <c r="N84" s="56"/>
    </row>
    <row r="85" spans="1:14" ht="15.75" thickBot="1">
      <c r="B85" s="96" t="s">
        <v>1058</v>
      </c>
      <c r="C85" s="97"/>
      <c r="D85" s="97"/>
      <c r="E85" s="97"/>
      <c r="F85" s="97"/>
      <c r="G85" s="97"/>
      <c r="H85" s="97"/>
      <c r="I85" s="98"/>
      <c r="J85" s="99"/>
      <c r="K85" s="312">
        <v>0.05</v>
      </c>
      <c r="L85" s="849">
        <f>N78*K85</f>
        <v>15616.713015518533</v>
      </c>
      <c r="M85" s="850"/>
      <c r="N85" s="56"/>
    </row>
    <row r="86" spans="1:14" ht="15.75" thickBot="1">
      <c r="B86" s="812" t="s">
        <v>1037</v>
      </c>
      <c r="C86" s="813"/>
      <c r="D86" s="813"/>
      <c r="E86" s="813"/>
      <c r="F86" s="813"/>
      <c r="G86" s="813"/>
      <c r="H86" s="813"/>
      <c r="I86" s="813"/>
      <c r="J86" s="813"/>
      <c r="K86" s="813"/>
      <c r="L86" s="813"/>
      <c r="M86" s="814"/>
      <c r="N86" s="57">
        <f>L83+L84+L85</f>
        <v>93700.278093111192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406034.53840348183</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1060</v>
      </c>
      <c r="F93" s="424"/>
      <c r="G93" s="424"/>
      <c r="H93" s="424"/>
      <c r="I93" s="424"/>
      <c r="J93" s="424"/>
      <c r="K93" s="250"/>
      <c r="L93" s="250"/>
      <c r="M93" s="250"/>
      <c r="N93" s="251"/>
    </row>
    <row r="94" spans="1:14">
      <c r="B94" s="249"/>
      <c r="C94" s="250"/>
      <c r="D94" s="250"/>
      <c r="E94" s="250" t="s">
        <v>1061</v>
      </c>
      <c r="F94" s="250"/>
      <c r="G94" s="250"/>
      <c r="H94" s="250"/>
      <c r="I94" s="250"/>
      <c r="J94" s="250"/>
      <c r="K94" s="250"/>
      <c r="L94" s="250"/>
      <c r="M94" s="250"/>
      <c r="N94" s="251"/>
    </row>
    <row r="95" spans="1:14">
      <c r="B95" s="249"/>
      <c r="C95" s="250"/>
      <c r="D95" s="250"/>
      <c r="E95" s="250" t="s">
        <v>1062</v>
      </c>
      <c r="F95" s="250"/>
      <c r="G95" s="250"/>
      <c r="H95" s="250"/>
      <c r="I95" s="250"/>
      <c r="J95" s="250"/>
      <c r="K95" s="250"/>
      <c r="L95" s="250"/>
      <c r="M95" s="250"/>
      <c r="N95" s="251"/>
    </row>
    <row r="96" spans="1:14">
      <c r="B96" s="249"/>
      <c r="C96" s="250"/>
      <c r="D96" s="250"/>
      <c r="E96" s="250" t="s">
        <v>1063</v>
      </c>
      <c r="F96" s="250"/>
      <c r="G96" s="250"/>
      <c r="H96" s="250"/>
      <c r="I96" s="250"/>
      <c r="J96" s="250"/>
      <c r="K96" s="250"/>
      <c r="L96" s="250"/>
      <c r="M96" s="250"/>
      <c r="N96" s="251"/>
    </row>
    <row r="97" spans="2:14" ht="15.75" thickBot="1">
      <c r="B97" s="249"/>
      <c r="C97" s="250"/>
      <c r="D97" s="250"/>
      <c r="E97" s="250"/>
      <c r="F97" s="250" t="s">
        <v>1064</v>
      </c>
      <c r="G97" s="250"/>
      <c r="H97" s="250"/>
      <c r="I97" s="250"/>
      <c r="J97" s="250"/>
      <c r="K97" s="250"/>
      <c r="L97" s="250"/>
      <c r="M97" s="250"/>
      <c r="N97" s="251"/>
    </row>
    <row r="98" spans="2:14">
      <c r="B98" s="234" t="s">
        <v>2321</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2322</v>
      </c>
      <c r="C104" s="262"/>
      <c r="D104" s="262"/>
      <c r="E104" s="262"/>
      <c r="F104" s="262"/>
      <c r="G104" s="262"/>
      <c r="H104" s="262"/>
      <c r="I104" s="262"/>
      <c r="J104" s="262"/>
      <c r="K104" s="262"/>
      <c r="L104" s="262"/>
      <c r="M104" s="262"/>
      <c r="N104" s="263"/>
    </row>
    <row r="105" spans="2:14" ht="15" customHeight="1">
      <c r="B105" s="956" t="s">
        <v>2323</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2324</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1060</v>
      </c>
      <c r="F113" s="424"/>
      <c r="G113" s="424"/>
      <c r="H113" s="250"/>
      <c r="I113" s="250"/>
      <c r="J113" s="250"/>
      <c r="K113" s="250"/>
      <c r="L113" s="250"/>
      <c r="M113" s="250"/>
      <c r="N113" s="251"/>
    </row>
    <row r="114" spans="2:14">
      <c r="B114" s="249"/>
      <c r="C114" s="250"/>
      <c r="D114" s="250"/>
      <c r="E114" s="425" t="s">
        <v>1061</v>
      </c>
      <c r="F114" s="250"/>
      <c r="G114" s="250"/>
      <c r="H114" s="425"/>
      <c r="I114" s="425"/>
      <c r="J114" s="425"/>
      <c r="K114" s="250"/>
      <c r="L114" s="250"/>
      <c r="M114" s="250"/>
      <c r="N114" s="251"/>
    </row>
    <row r="115" spans="2:14">
      <c r="B115" s="249"/>
      <c r="C115" s="250"/>
      <c r="D115" s="250"/>
      <c r="E115" s="264" t="s">
        <v>1065</v>
      </c>
      <c r="F115" s="250"/>
      <c r="G115" s="250"/>
      <c r="H115" s="264"/>
      <c r="I115" s="264"/>
      <c r="J115" s="264"/>
      <c r="K115" s="250"/>
      <c r="L115" s="250"/>
      <c r="M115" s="250"/>
      <c r="N115" s="251"/>
    </row>
    <row r="116" spans="2:14">
      <c r="B116" s="265"/>
      <c r="C116" s="262"/>
      <c r="D116" s="262"/>
      <c r="E116" s="250" t="s">
        <v>1063</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2325</v>
      </c>
      <c r="C118" s="264"/>
      <c r="D118" s="264"/>
      <c r="E118" s="250"/>
      <c r="F118" s="250"/>
      <c r="G118" s="250"/>
      <c r="H118" s="250"/>
      <c r="I118" s="250"/>
      <c r="J118" s="962"/>
      <c r="K118" s="962"/>
      <c r="L118" s="962"/>
      <c r="M118" s="962"/>
      <c r="N118" s="963"/>
    </row>
    <row r="119" spans="2:14" ht="15.75" thickBot="1">
      <c r="B119" s="426" t="s">
        <v>2326</v>
      </c>
      <c r="C119" s="427"/>
      <c r="D119" s="427"/>
      <c r="E119" s="266"/>
      <c r="F119" s="266"/>
      <c r="G119" s="266"/>
      <c r="H119" s="266"/>
      <c r="I119" s="266"/>
      <c r="J119" s="964"/>
      <c r="K119" s="964"/>
      <c r="L119" s="964"/>
      <c r="M119" s="964"/>
      <c r="N119" s="96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1183</v>
      </c>
      <c r="C31" s="86" t="s">
        <v>2336</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243</v>
      </c>
      <c r="B36" s="861" t="str">
        <f>VLOOKUP(A36,EQUIPOS!A6:D154,3,FALSE)</f>
        <v>Grúa 10 ton</v>
      </c>
      <c r="C36" s="862"/>
      <c r="D36" s="862"/>
      <c r="E36" s="862"/>
      <c r="F36" s="862"/>
      <c r="G36" s="862"/>
      <c r="H36" s="863"/>
      <c r="I36" s="274"/>
      <c r="J36" s="275"/>
      <c r="K36" s="276">
        <f>VLOOKUP(A36,EQUIPOS!A6:D163,4,FALSE)</f>
        <v>178500</v>
      </c>
      <c r="L36" s="277"/>
      <c r="M36" s="278">
        <v>0.158</v>
      </c>
      <c r="N36" s="279">
        <f t="shared" ref="N36:N44" si="0">K36/M36</f>
        <v>1129746.835443038</v>
      </c>
    </row>
    <row r="37" spans="1:14">
      <c r="A37" s="118" t="s">
        <v>121</v>
      </c>
      <c r="B37" s="861" t="str">
        <f>VLOOKUP(A37,EQUIPOS!A7:D154,3,FALSE)</f>
        <v>Bomba eléctrica para accionar la celda</v>
      </c>
      <c r="C37" s="862"/>
      <c r="D37" s="862"/>
      <c r="E37" s="862"/>
      <c r="F37" s="862"/>
      <c r="G37" s="862"/>
      <c r="H37" s="863"/>
      <c r="I37" s="428"/>
      <c r="J37" s="429"/>
      <c r="K37" s="276">
        <f>VLOOKUP(A37,EQUIPOS!A7:D164,4,FALSE)</f>
        <v>74369.990255427852</v>
      </c>
      <c r="L37" s="342"/>
      <c r="M37" s="343">
        <v>0.158</v>
      </c>
      <c r="N37" s="279">
        <f t="shared" si="0"/>
        <v>470696.14085713832</v>
      </c>
    </row>
    <row r="38" spans="1:14">
      <c r="A38" s="118" t="s">
        <v>217</v>
      </c>
      <c r="B38" s="861" t="str">
        <f>VLOOKUP(A38,EQUIPOS!A8:D154,3,FALSE)</f>
        <v>Equipo de soldadura y de acetileno (incluye soldadura)</v>
      </c>
      <c r="C38" s="862"/>
      <c r="D38" s="862"/>
      <c r="E38" s="862"/>
      <c r="F38" s="862"/>
      <c r="G38" s="862"/>
      <c r="H38" s="863"/>
      <c r="I38" s="428"/>
      <c r="J38" s="429"/>
      <c r="K38" s="445">
        <f>VLOOKUP(A38,EQUIPOS!A8:D165,4,FALSE)</f>
        <v>26007.861328224782</v>
      </c>
      <c r="L38" s="342"/>
      <c r="M38" s="343">
        <v>0.158</v>
      </c>
      <c r="N38" s="279">
        <f t="shared" si="0"/>
        <v>164606.71726724546</v>
      </c>
    </row>
    <row r="39" spans="1:14">
      <c r="A39" s="118" t="s">
        <v>255</v>
      </c>
      <c r="B39" s="861" t="str">
        <f>VLOOKUP(A39,EQUIPOS!A9:D154,3,FALSE)</f>
        <v>Manómetro cable de acero para bajar la celda</v>
      </c>
      <c r="C39" s="862"/>
      <c r="D39" s="862"/>
      <c r="E39" s="862"/>
      <c r="F39" s="862"/>
      <c r="G39" s="862"/>
      <c r="H39" s="863"/>
      <c r="I39" s="428"/>
      <c r="J39" s="429"/>
      <c r="K39" s="445">
        <f>VLOOKUP(A39,EQUIPOS!A9:D166,4,FALSE)</f>
        <v>2046651.2437079612</v>
      </c>
      <c r="L39" s="342"/>
      <c r="M39" s="343">
        <v>0.158</v>
      </c>
      <c r="N39" s="279">
        <f t="shared" si="0"/>
        <v>12953488.884227602</v>
      </c>
    </row>
    <row r="40" spans="1:14">
      <c r="A40" s="118" t="s">
        <v>1731</v>
      </c>
      <c r="B40" s="861" t="str">
        <f>VLOOKUP(A40,EQUIPOS!A10:D154,3,FALSE)</f>
        <v xml:space="preserve">Retroexcavadora sobre llantas 
</v>
      </c>
      <c r="C40" s="862"/>
      <c r="D40" s="862"/>
      <c r="E40" s="862"/>
      <c r="F40" s="862"/>
      <c r="G40" s="862"/>
      <c r="H40" s="863"/>
      <c r="I40" s="428"/>
      <c r="J40" s="429"/>
      <c r="K40" s="445">
        <f>VLOOKUP(A40,EQUIPOS!A10:D167,4,FALSE)</f>
        <v>123291.70789272033</v>
      </c>
      <c r="L40" s="342"/>
      <c r="M40" s="343">
        <v>0.158</v>
      </c>
      <c r="N40" s="279">
        <f t="shared" si="0"/>
        <v>780327.26514379948</v>
      </c>
    </row>
    <row r="41" spans="1:14">
      <c r="A41" s="118" t="s">
        <v>115</v>
      </c>
      <c r="B41" s="861" t="str">
        <f>VLOOKUP(A41,EQUIPOS!A6:D154,3,FALSE)</f>
        <v>Andamiaje para Aplicar la Carga (Equipos Sustituto de la Tara)</v>
      </c>
      <c r="C41" s="862"/>
      <c r="D41" s="862"/>
      <c r="E41" s="862"/>
      <c r="F41" s="862"/>
      <c r="G41" s="862"/>
      <c r="H41" s="863"/>
      <c r="I41" s="428"/>
      <c r="J41" s="429"/>
      <c r="K41" s="445">
        <f>VLOOKUP(A41,EQUIPOS!A6:D154,4,FALSE)</f>
        <v>1264</v>
      </c>
      <c r="L41" s="342"/>
      <c r="M41" s="343">
        <v>0.158</v>
      </c>
      <c r="N41" s="279">
        <f t="shared" si="0"/>
        <v>8000</v>
      </c>
    </row>
    <row r="42" spans="1:14">
      <c r="A42" s="118" t="s">
        <v>224</v>
      </c>
      <c r="B42" s="861" t="str">
        <f>VLOOKUP(A42,EQUIPOS!A12:D156,3,FALSE)</f>
        <v>Equipo de Medición (Deformimetros Eléctricos, Mecánicos, Celdas de Carga,  Etc.)</v>
      </c>
      <c r="C42" s="862"/>
      <c r="D42" s="862"/>
      <c r="E42" s="862"/>
      <c r="F42" s="862"/>
      <c r="G42" s="862"/>
      <c r="H42" s="863"/>
      <c r="I42" s="335"/>
      <c r="J42" s="337"/>
      <c r="K42" s="445">
        <f>VLOOKUP(A42,EQUIPOS!A12:D169,4,FALSE)</f>
        <v>242416.86573861222</v>
      </c>
      <c r="L42" s="430"/>
      <c r="M42" s="431">
        <v>0.158</v>
      </c>
      <c r="N42" s="279">
        <f t="shared" si="0"/>
        <v>1534283.9603709634</v>
      </c>
    </row>
    <row r="43" spans="1:14">
      <c r="A43" t="s">
        <v>335</v>
      </c>
      <c r="B43" s="861" t="str">
        <f>VLOOKUP(A43,EQUIPOS!A13:D157,3,FALSE)</f>
        <v>Tara (Recebo, Agua, Etc.)</v>
      </c>
      <c r="C43" s="862"/>
      <c r="D43" s="862"/>
      <c r="E43" s="862"/>
      <c r="F43" s="862"/>
      <c r="G43" s="862"/>
      <c r="H43" s="863"/>
      <c r="I43" s="41"/>
      <c r="J43" s="42"/>
      <c r="K43" s="445">
        <f>VLOOKUP(A43,EQUIPOS!A13:D170,4,FALSE)</f>
        <v>384671.69026819931</v>
      </c>
      <c r="L43" s="283"/>
      <c r="M43" s="284">
        <v>2.8000000000000001E-2</v>
      </c>
      <c r="N43" s="279">
        <f t="shared" si="0"/>
        <v>13738274.65243569</v>
      </c>
    </row>
    <row r="44" spans="1:14">
      <c r="A44" t="s">
        <v>216</v>
      </c>
      <c r="B44" s="861" t="str">
        <f>VLOOKUP(A44,EQUIPOS!A14:D158,3,FALSE)</f>
        <v xml:space="preserve">Equipo de topografía Teodolito electrónico con abertura de anteojo de 42 mm. Aumento del anteojo: 30x.Distancia mínima de enfoque: 1.0 m. Precisión: 5´´. Compensador con rango de trabajo ±3´. </v>
      </c>
      <c r="C44" s="862"/>
      <c r="D44" s="862"/>
      <c r="E44" s="862"/>
      <c r="F44" s="862"/>
      <c r="G44" s="862"/>
      <c r="H44" s="863"/>
      <c r="I44" s="41"/>
      <c r="J44" s="42"/>
      <c r="K44" s="445">
        <f>VLOOKUP(A44,EQUIPOS!A14:D171,4,FALSE)</f>
        <v>14252.160519369947</v>
      </c>
      <c r="L44" s="283"/>
      <c r="M44" s="284">
        <v>0.158</v>
      </c>
      <c r="N44" s="280">
        <f t="shared" si="0"/>
        <v>90203.547590949034</v>
      </c>
    </row>
    <row r="45" spans="1:14">
      <c r="B45" s="869" t="s">
        <v>1036</v>
      </c>
      <c r="C45" s="870"/>
      <c r="D45" s="870"/>
      <c r="E45" s="43"/>
      <c r="F45" s="44"/>
      <c r="G45" s="44"/>
      <c r="H45" s="45"/>
      <c r="I45" s="41"/>
      <c r="J45" s="42"/>
      <c r="K45" s="286"/>
      <c r="L45" s="283"/>
      <c r="M45" s="408">
        <v>0.02</v>
      </c>
      <c r="N45" s="351">
        <f>N81*M45</f>
        <v>23612.235743728568</v>
      </c>
    </row>
    <row r="46" spans="1:14" ht="15.75" thickBot="1">
      <c r="B46" s="861"/>
      <c r="C46" s="862"/>
      <c r="D46" s="862"/>
      <c r="E46" s="862"/>
      <c r="F46" s="862"/>
      <c r="G46" s="862"/>
      <c r="H46" s="863"/>
      <c r="I46" s="871"/>
      <c r="J46" s="872"/>
      <c r="K46" s="46"/>
      <c r="L46" s="873"/>
      <c r="M46" s="874"/>
      <c r="N46" s="110"/>
    </row>
    <row r="47" spans="1:14" ht="15.75" thickBot="1">
      <c r="B47" s="812" t="s">
        <v>1037</v>
      </c>
      <c r="C47" s="813"/>
      <c r="D47" s="813"/>
      <c r="E47" s="813"/>
      <c r="F47" s="813"/>
      <c r="G47" s="813"/>
      <c r="H47" s="813"/>
      <c r="I47" s="813"/>
      <c r="J47" s="813"/>
      <c r="K47" s="813"/>
      <c r="L47" s="813"/>
      <c r="M47" s="814"/>
      <c r="N47" s="401">
        <f>SUM(N36:N46)</f>
        <v>30893240.23908015</v>
      </c>
    </row>
    <row r="48" spans="1:14">
      <c r="B48" s="287"/>
      <c r="C48" s="39"/>
      <c r="D48" s="39"/>
      <c r="E48" s="39"/>
      <c r="F48" s="39"/>
      <c r="G48" s="39"/>
      <c r="H48" s="39"/>
      <c r="I48" s="39"/>
      <c r="J48" s="39"/>
      <c r="K48" s="39"/>
      <c r="L48" s="39"/>
      <c r="M48" s="39"/>
      <c r="N48" s="40"/>
    </row>
    <row r="49" spans="1:14">
      <c r="B49" s="69" t="s">
        <v>1038</v>
      </c>
      <c r="C49" s="70"/>
      <c r="D49" s="70"/>
      <c r="E49" s="70"/>
      <c r="F49" s="70"/>
      <c r="G49" s="70"/>
      <c r="H49" s="70"/>
      <c r="I49" s="70"/>
      <c r="J49" s="70"/>
      <c r="K49" s="70"/>
      <c r="L49" s="70"/>
      <c r="M49" s="70"/>
      <c r="N49" s="71"/>
    </row>
    <row r="50" spans="1:14" ht="15.75" thickBot="1">
      <c r="B50" s="72"/>
      <c r="C50" s="67"/>
      <c r="D50" s="67"/>
      <c r="E50" s="67"/>
      <c r="F50" s="67"/>
      <c r="G50" s="67"/>
      <c r="H50" s="67"/>
      <c r="I50" s="67"/>
      <c r="J50" s="66"/>
      <c r="K50" s="66"/>
      <c r="L50" s="66"/>
      <c r="M50" s="66"/>
      <c r="N50" s="68"/>
    </row>
    <row r="51" spans="1:14">
      <c r="B51" s="857" t="s">
        <v>1028</v>
      </c>
      <c r="C51" s="858"/>
      <c r="D51" s="858"/>
      <c r="E51" s="858"/>
      <c r="F51" s="858"/>
      <c r="G51" s="858"/>
      <c r="H51" s="858"/>
      <c r="I51" s="892"/>
      <c r="J51" s="322" t="s">
        <v>1029</v>
      </c>
      <c r="K51" s="90" t="s">
        <v>1030</v>
      </c>
      <c r="L51" s="893" t="s">
        <v>1039</v>
      </c>
      <c r="M51" s="892"/>
      <c r="N51" s="91" t="s">
        <v>1035</v>
      </c>
    </row>
    <row r="52" spans="1:14">
      <c r="A52" s="166" t="s">
        <v>412</v>
      </c>
      <c r="B52" s="48" t="str">
        <f>VLOOKUP(A52,MATERIALES!A5:D373,3,FALSE)</f>
        <v>Celda especial de carga</v>
      </c>
      <c r="C52" s="288"/>
      <c r="D52" s="288"/>
      <c r="E52" s="288"/>
      <c r="F52" s="288"/>
      <c r="G52" s="288"/>
      <c r="H52" s="288"/>
      <c r="I52" s="275"/>
      <c r="J52" s="231" t="str">
        <f>VLOOKUP(A52,MATERIALES!A6:D644,2,FALSE)</f>
        <v>u</v>
      </c>
      <c r="K52" s="289">
        <v>1</v>
      </c>
      <c r="L52" s="274"/>
      <c r="M52" s="409">
        <f>VLOOKUP(A52,MATERIALES!A5:D396,4,FALSE)</f>
        <v>23230786.002729062</v>
      </c>
      <c r="N52" s="279">
        <f t="shared" ref="N52:N58" si="1">K52*M52</f>
        <v>23230786.002729062</v>
      </c>
    </row>
    <row r="53" spans="1:14">
      <c r="A53" s="166" t="s">
        <v>515</v>
      </c>
      <c r="B53" s="48" t="str">
        <f>VLOOKUP(A53,MATERIALES!A6:D373,3,FALSE)</f>
        <v>Manguera de alta presión</v>
      </c>
      <c r="C53" s="432"/>
      <c r="D53" s="432"/>
      <c r="E53" s="432"/>
      <c r="F53" s="432"/>
      <c r="G53" s="432"/>
      <c r="H53" s="432"/>
      <c r="I53" s="432"/>
      <c r="J53" s="318" t="str">
        <f>VLOOKUP(A53,MATERIALES!A7:D645,2,FALSE)</f>
        <v>m</v>
      </c>
      <c r="K53" s="404">
        <v>30</v>
      </c>
      <c r="L53" s="428"/>
      <c r="M53" s="409">
        <f>VLOOKUP(A53,MATERIALES!A6:D397,4,FALSE)</f>
        <v>118250.87260991501</v>
      </c>
      <c r="N53" s="279">
        <f t="shared" si="1"/>
        <v>3547526.1782974503</v>
      </c>
    </row>
    <row r="54" spans="1:14">
      <c r="A54" s="166" t="s">
        <v>792</v>
      </c>
      <c r="B54" s="48" t="str">
        <f>VLOOKUP(A54,MATERIALES!A6:D373,3,FALSE)</f>
        <v>Tubo Metálico De Alta Resistencia</v>
      </c>
      <c r="C54" s="432"/>
      <c r="D54" s="432"/>
      <c r="E54" s="432"/>
      <c r="F54" s="432"/>
      <c r="G54" s="432"/>
      <c r="H54" s="432"/>
      <c r="I54" s="432"/>
      <c r="J54" s="319" t="str">
        <f>VLOOKUP(A54,MATERIALES!A8:D646,2,FALSE)</f>
        <v>m</v>
      </c>
      <c r="K54" s="404">
        <v>60</v>
      </c>
      <c r="L54" s="428"/>
      <c r="M54" s="409">
        <f>VLOOKUP(A54,MATERIALES!A6:D398,4,FALSE)</f>
        <v>89649.753340511641</v>
      </c>
      <c r="N54" s="279">
        <f t="shared" si="1"/>
        <v>5378985.2004306987</v>
      </c>
    </row>
    <row r="55" spans="1:14">
      <c r="A55" s="166" t="s">
        <v>799</v>
      </c>
      <c r="B55" s="48" t="str">
        <f>VLOOKUP(A55,MATERIALES!A6:D373,3,FALSE)</f>
        <v>Uniones especiales de alta resistencia para tubería</v>
      </c>
      <c r="C55" s="432"/>
      <c r="D55" s="432"/>
      <c r="E55" s="432"/>
      <c r="F55" s="432"/>
      <c r="G55" s="432"/>
      <c r="H55" s="432"/>
      <c r="I55" s="432"/>
      <c r="J55" s="319" t="str">
        <f>VLOOKUP(A55,MATERIALES!A9:D647,2,FALSE)</f>
        <v>u</v>
      </c>
      <c r="K55" s="404">
        <v>12</v>
      </c>
      <c r="L55" s="428"/>
      <c r="M55" s="409">
        <f>VLOOKUP(A55,MATERIALES!A6:D399,4,FALSE)</f>
        <v>47211.680539038738</v>
      </c>
      <c r="N55" s="279">
        <f t="shared" si="1"/>
        <v>566540.16646846489</v>
      </c>
    </row>
    <row r="56" spans="1:14">
      <c r="A56" s="166" t="s">
        <v>755</v>
      </c>
      <c r="B56" s="48" t="str">
        <f>VLOOKUP(A56,MATERIALES!A7:D373,3,FALSE)</f>
        <v>Transductores electrónicos (incluye cables, protección contra el concreto y panel de lectura)</v>
      </c>
      <c r="C56" s="432"/>
      <c r="D56" s="432"/>
      <c r="E56" s="432"/>
      <c r="F56" s="432"/>
      <c r="G56" s="432"/>
      <c r="H56" s="432"/>
      <c r="I56" s="432"/>
      <c r="J56" s="319" t="str">
        <f>VLOOKUP(A56,MATERIALES!A10:D648,2,FALSE)</f>
        <v>u</v>
      </c>
      <c r="K56" s="404">
        <v>2</v>
      </c>
      <c r="L56" s="428"/>
      <c r="M56" s="409">
        <f>VLOOKUP(A56,MATERIALES!A7:D400,4,FALSE)</f>
        <v>2289597.6429934138</v>
      </c>
      <c r="N56" s="279">
        <f t="shared" si="1"/>
        <v>4579195.2859868277</v>
      </c>
    </row>
    <row r="57" spans="1:14">
      <c r="A57" s="166" t="s">
        <v>757</v>
      </c>
      <c r="B57" s="48" t="str">
        <f>VLOOKUP(A57,MATERIALES!A8:D373,3,FALSE)</f>
        <v>Transductores mecánicos (incluye cables, protección contra el concreto y panel de lectura)</v>
      </c>
      <c r="C57" s="432"/>
      <c r="D57" s="432"/>
      <c r="E57" s="432"/>
      <c r="F57" s="432"/>
      <c r="G57" s="432"/>
      <c r="H57" s="432"/>
      <c r="I57" s="432"/>
      <c r="J57" s="319" t="str">
        <f>VLOOKUP(A57,MATERIALES!A11:D649,2,FALSE)</f>
        <v>u</v>
      </c>
      <c r="K57" s="404">
        <v>5</v>
      </c>
      <c r="L57" s="428"/>
      <c r="M57" s="409">
        <f>VLOOKUP(A57,MATERIALES!A8:D401,4,FALSE)</f>
        <v>1411148.2030565934</v>
      </c>
      <c r="N57" s="279">
        <f t="shared" si="1"/>
        <v>7055741.0152829671</v>
      </c>
    </row>
    <row r="58" spans="1:14" ht="15.75" thickBot="1">
      <c r="A58" s="212" t="s">
        <v>564</v>
      </c>
      <c r="B58" s="48" t="str">
        <f>VLOOKUP(A58,MATERIALES!A9:D374,3,FALSE)</f>
        <v xml:space="preserve">Material seleccionado para Relleno
</v>
      </c>
      <c r="C58" s="317"/>
      <c r="D58" s="317"/>
      <c r="E58" s="317"/>
      <c r="F58" s="317"/>
      <c r="G58" s="317"/>
      <c r="H58" s="317"/>
      <c r="I58" s="317"/>
      <c r="J58" s="442" t="str">
        <f>VLOOKUP(A58,MATERIALES!A12:D650,2,FALSE)</f>
        <v>m3</v>
      </c>
      <c r="K58" s="131">
        <v>70</v>
      </c>
      <c r="L58" s="332"/>
      <c r="M58" s="409">
        <f>VLOOKUP(A58,MATERIALES!A9:D402,4,FALSE)</f>
        <v>22238.35577870909</v>
      </c>
      <c r="N58" s="279">
        <f t="shared" si="1"/>
        <v>1556684.9045096363</v>
      </c>
    </row>
    <row r="59" spans="1:14" ht="15.75" thickBot="1">
      <c r="B59" s="812" t="s">
        <v>1037</v>
      </c>
      <c r="C59" s="813"/>
      <c r="D59" s="813"/>
      <c r="E59" s="813"/>
      <c r="F59" s="813"/>
      <c r="G59" s="813"/>
      <c r="H59" s="813"/>
      <c r="I59" s="813"/>
      <c r="J59" s="813"/>
      <c r="K59" s="813"/>
      <c r="L59" s="813"/>
      <c r="M59" s="814"/>
      <c r="N59" s="401">
        <f>SUM(N52:N58)</f>
        <v>45915458.753705099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1479</v>
      </c>
      <c r="B64" s="51" t="str">
        <f>VLOOKUP(A64,TRANSPORTE!A5:D117,3,FALSE)</f>
        <v>Transporte de Equipos para Prueba (1)</v>
      </c>
      <c r="C64" s="324"/>
      <c r="D64" s="324"/>
      <c r="E64" s="324"/>
      <c r="F64" s="324"/>
      <c r="G64" s="324"/>
      <c r="H64" s="318" t="s">
        <v>1551</v>
      </c>
      <c r="I64" s="286">
        <v>0.05</v>
      </c>
      <c r="J64" s="293">
        <v>1</v>
      </c>
      <c r="K64" s="286">
        <f>I64*J64</f>
        <v>0.05</v>
      </c>
      <c r="L64" s="899">
        <f>VLOOKUP(A64,TRANSPORTE!A5:D117,4,FALSE)</f>
        <v>203842.5410496282</v>
      </c>
      <c r="M64" s="900"/>
      <c r="N64" s="294">
        <f>K64*L64</f>
        <v>10192.12705248141</v>
      </c>
    </row>
    <row r="65" spans="1:15">
      <c r="B65" s="51"/>
      <c r="C65" s="52"/>
      <c r="D65" s="52"/>
      <c r="E65" s="52"/>
      <c r="F65" s="52"/>
      <c r="G65" s="52"/>
      <c r="H65" s="318"/>
      <c r="I65" s="286"/>
      <c r="J65" s="293"/>
      <c r="K65" s="286"/>
      <c r="L65" s="899"/>
      <c r="M65" s="900"/>
      <c r="N65" s="294"/>
    </row>
    <row r="66" spans="1:15">
      <c r="B66" s="51"/>
      <c r="C66" s="52"/>
      <c r="D66" s="52"/>
      <c r="E66" s="52"/>
      <c r="F66" s="52"/>
      <c r="G66" s="52"/>
      <c r="H66" s="318"/>
      <c r="I66" s="286"/>
      <c r="J66" s="293"/>
      <c r="K66" s="286"/>
      <c r="L66" s="899"/>
      <c r="M66" s="900"/>
      <c r="N66" s="294"/>
    </row>
    <row r="67" spans="1:15">
      <c r="B67" s="51"/>
      <c r="C67" s="52"/>
      <c r="D67" s="52"/>
      <c r="E67" s="52"/>
      <c r="F67" s="52"/>
      <c r="G67" s="52"/>
      <c r="H67" s="318"/>
      <c r="I67" s="286"/>
      <c r="J67" s="293"/>
      <c r="K67" s="286"/>
      <c r="L67" s="899"/>
      <c r="M67" s="900"/>
      <c r="N67" s="294"/>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10192.12705248141</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s="167" t="s">
        <v>15</v>
      </c>
      <c r="B75" s="54" t="str">
        <f>VLOOKUP(A75,'MANO DE OBRA'!A8:D68,3,FALSE)</f>
        <v>Obrero (6)</v>
      </c>
      <c r="C75" s="52"/>
      <c r="D75" s="52"/>
      <c r="E75" s="52"/>
      <c r="F75" s="52"/>
      <c r="G75" s="52"/>
      <c r="H75" s="52"/>
      <c r="I75" s="299">
        <f>K75/J75*100</f>
        <v>165623.36823599998</v>
      </c>
      <c r="J75" s="300">
        <v>185</v>
      </c>
      <c r="K75" s="301">
        <f>VLOOKUP(A75,'MANO DE OBRA'!A8:D99,4,FALSE)</f>
        <v>306403.23123659997</v>
      </c>
      <c r="L75" s="55"/>
      <c r="M75" s="441">
        <v>1.26</v>
      </c>
      <c r="N75" s="402">
        <f>K75/M75</f>
        <v>243177.1676480952</v>
      </c>
      <c r="O75" s="111"/>
    </row>
    <row r="76" spans="1:15">
      <c r="A76" s="167"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439">
        <v>1.26</v>
      </c>
      <c r="N76" s="402">
        <f>K76/M76</f>
        <v>81059.055882698405</v>
      </c>
    </row>
    <row r="77" spans="1:15">
      <c r="A77" s="178" t="s">
        <v>64</v>
      </c>
      <c r="B77" s="54" t="str">
        <f>VLOOKUP(A77,'MANO DE OBRA'!A9:D70,3,FALSE)</f>
        <v>Ingeniero supervisor</v>
      </c>
      <c r="C77" s="52"/>
      <c r="D77" s="52"/>
      <c r="E77" s="52"/>
      <c r="F77" s="52"/>
      <c r="G77" s="52"/>
      <c r="H77" s="52"/>
      <c r="I77" s="299">
        <f>K77/J77*100</f>
        <v>242468.64</v>
      </c>
      <c r="J77" s="300">
        <v>185</v>
      </c>
      <c r="K77" s="301">
        <f>VLOOKUP(A77,'MANO DE OBRA'!A9:D101,4,FALSE)</f>
        <v>448566.984</v>
      </c>
      <c r="L77" s="55"/>
      <c r="M77" s="307">
        <v>1.26</v>
      </c>
      <c r="N77" s="402">
        <f>K77/M77</f>
        <v>356005.54285714286</v>
      </c>
    </row>
    <row r="78" spans="1:15">
      <c r="A78" s="178" t="s">
        <v>78</v>
      </c>
      <c r="B78" s="54" t="str">
        <f>VLOOKUP(A78,'MANO DE OBRA'!A10:D71,3,FALSE)</f>
        <v xml:space="preserve">Ingeniero Geotecnista </v>
      </c>
      <c r="C78" s="52"/>
      <c r="D78" s="52"/>
      <c r="E78" s="52"/>
      <c r="F78" s="52"/>
      <c r="G78" s="52"/>
      <c r="H78" s="52"/>
      <c r="I78" s="299">
        <f>K78/J78*100</f>
        <v>313188.65999999997</v>
      </c>
      <c r="J78" s="300">
        <v>185</v>
      </c>
      <c r="K78" s="301">
        <f>VLOOKUP(A78,'MANO DE OBRA'!A10:D102,4,FALSE)</f>
        <v>579399.02099999995</v>
      </c>
      <c r="L78" s="325"/>
      <c r="M78" s="307">
        <v>1.26</v>
      </c>
      <c r="N78" s="402">
        <f>K78/M78</f>
        <v>459840.49285714282</v>
      </c>
    </row>
    <row r="79" spans="1:15">
      <c r="A79" s="178" t="s">
        <v>2333</v>
      </c>
      <c r="B79" s="54" t="str">
        <f>VLOOKUP(A79,'MANO DE OBRA'!A11:D72,3,FALSE)</f>
        <v>Celador</v>
      </c>
      <c r="C79" s="52"/>
      <c r="D79" s="52"/>
      <c r="E79" s="52"/>
      <c r="F79" s="52"/>
      <c r="G79" s="52"/>
      <c r="H79" s="52"/>
      <c r="I79" s="299">
        <f>K79/J79*100</f>
        <v>27603.894705999999</v>
      </c>
      <c r="J79" s="300">
        <v>185</v>
      </c>
      <c r="K79" s="305">
        <f>VLOOKUP(A79,'MANO DE OBRA'!A11:D103,4,FALSE)</f>
        <v>51067.205206099999</v>
      </c>
      <c r="L79" s="325"/>
      <c r="M79" s="307">
        <v>1.26</v>
      </c>
      <c r="N79" s="402">
        <f>K79/M79</f>
        <v>40529.527941349203</v>
      </c>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1180611.7871864284</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N47+N59+N70+N81</f>
        <v>77999502.90702416</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15599900.581404833</v>
      </c>
      <c r="M88" s="848"/>
      <c r="N88" s="56"/>
    </row>
    <row r="89" spans="1:14">
      <c r="B89" s="94" t="s">
        <v>1057</v>
      </c>
      <c r="C89" s="95"/>
      <c r="D89" s="95"/>
      <c r="E89" s="95"/>
      <c r="F89" s="95"/>
      <c r="G89" s="95"/>
      <c r="H89" s="95"/>
      <c r="I89" s="92"/>
      <c r="J89" s="93"/>
      <c r="K89" s="311">
        <v>0.05</v>
      </c>
      <c r="L89" s="847">
        <f>N83*K89</f>
        <v>3899975.1453512083</v>
      </c>
      <c r="M89" s="848"/>
      <c r="N89" s="56"/>
    </row>
    <row r="90" spans="1:14" ht="15.75" thickBot="1">
      <c r="B90" s="96" t="s">
        <v>1058</v>
      </c>
      <c r="C90" s="97"/>
      <c r="D90" s="97"/>
      <c r="E90" s="97"/>
      <c r="F90" s="97"/>
      <c r="G90" s="97"/>
      <c r="H90" s="97"/>
      <c r="I90" s="98"/>
      <c r="J90" s="99"/>
      <c r="K90" s="312">
        <v>0.05</v>
      </c>
      <c r="L90" s="849">
        <f>N83*K90</f>
        <v>3899975.1453512083</v>
      </c>
      <c r="M90" s="850"/>
      <c r="N90" s="56"/>
    </row>
    <row r="91" spans="1:14" ht="15.75" thickBot="1">
      <c r="B91" s="812" t="s">
        <v>1037</v>
      </c>
      <c r="C91" s="813"/>
      <c r="D91" s="813"/>
      <c r="E91" s="813"/>
      <c r="F91" s="813"/>
      <c r="G91" s="813"/>
      <c r="H91" s="813"/>
      <c r="I91" s="813"/>
      <c r="J91" s="813"/>
      <c r="K91" s="813"/>
      <c r="L91" s="813"/>
      <c r="M91" s="814"/>
      <c r="N91" s="57">
        <f>L88+L89+L90</f>
        <v>23399850.872107249</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101399353.77913141</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1060</v>
      </c>
      <c r="F98" s="424"/>
      <c r="G98" s="424"/>
      <c r="H98" s="424"/>
      <c r="I98" s="424"/>
      <c r="J98" s="424"/>
      <c r="K98" s="250"/>
      <c r="L98" s="250"/>
      <c r="M98" s="250"/>
      <c r="N98" s="251"/>
    </row>
    <row r="99" spans="2:14">
      <c r="B99" s="249"/>
      <c r="C99" s="250"/>
      <c r="D99" s="250"/>
      <c r="E99" s="250" t="s">
        <v>1061</v>
      </c>
      <c r="F99" s="250"/>
      <c r="G99" s="250"/>
      <c r="H99" s="250"/>
      <c r="I99" s="250"/>
      <c r="J99" s="250"/>
      <c r="K99" s="250"/>
      <c r="L99" s="250"/>
      <c r="M99" s="250"/>
      <c r="N99" s="251"/>
    </row>
    <row r="100" spans="2:14">
      <c r="B100" s="249"/>
      <c r="C100" s="250"/>
      <c r="D100" s="250"/>
      <c r="E100" s="250" t="s">
        <v>1062</v>
      </c>
      <c r="F100" s="250"/>
      <c r="G100" s="250"/>
      <c r="H100" s="250"/>
      <c r="I100" s="250"/>
      <c r="J100" s="250"/>
      <c r="K100" s="250"/>
      <c r="L100" s="250"/>
      <c r="M100" s="250"/>
      <c r="N100" s="251"/>
    </row>
    <row r="101" spans="2:14">
      <c r="B101" s="249"/>
      <c r="C101" s="250"/>
      <c r="D101" s="250"/>
      <c r="E101" s="250" t="s">
        <v>1063</v>
      </c>
      <c r="F101" s="250"/>
      <c r="G101" s="250"/>
      <c r="H101" s="250"/>
      <c r="I101" s="250"/>
      <c r="J101" s="250"/>
      <c r="K101" s="250"/>
      <c r="L101" s="250"/>
      <c r="M101" s="250"/>
      <c r="N101" s="251"/>
    </row>
    <row r="102" spans="2:14" ht="15.75" thickBot="1">
      <c r="B102" s="249"/>
      <c r="C102" s="250"/>
      <c r="D102" s="250"/>
      <c r="E102" s="250"/>
      <c r="F102" s="250" t="s">
        <v>1064</v>
      </c>
      <c r="G102" s="250"/>
      <c r="H102" s="250"/>
      <c r="I102" s="250"/>
      <c r="J102" s="250"/>
      <c r="K102" s="250"/>
      <c r="L102" s="250"/>
      <c r="M102" s="250"/>
      <c r="N102" s="251"/>
    </row>
    <row r="103" spans="2:14">
      <c r="B103" s="234" t="s">
        <v>2321</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2322</v>
      </c>
      <c r="C109" s="262"/>
      <c r="D109" s="262"/>
      <c r="E109" s="262"/>
      <c r="F109" s="262"/>
      <c r="G109" s="262"/>
      <c r="H109" s="262"/>
      <c r="I109" s="262"/>
      <c r="J109" s="262"/>
      <c r="K109" s="262"/>
      <c r="L109" s="262"/>
      <c r="M109" s="262"/>
      <c r="N109" s="263"/>
    </row>
    <row r="110" spans="2:14" ht="15" customHeight="1">
      <c r="B110" s="956" t="s">
        <v>2323</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2324</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1060</v>
      </c>
      <c r="F118" s="424"/>
      <c r="G118" s="424"/>
      <c r="H118" s="250"/>
      <c r="I118" s="250"/>
      <c r="J118" s="250"/>
      <c r="K118" s="250"/>
      <c r="L118" s="250"/>
      <c r="M118" s="250"/>
      <c r="N118" s="251"/>
    </row>
    <row r="119" spans="2:14">
      <c r="B119" s="249"/>
      <c r="C119" s="250"/>
      <c r="D119" s="250"/>
      <c r="E119" s="425" t="s">
        <v>1061</v>
      </c>
      <c r="F119" s="250"/>
      <c r="G119" s="250"/>
      <c r="H119" s="425"/>
      <c r="I119" s="425"/>
      <c r="J119" s="425"/>
      <c r="K119" s="250"/>
      <c r="L119" s="250"/>
      <c r="M119" s="250"/>
      <c r="N119" s="251"/>
    </row>
    <row r="120" spans="2:14">
      <c r="B120" s="249"/>
      <c r="C120" s="250"/>
      <c r="D120" s="250"/>
      <c r="E120" s="264" t="s">
        <v>1065</v>
      </c>
      <c r="F120" s="250"/>
      <c r="G120" s="250"/>
      <c r="H120" s="264"/>
      <c r="I120" s="264"/>
      <c r="J120" s="264"/>
      <c r="K120" s="250"/>
      <c r="L120" s="250"/>
      <c r="M120" s="250"/>
      <c r="N120" s="251"/>
    </row>
    <row r="121" spans="2:14">
      <c r="B121" s="265"/>
      <c r="C121" s="262"/>
      <c r="D121" s="262"/>
      <c r="E121" s="250" t="s">
        <v>1063</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2325</v>
      </c>
      <c r="C123" s="264"/>
      <c r="D123" s="264"/>
      <c r="E123" s="250"/>
      <c r="F123" s="250"/>
      <c r="G123" s="250"/>
      <c r="H123" s="250"/>
      <c r="I123" s="250"/>
      <c r="J123" s="962"/>
      <c r="K123" s="962"/>
      <c r="L123" s="962"/>
      <c r="M123" s="962"/>
      <c r="N123" s="963"/>
    </row>
    <row r="124" spans="2:14" ht="15.75" thickBot="1">
      <c r="B124" s="426" t="s">
        <v>2326</v>
      </c>
      <c r="C124" s="427"/>
      <c r="D124" s="427"/>
      <c r="E124" s="266"/>
      <c r="F124" s="266"/>
      <c r="G124" s="266"/>
      <c r="H124" s="266"/>
      <c r="I124" s="266"/>
      <c r="J124" s="964"/>
      <c r="K124" s="964"/>
      <c r="L124" s="964"/>
      <c r="M124" s="964"/>
      <c r="N124" s="965"/>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1733</v>
      </c>
      <c r="C31" s="86" t="s">
        <v>2201</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140</v>
      </c>
      <c r="B36" s="861" t="str">
        <f>VLOOKUP(A36,EQUIPOS!A6:D154,3,FALSE)</f>
        <v>Camisa para Pilote D=1.20m</v>
      </c>
      <c r="C36" s="862"/>
      <c r="D36" s="862"/>
      <c r="E36" s="862"/>
      <c r="F36" s="862"/>
      <c r="G36" s="862"/>
      <c r="H36" s="863"/>
      <c r="I36" s="274"/>
      <c r="J36" s="275"/>
      <c r="K36" s="276">
        <f>VLOOKUP(A36,EQUIPOS!A6:D163,4,FALSE)</f>
        <v>30471.557318007668</v>
      </c>
      <c r="L36" s="277"/>
      <c r="M36" s="278">
        <v>1</v>
      </c>
      <c r="N36" s="279">
        <f t="shared" ref="N36:N42" si="0">K36/M36</f>
        <v>30471.557318007668</v>
      </c>
    </row>
    <row r="37" spans="1:14">
      <c r="A37" s="118" t="s">
        <v>206</v>
      </c>
      <c r="B37" s="861" t="str">
        <f>VLOOKUP(A37,EQUIPOS!A7:D154,3,FALSE)</f>
        <v>Equipo de Soldadura</v>
      </c>
      <c r="C37" s="862"/>
      <c r="D37" s="862"/>
      <c r="E37" s="862"/>
      <c r="F37" s="862"/>
      <c r="G37" s="862"/>
      <c r="H37" s="863"/>
      <c r="I37" s="428"/>
      <c r="J37" s="429"/>
      <c r="K37" s="276">
        <f>VLOOKUP(A37,EQUIPOS!A7:D164,4,FALSE)</f>
        <v>4676.7951787994898</v>
      </c>
      <c r="L37" s="342"/>
      <c r="M37" s="343">
        <v>1</v>
      </c>
      <c r="N37" s="279">
        <f t="shared" si="0"/>
        <v>4676.7951787994898</v>
      </c>
    </row>
    <row r="38" spans="1:14">
      <c r="A38" s="118" t="s">
        <v>242</v>
      </c>
      <c r="B38" s="861" t="str">
        <f>VLOOKUP(A38,EQUIPOS!A8:D154,3,FALSE)</f>
        <v>Grúa con torre capacidad 1 ton en la punta.</v>
      </c>
      <c r="C38" s="862"/>
      <c r="D38" s="862"/>
      <c r="E38" s="862"/>
      <c r="F38" s="862"/>
      <c r="G38" s="862"/>
      <c r="H38" s="863"/>
      <c r="I38" s="428"/>
      <c r="J38" s="429"/>
      <c r="K38" s="445">
        <f>VLOOKUP(A38,EQUIPOS!A8:D165,4,FALSE)</f>
        <v>149717.09180502343</v>
      </c>
      <c r="L38" s="342"/>
      <c r="M38" s="343">
        <v>2.5</v>
      </c>
      <c r="N38" s="279">
        <f t="shared" si="0"/>
        <v>59886.836722009371</v>
      </c>
    </row>
    <row r="39" spans="1:14">
      <c r="A39" s="118" t="s">
        <v>267</v>
      </c>
      <c r="B39" s="861" t="str">
        <f>VLOOKUP(A39,EQUIPOS!A9:D154,3,FALSE)</f>
        <v>Motobomba de concreto</v>
      </c>
      <c r="C39" s="862"/>
      <c r="D39" s="862"/>
      <c r="E39" s="862"/>
      <c r="F39" s="862"/>
      <c r="G39" s="862"/>
      <c r="H39" s="863"/>
      <c r="I39" s="428"/>
      <c r="J39" s="429"/>
      <c r="K39" s="445">
        <f>VLOOKUP(A39,EQUIPOS!A9:D166,4,FALSE)</f>
        <v>6694</v>
      </c>
      <c r="L39" s="342"/>
      <c r="M39" s="343">
        <v>2.5499800000000001</v>
      </c>
      <c r="N39" s="279">
        <f t="shared" si="0"/>
        <v>2625.118628381399</v>
      </c>
    </row>
    <row r="40" spans="1:14">
      <c r="A40" s="118" t="s">
        <v>277</v>
      </c>
      <c r="B40" s="861" t="str">
        <f>VLOOKUP(A40,EQUIPOS!A10:D154,3,FALSE)</f>
        <v>Pala auxiliar de piloteadora</v>
      </c>
      <c r="C40" s="862"/>
      <c r="D40" s="862"/>
      <c r="E40" s="862"/>
      <c r="F40" s="862"/>
      <c r="G40" s="862"/>
      <c r="H40" s="863"/>
      <c r="I40" s="428"/>
      <c r="J40" s="429"/>
      <c r="K40" s="445">
        <f>VLOOKUP(A40,EQUIPOS!A10:D167,4,FALSE)</f>
        <v>480839.61283524911</v>
      </c>
      <c r="L40" s="342"/>
      <c r="M40" s="343">
        <v>2.5</v>
      </c>
      <c r="N40" s="279">
        <f t="shared" si="0"/>
        <v>192335.84513409965</v>
      </c>
    </row>
    <row r="41" spans="1:14">
      <c r="A41" s="118" t="s">
        <v>282</v>
      </c>
      <c r="B41" s="861" t="str">
        <f>VLOOKUP(A41,EQUIPOS!A6:D154,3,FALSE)</f>
        <v>Piloteadora potencia 250KW, RPM 1800, fuerza elevadora 200KN</v>
      </c>
      <c r="C41" s="862"/>
      <c r="D41" s="862"/>
      <c r="E41" s="862"/>
      <c r="F41" s="862"/>
      <c r="G41" s="862"/>
      <c r="H41" s="863"/>
      <c r="I41" s="428"/>
      <c r="J41" s="429"/>
      <c r="K41" s="445">
        <f>VLOOKUP(A41,EQUIPOS!A6:D154,4,FALSE)</f>
        <v>702765.33772669232</v>
      </c>
      <c r="L41" s="342"/>
      <c r="M41" s="343">
        <v>1</v>
      </c>
      <c r="N41" s="279">
        <f t="shared" si="0"/>
        <v>702765.33772669232</v>
      </c>
    </row>
    <row r="42" spans="1:14">
      <c r="A42" s="118" t="s">
        <v>310</v>
      </c>
      <c r="B42" s="861" t="str">
        <f>VLOOKUP(A42,EQUIPOS!A12:D156,3,FALSE)</f>
        <v>Retroexcavadora A25C</v>
      </c>
      <c r="C42" s="862"/>
      <c r="D42" s="862"/>
      <c r="E42" s="862"/>
      <c r="F42" s="862"/>
      <c r="G42" s="862"/>
      <c r="H42" s="863"/>
      <c r="I42" s="335"/>
      <c r="J42" s="337"/>
      <c r="K42" s="445">
        <f>VLOOKUP(A42,EQUIPOS!A12:D169,4,FALSE)</f>
        <v>185640</v>
      </c>
      <c r="L42" s="430"/>
      <c r="M42" s="431">
        <v>2.5</v>
      </c>
      <c r="N42" s="279">
        <f t="shared" si="0"/>
        <v>74256</v>
      </c>
    </row>
    <row r="43" spans="1:14">
      <c r="B43" s="861"/>
      <c r="C43" s="862"/>
      <c r="D43" s="862"/>
      <c r="E43" s="862"/>
      <c r="F43" s="862"/>
      <c r="G43" s="862"/>
      <c r="H43" s="863"/>
      <c r="I43" s="41"/>
      <c r="J43" s="42"/>
      <c r="K43" s="445"/>
      <c r="L43" s="283"/>
      <c r="M43" s="284"/>
      <c r="N43" s="279"/>
    </row>
    <row r="44" spans="1:14">
      <c r="B44" s="327"/>
      <c r="C44" s="328"/>
      <c r="D44" s="328"/>
      <c r="E44" s="328"/>
      <c r="F44" s="330"/>
      <c r="G44" s="330"/>
      <c r="H44" s="130"/>
      <c r="I44" s="41"/>
      <c r="J44" s="42"/>
      <c r="K44" s="445"/>
      <c r="L44" s="283"/>
      <c r="M44" s="284"/>
      <c r="N44" s="280"/>
    </row>
    <row r="45" spans="1:14">
      <c r="B45" s="869" t="s">
        <v>1036</v>
      </c>
      <c r="C45" s="870"/>
      <c r="D45" s="870"/>
      <c r="E45" s="43"/>
      <c r="F45" s="44"/>
      <c r="G45" s="44"/>
      <c r="H45" s="45"/>
      <c r="I45" s="41"/>
      <c r="J45" s="42"/>
      <c r="K45" s="286"/>
      <c r="L45" s="283"/>
      <c r="M45" s="408">
        <v>0.1</v>
      </c>
      <c r="N45" s="351">
        <f>N83*M45</f>
        <v>8511.2008676833339</v>
      </c>
    </row>
    <row r="46" spans="1:14" ht="15.75" thickBot="1">
      <c r="B46" s="861"/>
      <c r="C46" s="862"/>
      <c r="D46" s="862"/>
      <c r="E46" s="862"/>
      <c r="F46" s="862"/>
      <c r="G46" s="862"/>
      <c r="H46" s="863"/>
      <c r="I46" s="871"/>
      <c r="J46" s="872"/>
      <c r="K46" s="46"/>
      <c r="L46" s="873"/>
      <c r="M46" s="874"/>
      <c r="N46" s="110"/>
    </row>
    <row r="47" spans="1:14" ht="15.75" thickBot="1">
      <c r="B47" s="812" t="s">
        <v>1037</v>
      </c>
      <c r="C47" s="813"/>
      <c r="D47" s="813"/>
      <c r="E47" s="813"/>
      <c r="F47" s="813"/>
      <c r="G47" s="813"/>
      <c r="H47" s="813"/>
      <c r="I47" s="813"/>
      <c r="J47" s="813"/>
      <c r="K47" s="813"/>
      <c r="L47" s="813"/>
      <c r="M47" s="814"/>
      <c r="N47" s="401">
        <f>SUM(N36:N46)</f>
        <v>1075528.6915756732</v>
      </c>
    </row>
    <row r="48" spans="1:14">
      <c r="B48" s="287"/>
      <c r="C48" s="39"/>
      <c r="D48" s="39"/>
      <c r="E48" s="39"/>
      <c r="F48" s="39"/>
      <c r="G48" s="39"/>
      <c r="H48" s="39"/>
      <c r="I48" s="39"/>
      <c r="J48" s="39"/>
      <c r="K48" s="39"/>
      <c r="L48" s="39"/>
      <c r="M48" s="39"/>
      <c r="N48" s="40"/>
    </row>
    <row r="49" spans="1:14">
      <c r="B49" s="69" t="s">
        <v>1038</v>
      </c>
      <c r="C49" s="70"/>
      <c r="D49" s="70"/>
      <c r="E49" s="70"/>
      <c r="F49" s="70"/>
      <c r="G49" s="70"/>
      <c r="H49" s="70"/>
      <c r="I49" s="70"/>
      <c r="J49" s="70"/>
      <c r="K49" s="70"/>
      <c r="L49" s="70"/>
      <c r="M49" s="70"/>
      <c r="N49" s="71"/>
    </row>
    <row r="50" spans="1:14" ht="15.75" thickBot="1">
      <c r="B50" s="72"/>
      <c r="C50" s="67"/>
      <c r="D50" s="67"/>
      <c r="E50" s="67"/>
      <c r="F50" s="67"/>
      <c r="G50" s="67"/>
      <c r="H50" s="67"/>
      <c r="I50" s="67"/>
      <c r="J50" s="66"/>
      <c r="K50" s="66"/>
      <c r="L50" s="66"/>
      <c r="M50" s="66"/>
      <c r="N50" s="68"/>
    </row>
    <row r="51" spans="1:14">
      <c r="B51" s="857" t="s">
        <v>1028</v>
      </c>
      <c r="C51" s="858"/>
      <c r="D51" s="858"/>
      <c r="E51" s="858"/>
      <c r="F51" s="858"/>
      <c r="G51" s="858"/>
      <c r="H51" s="858"/>
      <c r="I51" s="892"/>
      <c r="J51" s="322" t="s">
        <v>1029</v>
      </c>
      <c r="K51" s="90" t="s">
        <v>1030</v>
      </c>
      <c r="L51" s="893" t="s">
        <v>1039</v>
      </c>
      <c r="M51" s="892"/>
      <c r="N51" s="91" t="s">
        <v>1035</v>
      </c>
    </row>
    <row r="52" spans="1:14">
      <c r="A52" s="166" t="s">
        <v>390</v>
      </c>
      <c r="B52" s="48" t="str">
        <f>VLOOKUP(A52,MATERIALES!A5:D373,3,FALSE)</f>
        <v>Bentonita</v>
      </c>
      <c r="C52" s="288"/>
      <c r="D52" s="288"/>
      <c r="E52" s="288"/>
      <c r="F52" s="288"/>
      <c r="G52" s="288"/>
      <c r="H52" s="288"/>
      <c r="I52" s="288"/>
      <c r="J52" s="318" t="str">
        <f>VLOOKUP(A52,MATERIALES!A6:D644,2,FALSE)</f>
        <v>kg</v>
      </c>
      <c r="K52" s="289">
        <v>2.355</v>
      </c>
      <c r="L52" s="274"/>
      <c r="M52" s="409">
        <f>VLOOKUP(A52,MATERIALES!A5:D396,4,FALSE)</f>
        <v>24323.662168826613</v>
      </c>
      <c r="N52" s="279">
        <f>K52*M52</f>
        <v>57282.224407586677</v>
      </c>
    </row>
    <row r="53" spans="1:14">
      <c r="A53" s="166" t="s">
        <v>812</v>
      </c>
      <c r="B53" s="48" t="str">
        <f>VLOOKUP(A53,MATERIALES!A6:D373,3,FALSE)</f>
        <v>Acero PDR-60</v>
      </c>
      <c r="C53" s="432"/>
      <c r="D53" s="432"/>
      <c r="E53" s="432"/>
      <c r="F53" s="432"/>
      <c r="G53" s="432"/>
      <c r="H53" s="432"/>
      <c r="I53" s="432"/>
      <c r="J53" s="319" t="str">
        <f>VLOOKUP(A53,MATERIALES!A7:D645,2,FALSE)</f>
        <v>kg</v>
      </c>
      <c r="K53" s="404">
        <v>123.70021073509811</v>
      </c>
      <c r="L53" s="428"/>
      <c r="M53" s="409">
        <f>VLOOKUP(A53,MATERIALES!A6:D397,4,FALSE)</f>
        <v>3912.2097605878976</v>
      </c>
      <c r="N53" s="279">
        <f>K53*M53</f>
        <v>483941.17182463064</v>
      </c>
    </row>
    <row r="54" spans="1:14">
      <c r="A54" s="166" t="s">
        <v>901</v>
      </c>
      <c r="B54" s="48" t="str">
        <f>VLOOKUP(A54,MATERIALES!A6:D373,3,FALSE)</f>
        <v>Concreto Resistencia  28 (Mpa)</v>
      </c>
      <c r="C54" s="432"/>
      <c r="D54" s="432"/>
      <c r="E54" s="432"/>
      <c r="F54" s="432"/>
      <c r="G54" s="432"/>
      <c r="H54" s="432"/>
      <c r="I54" s="432"/>
      <c r="J54" s="319" t="str">
        <f>VLOOKUP(A54,MATERIALES!A8:D646,2,FALSE)</f>
        <v>m3</v>
      </c>
      <c r="K54" s="404">
        <v>0.82466807156732069</v>
      </c>
      <c r="L54" s="428"/>
      <c r="M54" s="409">
        <f>VLOOKUP(A54,MATERIALES!A6:D398,4,FALSE)</f>
        <v>489580.32533589459</v>
      </c>
      <c r="N54" s="279">
        <f>K54*M54</f>
        <v>403741.26277205365</v>
      </c>
    </row>
    <row r="55" spans="1:14">
      <c r="A55" s="166"/>
      <c r="B55" s="48"/>
      <c r="C55" s="432"/>
      <c r="D55" s="432"/>
      <c r="E55" s="432"/>
      <c r="F55" s="432"/>
      <c r="G55" s="432"/>
      <c r="H55" s="432"/>
      <c r="I55" s="432"/>
      <c r="J55" s="318"/>
      <c r="K55" s="404"/>
      <c r="L55" s="428"/>
      <c r="M55" s="409"/>
      <c r="N55" s="279"/>
    </row>
    <row r="56" spans="1:14">
      <c r="A56" s="166"/>
      <c r="B56" s="48"/>
      <c r="C56" s="432"/>
      <c r="D56" s="432"/>
      <c r="E56" s="432"/>
      <c r="F56" s="432"/>
      <c r="G56" s="432"/>
      <c r="H56" s="432"/>
      <c r="I56" s="432"/>
      <c r="J56" s="318"/>
      <c r="K56" s="404"/>
      <c r="L56" s="428"/>
      <c r="M56" s="409"/>
      <c r="N56" s="279"/>
    </row>
    <row r="57" spans="1:14">
      <c r="A57" s="166"/>
      <c r="B57" s="48"/>
      <c r="C57" s="432"/>
      <c r="D57" s="432"/>
      <c r="E57" s="432"/>
      <c r="F57" s="432"/>
      <c r="G57" s="432"/>
      <c r="H57" s="432"/>
      <c r="I57" s="432"/>
      <c r="J57" s="318"/>
      <c r="K57" s="404"/>
      <c r="L57" s="428"/>
      <c r="M57" s="409"/>
      <c r="N57" s="279"/>
    </row>
    <row r="58" spans="1:14" ht="15.75" thickBot="1">
      <c r="B58" s="48"/>
      <c r="C58" s="317"/>
      <c r="D58" s="317"/>
      <c r="E58" s="317"/>
      <c r="F58" s="317"/>
      <c r="G58" s="317"/>
      <c r="H58" s="317"/>
      <c r="I58" s="317"/>
      <c r="J58" s="442"/>
      <c r="K58" s="131"/>
      <c r="L58" s="332"/>
      <c r="M58" s="409"/>
      <c r="N58" s="279"/>
    </row>
    <row r="59" spans="1:14" ht="15.75" thickBot="1">
      <c r="B59" s="812" t="s">
        <v>1037</v>
      </c>
      <c r="C59" s="813"/>
      <c r="D59" s="813"/>
      <c r="E59" s="813"/>
      <c r="F59" s="813"/>
      <c r="G59" s="813"/>
      <c r="H59" s="813"/>
      <c r="I59" s="813"/>
      <c r="J59" s="813"/>
      <c r="K59" s="813"/>
      <c r="L59" s="813"/>
      <c r="M59" s="814"/>
      <c r="N59" s="401">
        <f>SUM(N52:N58)</f>
        <v>944964.65900427103</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1340</v>
      </c>
      <c r="B64" s="51" t="str">
        <f>VLOOKUP(A64,TRANSPORTE!A5:D117,3,FALSE)</f>
        <v>Transporte de material de excavación</v>
      </c>
      <c r="C64" s="324"/>
      <c r="D64" s="324"/>
      <c r="E64" s="324"/>
      <c r="F64" s="324"/>
      <c r="G64" s="324"/>
      <c r="H64" s="318" t="s">
        <v>1551</v>
      </c>
      <c r="I64" s="286">
        <v>1.3</v>
      </c>
      <c r="J64" s="293">
        <v>1</v>
      </c>
      <c r="K64" s="286">
        <f>I64*J64</f>
        <v>1.3</v>
      </c>
      <c r="L64" s="899">
        <f>VLOOKUP(A64,TRANSPORTE!A5:D117,4,FALSE)</f>
        <v>1283.2108638649408</v>
      </c>
      <c r="M64" s="900"/>
      <c r="N64" s="294">
        <f>K64*L64</f>
        <v>1668.1741230244231</v>
      </c>
    </row>
    <row r="65" spans="1:15">
      <c r="A65" t="s">
        <v>1492</v>
      </c>
      <c r="B65" s="51" t="str">
        <f>VLOOKUP(A65,TRANSPORTE!A6:D117,3,FALSE)</f>
        <v>Equipo de Transporte (Camiones Grúas</v>
      </c>
      <c r="C65" s="52"/>
      <c r="D65" s="52"/>
      <c r="E65" s="52"/>
      <c r="F65" s="52"/>
      <c r="G65" s="52"/>
      <c r="H65" s="318" t="s">
        <v>1551</v>
      </c>
      <c r="I65" s="286">
        <v>0.05</v>
      </c>
      <c r="J65" s="293">
        <v>1</v>
      </c>
      <c r="K65" s="286">
        <f>I65*J65</f>
        <v>0.05</v>
      </c>
      <c r="L65" s="899">
        <f>VLOOKUP(A65,TRANSPORTE!A6:D117,4,FALSE)</f>
        <v>64.364876133352922</v>
      </c>
      <c r="M65" s="900"/>
      <c r="N65" s="294">
        <f>K65*L65</f>
        <v>3.2182438066676462</v>
      </c>
    </row>
    <row r="66" spans="1:15">
      <c r="B66" s="51"/>
      <c r="C66" s="52"/>
      <c r="D66" s="52"/>
      <c r="E66" s="52"/>
      <c r="F66" s="52"/>
      <c r="G66" s="52"/>
      <c r="H66" s="318"/>
      <c r="I66" s="286"/>
      <c r="J66" s="293"/>
      <c r="K66" s="286"/>
      <c r="L66" s="899"/>
      <c r="M66" s="900"/>
      <c r="N66" s="294"/>
    </row>
    <row r="67" spans="1:15">
      <c r="B67" s="51"/>
      <c r="C67" s="52"/>
      <c r="D67" s="52"/>
      <c r="E67" s="52"/>
      <c r="F67" s="52"/>
      <c r="G67" s="52"/>
      <c r="H67" s="318"/>
      <c r="I67" s="286"/>
      <c r="J67" s="293"/>
      <c r="K67" s="286"/>
      <c r="L67" s="899"/>
      <c r="M67" s="900"/>
      <c r="N67" s="294"/>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1671.3923668310908</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966"/>
      <c r="N74" s="103" t="s">
        <v>1035</v>
      </c>
    </row>
    <row r="75" spans="1:15">
      <c r="B75" s="214" t="s">
        <v>2148</v>
      </c>
      <c r="C75" s="215"/>
      <c r="D75" s="215"/>
      <c r="E75" s="215"/>
      <c r="F75" s="215"/>
      <c r="G75" s="215"/>
      <c r="H75" s="215"/>
      <c r="I75" s="216"/>
      <c r="J75" s="217"/>
      <c r="K75" s="218"/>
      <c r="L75" s="219"/>
      <c r="M75" s="220"/>
      <c r="N75" s="221"/>
    </row>
    <row r="76" spans="1:15">
      <c r="A76" s="167" t="s">
        <v>15</v>
      </c>
      <c r="B76" s="54" t="str">
        <f>VLOOKUP(A76,'MANO DE OBRA'!A8:D68,3,FALSE)</f>
        <v>Obrero (6)</v>
      </c>
      <c r="C76" s="52"/>
      <c r="D76" s="52"/>
      <c r="E76" s="52"/>
      <c r="F76" s="52"/>
      <c r="G76" s="52"/>
      <c r="H76" s="52"/>
      <c r="I76" s="299">
        <f>K76/J76*100</f>
        <v>165623.36823599998</v>
      </c>
      <c r="J76" s="300">
        <v>185</v>
      </c>
      <c r="K76" s="301">
        <f>VLOOKUP(A76,'MANO DE OBRA'!A8:D99,4,FALSE)</f>
        <v>306403.23123659997</v>
      </c>
      <c r="L76" s="55"/>
      <c r="M76" s="441">
        <v>8</v>
      </c>
      <c r="N76" s="402">
        <f>K76/M76</f>
        <v>38300.403904574996</v>
      </c>
      <c r="O76" s="111"/>
    </row>
    <row r="77" spans="1:15">
      <c r="A77" s="167" t="s">
        <v>30</v>
      </c>
      <c r="B77" s="54" t="str">
        <f>VLOOKUP(A77,'MANO DE OBRA'!A8:D69,3,FALSE)</f>
        <v>Oficial</v>
      </c>
      <c r="C77" s="52"/>
      <c r="D77" s="52"/>
      <c r="E77" s="52"/>
      <c r="F77" s="52"/>
      <c r="G77" s="52"/>
      <c r="H77" s="52"/>
      <c r="I77" s="299">
        <f>K77/J77*100</f>
        <v>55207.789411999998</v>
      </c>
      <c r="J77" s="300">
        <v>185</v>
      </c>
      <c r="K77" s="301">
        <f>VLOOKUP(A77,'MANO DE OBRA'!A8:D100,4,FALSE)</f>
        <v>102134.4104122</v>
      </c>
      <c r="L77" s="55"/>
      <c r="M77" s="438">
        <v>8</v>
      </c>
      <c r="N77" s="402">
        <f>K77/M77</f>
        <v>12766.801301525</v>
      </c>
    </row>
    <row r="78" spans="1:15">
      <c r="A78" s="167"/>
      <c r="B78" s="170" t="s">
        <v>2147</v>
      </c>
      <c r="C78" s="52"/>
      <c r="D78" s="52"/>
      <c r="E78" s="52"/>
      <c r="F78" s="52"/>
      <c r="G78" s="52"/>
      <c r="H78" s="52"/>
      <c r="I78" s="299"/>
      <c r="J78" s="300"/>
      <c r="K78" s="301"/>
      <c r="L78" s="55"/>
      <c r="M78" s="439"/>
      <c r="N78" s="402"/>
    </row>
    <row r="79" spans="1:15">
      <c r="A79" t="s">
        <v>15</v>
      </c>
      <c r="B79" s="54" t="str">
        <f>VLOOKUP(A79,'MANO DE OBRA'!A9:D70,3,FALSE)</f>
        <v>Obrero (6)</v>
      </c>
      <c r="C79" s="52"/>
      <c r="D79" s="52"/>
      <c r="E79" s="52"/>
      <c r="F79" s="52"/>
      <c r="G79" s="52"/>
      <c r="H79" s="52"/>
      <c r="I79" s="299">
        <f>K79/J79*100</f>
        <v>165623.36823599998</v>
      </c>
      <c r="J79" s="300">
        <v>185</v>
      </c>
      <c r="K79" s="301">
        <f>VLOOKUP(A79,'MANO DE OBRA'!A9:D101,4,FALSE)</f>
        <v>306403.23123659997</v>
      </c>
      <c r="L79" s="55"/>
      <c r="M79" s="307">
        <v>12</v>
      </c>
      <c r="N79" s="402">
        <f>K79/M79</f>
        <v>25533.602603049996</v>
      </c>
    </row>
    <row r="80" spans="1:15">
      <c r="A80" t="s">
        <v>30</v>
      </c>
      <c r="B80" s="54" t="str">
        <f>VLOOKUP(A80,'MANO DE OBRA'!A10:D71,3,FALSE)</f>
        <v>Oficial</v>
      </c>
      <c r="C80" s="52"/>
      <c r="D80" s="52"/>
      <c r="E80" s="52"/>
      <c r="F80" s="52"/>
      <c r="G80" s="52"/>
      <c r="H80" s="52"/>
      <c r="I80" s="299">
        <f>K80/J80*100</f>
        <v>55207.789411999998</v>
      </c>
      <c r="J80" s="300">
        <v>185</v>
      </c>
      <c r="K80" s="301">
        <f>VLOOKUP(A80,'MANO DE OBRA'!A10:D102,4,FALSE)</f>
        <v>102134.4104122</v>
      </c>
      <c r="L80" s="325"/>
      <c r="M80" s="307">
        <v>12</v>
      </c>
      <c r="N80" s="402">
        <f>K80/M80</f>
        <v>8511.2008676833339</v>
      </c>
    </row>
    <row r="81" spans="1:14">
      <c r="B81" s="54"/>
      <c r="C81" s="52"/>
      <c r="D81" s="52"/>
      <c r="E81" s="52"/>
      <c r="F81" s="52"/>
      <c r="G81" s="52"/>
      <c r="H81" s="52"/>
      <c r="I81" s="286"/>
      <c r="J81" s="304"/>
      <c r="K81" s="305"/>
      <c r="L81" s="325"/>
      <c r="M81" s="307"/>
      <c r="N81" s="303"/>
    </row>
    <row r="82" spans="1:14" ht="15.75" thickBot="1">
      <c r="B82" s="888"/>
      <c r="C82" s="889"/>
      <c r="D82" s="889"/>
      <c r="E82" s="889"/>
      <c r="F82" s="889"/>
      <c r="G82" s="889"/>
      <c r="H82" s="889"/>
      <c r="I82" s="131"/>
      <c r="J82" s="131"/>
      <c r="K82" s="131"/>
      <c r="L82" s="902"/>
      <c r="M82" s="902"/>
      <c r="N82" s="132"/>
    </row>
    <row r="83" spans="1:14" ht="15.75" thickBot="1">
      <c r="B83" s="901" t="s">
        <v>1037</v>
      </c>
      <c r="C83" s="855"/>
      <c r="D83" s="855"/>
      <c r="E83" s="855"/>
      <c r="F83" s="855"/>
      <c r="G83" s="855"/>
      <c r="H83" s="855"/>
      <c r="I83" s="855"/>
      <c r="J83" s="855"/>
      <c r="K83" s="855"/>
      <c r="L83" s="855"/>
      <c r="M83" s="856"/>
      <c r="N83" s="467">
        <f>SUM(N76:N82)</f>
        <v>85112.008676833328</v>
      </c>
    </row>
    <row r="84" spans="1:14" ht="15.75" thickBot="1">
      <c r="B84" s="38"/>
      <c r="C84" s="39"/>
      <c r="D84" s="39"/>
      <c r="E84" s="39"/>
      <c r="F84" s="39"/>
      <c r="G84" s="39"/>
      <c r="H84" s="39"/>
      <c r="I84" s="39"/>
      <c r="J84" s="39"/>
      <c r="K84" s="39"/>
      <c r="L84" s="39"/>
      <c r="M84" s="39"/>
      <c r="N84" s="40"/>
    </row>
    <row r="85" spans="1:14" ht="15.75" thickBot="1">
      <c r="B85" s="812" t="s">
        <v>1051</v>
      </c>
      <c r="C85" s="813"/>
      <c r="D85" s="813"/>
      <c r="E85" s="813"/>
      <c r="F85" s="813"/>
      <c r="G85" s="813"/>
      <c r="H85" s="813"/>
      <c r="I85" s="813"/>
      <c r="J85" s="813"/>
      <c r="K85" s="813"/>
      <c r="L85" s="813"/>
      <c r="M85" s="814"/>
      <c r="N85" s="104">
        <f>N47+N59+N70+N83</f>
        <v>2107276.7516236086</v>
      </c>
    </row>
    <row r="86" spans="1:14">
      <c r="B86" s="38"/>
      <c r="C86" s="39"/>
      <c r="D86" s="39"/>
      <c r="E86" s="39"/>
      <c r="F86" s="39"/>
      <c r="G86" s="39"/>
      <c r="H86" s="39"/>
      <c r="I86" s="39"/>
      <c r="J86" s="39"/>
      <c r="K86" s="39"/>
      <c r="L86" s="39"/>
      <c r="M86" s="39"/>
      <c r="N86" s="40"/>
    </row>
    <row r="87" spans="1:14">
      <c r="B87" s="69" t="s">
        <v>1052</v>
      </c>
      <c r="C87" s="70"/>
      <c r="D87" s="70"/>
      <c r="E87" s="70"/>
      <c r="F87" s="70"/>
      <c r="G87" s="70"/>
      <c r="H87" s="70"/>
      <c r="I87" s="70"/>
      <c r="J87" s="70"/>
      <c r="K87" s="70"/>
      <c r="L87" s="70"/>
      <c r="M87" s="70"/>
      <c r="N87" s="71"/>
    </row>
    <row r="88" spans="1:14" ht="15.75" thickBot="1">
      <c r="B88" s="73"/>
      <c r="C88" s="66"/>
      <c r="D88" s="66"/>
      <c r="E88" s="66"/>
      <c r="F88" s="66"/>
      <c r="G88" s="66"/>
      <c r="H88" s="66"/>
      <c r="I88" s="66"/>
      <c r="J88" s="66"/>
      <c r="K88" s="66"/>
      <c r="L88" s="66"/>
      <c r="M88" s="66"/>
      <c r="N88" s="68"/>
    </row>
    <row r="89" spans="1:14">
      <c r="B89" s="857" t="s">
        <v>1053</v>
      </c>
      <c r="C89" s="858"/>
      <c r="D89" s="858"/>
      <c r="E89" s="858"/>
      <c r="F89" s="858"/>
      <c r="G89" s="858"/>
      <c r="H89" s="858"/>
      <c r="I89" s="321"/>
      <c r="J89" s="341"/>
      <c r="K89" s="309" t="s">
        <v>1054</v>
      </c>
      <c r="L89" s="859" t="s">
        <v>1055</v>
      </c>
      <c r="M89" s="860"/>
      <c r="N89" s="310"/>
    </row>
    <row r="90" spans="1:14">
      <c r="B90" s="845" t="s">
        <v>1056</v>
      </c>
      <c r="C90" s="846"/>
      <c r="D90" s="846"/>
      <c r="E90" s="846"/>
      <c r="F90" s="846"/>
      <c r="G90" s="846"/>
      <c r="H90" s="846"/>
      <c r="I90" s="92"/>
      <c r="J90" s="93"/>
      <c r="K90" s="311">
        <v>0.2</v>
      </c>
      <c r="L90" s="847">
        <f>N85*K90</f>
        <v>421455.35032472177</v>
      </c>
      <c r="M90" s="848"/>
      <c r="N90" s="56"/>
    </row>
    <row r="91" spans="1:14">
      <c r="B91" s="94" t="s">
        <v>1057</v>
      </c>
      <c r="C91" s="95"/>
      <c r="D91" s="95"/>
      <c r="E91" s="95"/>
      <c r="F91" s="95"/>
      <c r="G91" s="95"/>
      <c r="H91" s="95"/>
      <c r="I91" s="92"/>
      <c r="J91" s="93"/>
      <c r="K91" s="311">
        <v>0.05</v>
      </c>
      <c r="L91" s="847">
        <f>N85*K91</f>
        <v>105363.83758118044</v>
      </c>
      <c r="M91" s="848"/>
      <c r="N91" s="56"/>
    </row>
    <row r="92" spans="1:14" ht="15.75" thickBot="1">
      <c r="B92" s="96" t="s">
        <v>1058</v>
      </c>
      <c r="C92" s="97"/>
      <c r="D92" s="97"/>
      <c r="E92" s="97"/>
      <c r="F92" s="97"/>
      <c r="G92" s="97"/>
      <c r="H92" s="97"/>
      <c r="I92" s="98"/>
      <c r="J92" s="99"/>
      <c r="K92" s="312">
        <v>0.05</v>
      </c>
      <c r="L92" s="849">
        <f>N85*K92</f>
        <v>105363.83758118044</v>
      </c>
      <c r="M92" s="850"/>
      <c r="N92" s="56"/>
    </row>
    <row r="93" spans="1:14" ht="15.75" thickBot="1">
      <c r="B93" s="812" t="s">
        <v>1037</v>
      </c>
      <c r="C93" s="813"/>
      <c r="D93" s="813"/>
      <c r="E93" s="813"/>
      <c r="F93" s="813"/>
      <c r="G93" s="813"/>
      <c r="H93" s="813"/>
      <c r="I93" s="813"/>
      <c r="J93" s="813"/>
      <c r="K93" s="813"/>
      <c r="L93" s="813"/>
      <c r="M93" s="814"/>
      <c r="N93" s="57">
        <f>L90+L91+L92</f>
        <v>632183.02548708278</v>
      </c>
    </row>
    <row r="94" spans="1:14" ht="15.75" thickBot="1">
      <c r="B94" s="38"/>
      <c r="C94" s="39"/>
      <c r="D94" s="39"/>
      <c r="E94" s="39"/>
      <c r="F94" s="39"/>
      <c r="G94" s="39"/>
      <c r="H94" s="39"/>
      <c r="I94" s="39"/>
      <c r="J94" s="39"/>
      <c r="K94" s="39"/>
      <c r="L94" s="39"/>
      <c r="M94" s="39"/>
      <c r="N94" s="40"/>
    </row>
    <row r="95" spans="1:14" ht="15.75" thickBot="1">
      <c r="A95" t="s">
        <v>2121</v>
      </c>
      <c r="B95" s="812" t="s">
        <v>1059</v>
      </c>
      <c r="C95" s="813"/>
      <c r="D95" s="813"/>
      <c r="E95" s="813"/>
      <c r="F95" s="813"/>
      <c r="G95" s="813"/>
      <c r="H95" s="813"/>
      <c r="I95" s="813"/>
      <c r="J95" s="813"/>
      <c r="K95" s="813"/>
      <c r="L95" s="813"/>
      <c r="M95" s="814"/>
      <c r="N95" s="195">
        <f>N85+N93</f>
        <v>2739459.7771106912</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1060</v>
      </c>
      <c r="F100" s="424"/>
      <c r="G100" s="424"/>
      <c r="H100" s="424"/>
      <c r="I100" s="424"/>
      <c r="J100" s="424"/>
      <c r="K100" s="250"/>
      <c r="L100" s="250"/>
      <c r="M100" s="250"/>
      <c r="N100" s="251"/>
    </row>
    <row r="101" spans="2:14">
      <c r="B101" s="249"/>
      <c r="C101" s="250"/>
      <c r="D101" s="250"/>
      <c r="E101" s="250" t="s">
        <v>1061</v>
      </c>
      <c r="F101" s="250"/>
      <c r="G101" s="250"/>
      <c r="H101" s="250"/>
      <c r="I101" s="250"/>
      <c r="J101" s="250"/>
      <c r="K101" s="250"/>
      <c r="L101" s="250"/>
      <c r="M101" s="250"/>
      <c r="N101" s="251"/>
    </row>
    <row r="102" spans="2:14">
      <c r="B102" s="249"/>
      <c r="C102" s="250"/>
      <c r="D102" s="250"/>
      <c r="E102" s="250" t="s">
        <v>1062</v>
      </c>
      <c r="F102" s="250"/>
      <c r="G102" s="250"/>
      <c r="H102" s="250"/>
      <c r="I102" s="250"/>
      <c r="J102" s="250"/>
      <c r="K102" s="250"/>
      <c r="L102" s="250"/>
      <c r="M102" s="250"/>
      <c r="N102" s="251"/>
    </row>
    <row r="103" spans="2:14">
      <c r="B103" s="249"/>
      <c r="C103" s="250"/>
      <c r="D103" s="250"/>
      <c r="E103" s="250" t="s">
        <v>1063</v>
      </c>
      <c r="F103" s="250"/>
      <c r="G103" s="250"/>
      <c r="H103" s="250"/>
      <c r="I103" s="250"/>
      <c r="J103" s="250"/>
      <c r="K103" s="250"/>
      <c r="L103" s="250"/>
      <c r="M103" s="250"/>
      <c r="N103" s="251"/>
    </row>
    <row r="104" spans="2:14" ht="15.75" thickBot="1">
      <c r="B104" s="249"/>
      <c r="C104" s="250"/>
      <c r="D104" s="250"/>
      <c r="E104" s="250"/>
      <c r="F104" s="250" t="s">
        <v>1064</v>
      </c>
      <c r="G104" s="250"/>
      <c r="H104" s="250"/>
      <c r="I104" s="250"/>
      <c r="J104" s="250"/>
      <c r="K104" s="250"/>
      <c r="L104" s="250"/>
      <c r="M104" s="250"/>
      <c r="N104" s="251"/>
    </row>
    <row r="105" spans="2:14">
      <c r="B105" s="234" t="s">
        <v>2321</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2322</v>
      </c>
      <c r="C111" s="262"/>
      <c r="D111" s="262"/>
      <c r="E111" s="262"/>
      <c r="F111" s="262"/>
      <c r="G111" s="262"/>
      <c r="H111" s="262"/>
      <c r="I111" s="262"/>
      <c r="J111" s="262"/>
      <c r="K111" s="262"/>
      <c r="L111" s="262"/>
      <c r="M111" s="262"/>
      <c r="N111" s="263"/>
    </row>
    <row r="112" spans="2:14" ht="15" customHeight="1">
      <c r="B112" s="956" t="s">
        <v>2323</v>
      </c>
      <c r="C112" s="957"/>
      <c r="D112" s="957"/>
      <c r="E112" s="957"/>
      <c r="F112" s="957"/>
      <c r="G112" s="957"/>
      <c r="H112" s="957"/>
      <c r="I112" s="957"/>
      <c r="J112" s="957"/>
      <c r="K112" s="957"/>
      <c r="L112" s="957"/>
      <c r="M112" s="957"/>
      <c r="N112" s="958"/>
    </row>
    <row r="113" spans="2:14" ht="15" customHeight="1">
      <c r="B113" s="956"/>
      <c r="C113" s="957"/>
      <c r="D113" s="957"/>
      <c r="E113" s="957"/>
      <c r="F113" s="957"/>
      <c r="G113" s="957"/>
      <c r="H113" s="957"/>
      <c r="I113" s="957"/>
      <c r="J113" s="957"/>
      <c r="K113" s="957"/>
      <c r="L113" s="957"/>
      <c r="M113" s="957"/>
      <c r="N113" s="958"/>
    </row>
    <row r="114" spans="2:14" ht="30" customHeight="1">
      <c r="B114" s="959" t="s">
        <v>2324</v>
      </c>
      <c r="C114" s="960"/>
      <c r="D114" s="960"/>
      <c r="E114" s="960"/>
      <c r="F114" s="960"/>
      <c r="G114" s="960"/>
      <c r="H114" s="960"/>
      <c r="I114" s="960"/>
      <c r="J114" s="960"/>
      <c r="K114" s="960"/>
      <c r="L114" s="960"/>
      <c r="M114" s="960"/>
      <c r="N114" s="961"/>
    </row>
    <row r="115" spans="2:14">
      <c r="B115" s="959"/>
      <c r="C115" s="960"/>
      <c r="D115" s="960"/>
      <c r="E115" s="960"/>
      <c r="F115" s="960"/>
      <c r="G115" s="960"/>
      <c r="H115" s="960"/>
      <c r="I115" s="960"/>
      <c r="J115" s="960"/>
      <c r="K115" s="960"/>
      <c r="L115" s="960"/>
      <c r="M115" s="960"/>
      <c r="N115" s="961"/>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1060</v>
      </c>
      <c r="F120" s="424"/>
      <c r="G120" s="424"/>
      <c r="H120" s="250"/>
      <c r="I120" s="250"/>
      <c r="J120" s="250"/>
      <c r="K120" s="250"/>
      <c r="L120" s="250"/>
      <c r="M120" s="250"/>
      <c r="N120" s="251"/>
    </row>
    <row r="121" spans="2:14">
      <c r="B121" s="249"/>
      <c r="C121" s="250"/>
      <c r="D121" s="250"/>
      <c r="E121" s="425" t="s">
        <v>1061</v>
      </c>
      <c r="F121" s="250"/>
      <c r="G121" s="250"/>
      <c r="H121" s="425"/>
      <c r="I121" s="425"/>
      <c r="J121" s="425"/>
      <c r="K121" s="250"/>
      <c r="L121" s="250"/>
      <c r="M121" s="250"/>
      <c r="N121" s="251"/>
    </row>
    <row r="122" spans="2:14">
      <c r="B122" s="249"/>
      <c r="C122" s="250"/>
      <c r="D122" s="250"/>
      <c r="E122" s="264" t="s">
        <v>1065</v>
      </c>
      <c r="F122" s="250"/>
      <c r="G122" s="250"/>
      <c r="H122" s="264"/>
      <c r="I122" s="264"/>
      <c r="J122" s="264"/>
      <c r="K122" s="250"/>
      <c r="L122" s="250"/>
      <c r="M122" s="250"/>
      <c r="N122" s="251"/>
    </row>
    <row r="123" spans="2:14">
      <c r="B123" s="265"/>
      <c r="C123" s="262"/>
      <c r="D123" s="262"/>
      <c r="E123" s="250" t="s">
        <v>1063</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2325</v>
      </c>
      <c r="C125" s="264"/>
      <c r="D125" s="264"/>
      <c r="E125" s="250"/>
      <c r="F125" s="250"/>
      <c r="G125" s="250"/>
      <c r="H125" s="250"/>
      <c r="I125" s="250"/>
      <c r="J125" s="962"/>
      <c r="K125" s="962"/>
      <c r="L125" s="962"/>
      <c r="M125" s="962"/>
      <c r="N125" s="963"/>
    </row>
    <row r="126" spans="2:14" ht="15.75" thickBot="1">
      <c r="B126" s="426" t="s">
        <v>2326</v>
      </c>
      <c r="C126" s="427"/>
      <c r="D126" s="427"/>
      <c r="E126" s="266"/>
      <c r="F126" s="266"/>
      <c r="G126" s="266"/>
      <c r="H126" s="266"/>
      <c r="I126" s="266"/>
      <c r="J126" s="964"/>
      <c r="K126" s="964"/>
      <c r="L126" s="964"/>
      <c r="M126" s="964"/>
      <c r="N126" s="965"/>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1735</v>
      </c>
      <c r="C31" s="86" t="s">
        <v>2202</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182</v>
      </c>
      <c r="B36" s="861" t="str">
        <f>VLOOKUP(A36,EQUIPOS!A6:D154,3,FALSE)</f>
        <v xml:space="preserve">Compresor para penetrar roca
</v>
      </c>
      <c r="C36" s="862"/>
      <c r="D36" s="862"/>
      <c r="E36" s="862"/>
      <c r="F36" s="862"/>
      <c r="G36" s="862"/>
      <c r="H36" s="863"/>
      <c r="I36" s="274"/>
      <c r="J36" s="275"/>
      <c r="K36" s="276">
        <f>VLOOKUP(A36,EQUIPOS!A6:D163,4,FALSE)</f>
        <v>107397.5</v>
      </c>
      <c r="L36" s="277"/>
      <c r="M36" s="278">
        <v>0.125</v>
      </c>
      <c r="N36" s="279">
        <f>K36/M36</f>
        <v>859180</v>
      </c>
    </row>
    <row r="37" spans="1:14">
      <c r="A37" s="118" t="s">
        <v>242</v>
      </c>
      <c r="B37" s="861" t="str">
        <f>VLOOKUP(A37,EQUIPOS!A7:D154,3,FALSE)</f>
        <v>Grúa con torre capacidad 1 ton en la punta.</v>
      </c>
      <c r="C37" s="862"/>
      <c r="D37" s="862"/>
      <c r="E37" s="862"/>
      <c r="F37" s="862"/>
      <c r="G37" s="862"/>
      <c r="H37" s="863"/>
      <c r="I37" s="428"/>
      <c r="J37" s="429"/>
      <c r="K37" s="276">
        <f>VLOOKUP(A37,EQUIPOS!A7:D164,4,FALSE)</f>
        <v>149717.09180502343</v>
      </c>
      <c r="L37" s="342"/>
      <c r="M37" s="343">
        <v>2.5</v>
      </c>
      <c r="N37" s="279">
        <f>K37/M37</f>
        <v>59886.836722009371</v>
      </c>
    </row>
    <row r="38" spans="1:14">
      <c r="A38" s="118" t="s">
        <v>267</v>
      </c>
      <c r="B38" s="861" t="str">
        <f>VLOOKUP(A38,EQUIPOS!A8:D154,3,FALSE)</f>
        <v>Motobomba de concreto</v>
      </c>
      <c r="C38" s="862"/>
      <c r="D38" s="862"/>
      <c r="E38" s="862"/>
      <c r="F38" s="862"/>
      <c r="G38" s="862"/>
      <c r="H38" s="863"/>
      <c r="I38" s="428"/>
      <c r="J38" s="429"/>
      <c r="K38" s="445">
        <f>VLOOKUP(A38,EQUIPOS!A8:D165,4,FALSE)</f>
        <v>6694</v>
      </c>
      <c r="L38" s="342"/>
      <c r="M38" s="343">
        <v>0.65</v>
      </c>
      <c r="N38" s="279">
        <f>K38/M38</f>
        <v>10298.461538461537</v>
      </c>
    </row>
    <row r="39" spans="1:14">
      <c r="A39" s="118" t="s">
        <v>310</v>
      </c>
      <c r="B39" s="861" t="str">
        <f>VLOOKUP(A39,EQUIPOS!A9:D154,3,FALSE)</f>
        <v>Retroexcavadora A25C</v>
      </c>
      <c r="C39" s="862"/>
      <c r="D39" s="862"/>
      <c r="E39" s="862"/>
      <c r="F39" s="862"/>
      <c r="G39" s="862"/>
      <c r="H39" s="863"/>
      <c r="I39" s="428"/>
      <c r="J39" s="429"/>
      <c r="K39" s="445">
        <f>VLOOKUP(A39,EQUIPOS!A9:D166,4,FALSE)</f>
        <v>185640</v>
      </c>
      <c r="L39" s="342"/>
      <c r="M39" s="343">
        <v>0.65</v>
      </c>
      <c r="N39" s="279">
        <f>K39/M39</f>
        <v>285600</v>
      </c>
    </row>
    <row r="40" spans="1:14">
      <c r="A40" s="118"/>
      <c r="B40" s="861"/>
      <c r="C40" s="862"/>
      <c r="D40" s="862"/>
      <c r="E40" s="862"/>
      <c r="F40" s="862"/>
      <c r="G40" s="862"/>
      <c r="H40" s="863"/>
      <c r="I40" s="428"/>
      <c r="J40" s="429"/>
      <c r="K40" s="445"/>
      <c r="L40" s="342"/>
      <c r="M40" s="343"/>
      <c r="N40" s="279"/>
    </row>
    <row r="41" spans="1:14">
      <c r="A41" s="118"/>
      <c r="B41" s="861"/>
      <c r="C41" s="862"/>
      <c r="D41" s="862"/>
      <c r="E41" s="862"/>
      <c r="F41" s="862"/>
      <c r="G41" s="862"/>
      <c r="H41" s="863"/>
      <c r="I41" s="428"/>
      <c r="J41" s="429"/>
      <c r="K41" s="445"/>
      <c r="L41" s="342"/>
      <c r="M41" s="343"/>
      <c r="N41" s="279"/>
    </row>
    <row r="42" spans="1:14">
      <c r="A42" s="118"/>
      <c r="B42" s="861"/>
      <c r="C42" s="862"/>
      <c r="D42" s="862"/>
      <c r="E42" s="862"/>
      <c r="F42" s="862"/>
      <c r="G42" s="862"/>
      <c r="H42" s="863"/>
      <c r="I42" s="335"/>
      <c r="J42" s="337"/>
      <c r="K42" s="445"/>
      <c r="L42" s="430"/>
      <c r="M42" s="431"/>
      <c r="N42" s="279"/>
    </row>
    <row r="43" spans="1:14">
      <c r="B43" s="861"/>
      <c r="C43" s="862"/>
      <c r="D43" s="862"/>
      <c r="E43" s="862"/>
      <c r="F43" s="862"/>
      <c r="G43" s="862"/>
      <c r="H43" s="863"/>
      <c r="I43" s="41"/>
      <c r="J43" s="42"/>
      <c r="K43" s="445"/>
      <c r="L43" s="283"/>
      <c r="M43" s="284"/>
      <c r="N43" s="279"/>
    </row>
    <row r="44" spans="1:14">
      <c r="B44" s="327"/>
      <c r="C44" s="328"/>
      <c r="D44" s="328"/>
      <c r="E44" s="328"/>
      <c r="F44" s="330"/>
      <c r="G44" s="330"/>
      <c r="H44" s="130"/>
      <c r="I44" s="41"/>
      <c r="J44" s="42"/>
      <c r="K44" s="445"/>
      <c r="L44" s="283"/>
      <c r="M44" s="284"/>
      <c r="N44" s="280"/>
    </row>
    <row r="45" spans="1:14">
      <c r="B45" s="869" t="s">
        <v>1036</v>
      </c>
      <c r="C45" s="870"/>
      <c r="D45" s="870"/>
      <c r="E45" s="43"/>
      <c r="F45" s="44"/>
      <c r="G45" s="44"/>
      <c r="H45" s="45"/>
      <c r="I45" s="41"/>
      <c r="J45" s="42"/>
      <c r="K45" s="286"/>
      <c r="L45" s="283"/>
      <c r="M45" s="408">
        <v>0.1</v>
      </c>
      <c r="N45" s="351">
        <f>N87*M45</f>
        <v>44258.244511953337</v>
      </c>
    </row>
    <row r="46" spans="1:14" ht="15.75" thickBot="1">
      <c r="B46" s="861"/>
      <c r="C46" s="862"/>
      <c r="D46" s="862"/>
      <c r="E46" s="862"/>
      <c r="F46" s="862"/>
      <c r="G46" s="862"/>
      <c r="H46" s="863"/>
      <c r="I46" s="871"/>
      <c r="J46" s="872"/>
      <c r="K46" s="46"/>
      <c r="L46" s="873"/>
      <c r="M46" s="874"/>
      <c r="N46" s="110"/>
    </row>
    <row r="47" spans="1:14" ht="15.75" thickBot="1">
      <c r="B47" s="812" t="s">
        <v>1037</v>
      </c>
      <c r="C47" s="813"/>
      <c r="D47" s="813"/>
      <c r="E47" s="813"/>
      <c r="F47" s="813"/>
      <c r="G47" s="813"/>
      <c r="H47" s="813"/>
      <c r="I47" s="813"/>
      <c r="J47" s="813"/>
      <c r="K47" s="813"/>
      <c r="L47" s="813"/>
      <c r="M47" s="814"/>
      <c r="N47" s="401">
        <f>SUM(N36:N46)</f>
        <v>1259223.5427724242</v>
      </c>
    </row>
    <row r="48" spans="1:14">
      <c r="B48" s="287"/>
      <c r="C48" s="39"/>
      <c r="D48" s="39"/>
      <c r="E48" s="39"/>
      <c r="F48" s="39"/>
      <c r="G48" s="39"/>
      <c r="H48" s="39"/>
      <c r="I48" s="39"/>
      <c r="J48" s="39"/>
      <c r="K48" s="39"/>
      <c r="L48" s="39"/>
      <c r="M48" s="39"/>
      <c r="N48" s="40"/>
    </row>
    <row r="49" spans="1:14">
      <c r="B49" s="69" t="s">
        <v>1038</v>
      </c>
      <c r="C49" s="70"/>
      <c r="D49" s="70"/>
      <c r="E49" s="70"/>
      <c r="F49" s="70"/>
      <c r="G49" s="70"/>
      <c r="H49" s="70"/>
      <c r="I49" s="70"/>
      <c r="J49" s="70"/>
      <c r="K49" s="70"/>
      <c r="L49" s="70"/>
      <c r="M49" s="70"/>
      <c r="N49" s="71"/>
    </row>
    <row r="50" spans="1:14" ht="15.75" thickBot="1">
      <c r="B50" s="72"/>
      <c r="C50" s="67"/>
      <c r="D50" s="67"/>
      <c r="E50" s="67"/>
      <c r="F50" s="67"/>
      <c r="G50" s="67"/>
      <c r="H50" s="67"/>
      <c r="I50" s="67"/>
      <c r="J50" s="66"/>
      <c r="K50" s="66"/>
      <c r="L50" s="66"/>
      <c r="M50" s="66"/>
      <c r="N50" s="68"/>
    </row>
    <row r="51" spans="1:14">
      <c r="B51" s="857" t="s">
        <v>1028</v>
      </c>
      <c r="C51" s="858"/>
      <c r="D51" s="858"/>
      <c r="E51" s="858"/>
      <c r="F51" s="858"/>
      <c r="G51" s="858"/>
      <c r="H51" s="858"/>
      <c r="I51" s="892"/>
      <c r="J51" s="322" t="s">
        <v>1029</v>
      </c>
      <c r="K51" s="90" t="s">
        <v>1030</v>
      </c>
      <c r="L51" s="893" t="s">
        <v>1039</v>
      </c>
      <c r="M51" s="892"/>
      <c r="N51" s="91" t="s">
        <v>1035</v>
      </c>
    </row>
    <row r="52" spans="1:14">
      <c r="A52" s="166" t="s">
        <v>812</v>
      </c>
      <c r="B52" s="48" t="str">
        <f>VLOOKUP(A52,MATERIALES!A5:D373,3,FALSE)</f>
        <v>Acero PDR-60</v>
      </c>
      <c r="C52" s="288"/>
      <c r="D52" s="288"/>
      <c r="E52" s="288"/>
      <c r="F52" s="288"/>
      <c r="G52" s="288"/>
      <c r="H52" s="288"/>
      <c r="I52" s="288"/>
      <c r="J52" s="318" t="str">
        <f>VLOOKUP(A52,MATERIALES!A6:D644,2,FALSE)</f>
        <v>kg</v>
      </c>
      <c r="K52" s="289">
        <v>178.12830345854127</v>
      </c>
      <c r="L52" s="274"/>
      <c r="M52" s="409">
        <f>VLOOKUP(A52,MATERIALES!A5:D396,4,FALSE)</f>
        <v>3912.2097605878976</v>
      </c>
      <c r="N52" s="279">
        <f>K52*M52</f>
        <v>696875.28742746811</v>
      </c>
    </row>
    <row r="53" spans="1:14">
      <c r="A53" s="166" t="s">
        <v>901</v>
      </c>
      <c r="B53" s="48" t="str">
        <f>VLOOKUP(A53,MATERIALES!A6:D373,3,FALSE)</f>
        <v>Concreto Resistencia  28 (Mpa)</v>
      </c>
      <c r="C53" s="432"/>
      <c r="D53" s="432"/>
      <c r="E53" s="432"/>
      <c r="F53" s="432"/>
      <c r="G53" s="432"/>
      <c r="H53" s="432"/>
      <c r="I53" s="432"/>
      <c r="J53" s="319" t="str">
        <f>VLOOKUP(A53,MATERIALES!A7:D645,2,FALSE)</f>
        <v>m3</v>
      </c>
      <c r="K53" s="404">
        <v>1.1875220230569419</v>
      </c>
      <c r="L53" s="428"/>
      <c r="M53" s="409">
        <f>VLOOKUP(A53,MATERIALES!A6:D397,4,FALSE)</f>
        <v>489580.32533589459</v>
      </c>
      <c r="N53" s="279">
        <f t="shared" ref="N53:N59" si="0">K53*M53</f>
        <v>581387.4183917573</v>
      </c>
    </row>
    <row r="54" spans="1:14">
      <c r="A54" s="166" t="s">
        <v>376</v>
      </c>
      <c r="B54" s="48" t="str">
        <f>VLOOKUP(A54,MATERIALES!A6:D373,3,FALSE)</f>
        <v>Anfo</v>
      </c>
      <c r="C54" s="432"/>
      <c r="D54" s="432"/>
      <c r="E54" s="432"/>
      <c r="F54" s="432"/>
      <c r="G54" s="432"/>
      <c r="H54" s="432"/>
      <c r="I54" s="432"/>
      <c r="J54" s="319" t="s">
        <v>377</v>
      </c>
      <c r="K54" s="404">
        <v>0.3</v>
      </c>
      <c r="L54" s="428"/>
      <c r="M54" s="409">
        <f>VLOOKUP(A54,MATERIALES!A6:D398,4,FALSE)</f>
        <v>6109.7757896552757</v>
      </c>
      <c r="N54" s="279">
        <f t="shared" si="0"/>
        <v>1832.9327368965826</v>
      </c>
    </row>
    <row r="55" spans="1:14">
      <c r="A55" s="166" t="s">
        <v>427</v>
      </c>
      <c r="B55" s="48" t="str">
        <f>VLOOKUP(A55,MATERIALES!A6:D373,3,FALSE)</f>
        <v>Cordón detonante</v>
      </c>
      <c r="C55" s="432"/>
      <c r="D55" s="432"/>
      <c r="E55" s="432"/>
      <c r="F55" s="432"/>
      <c r="G55" s="432"/>
      <c r="H55" s="432"/>
      <c r="I55" s="432"/>
      <c r="J55" s="319" t="str">
        <f>VLOOKUP(A55,MATERIALES!A9:D647,2,FALSE)</f>
        <v>m</v>
      </c>
      <c r="K55" s="404">
        <v>3</v>
      </c>
      <c r="L55" s="428"/>
      <c r="M55" s="409">
        <f>VLOOKUP(A55,MATERIALES!A6:D399,4,FALSE)</f>
        <v>3660.9530912487189</v>
      </c>
      <c r="N55" s="279">
        <f t="shared" si="0"/>
        <v>10982.859273746157</v>
      </c>
    </row>
    <row r="56" spans="1:14">
      <c r="A56" s="166" t="s">
        <v>462</v>
      </c>
      <c r="B56" s="48" t="str">
        <f>VLOOKUP(A56,MATERIALES!A7:D373,3,FALSE)</f>
        <v>Explosivos  75% (INDUGEL)</v>
      </c>
      <c r="C56" s="432"/>
      <c r="D56" s="432"/>
      <c r="E56" s="432"/>
      <c r="F56" s="432"/>
      <c r="G56" s="432"/>
      <c r="H56" s="432"/>
      <c r="I56" s="432"/>
      <c r="J56" s="319" t="str">
        <f>VLOOKUP(A56,MATERIALES!A10:D648,2,FALSE)</f>
        <v>lb</v>
      </c>
      <c r="K56" s="404">
        <v>0.25</v>
      </c>
      <c r="L56" s="428"/>
      <c r="M56" s="409">
        <f>VLOOKUP(A56,MATERIALES!A7:D400,4,FALSE)</f>
        <v>11794.630489215933</v>
      </c>
      <c r="N56" s="279">
        <f t="shared" si="0"/>
        <v>2948.6576223039833</v>
      </c>
    </row>
    <row r="57" spans="1:14">
      <c r="A57" s="166" t="s">
        <v>467</v>
      </c>
      <c r="B57" s="48" t="str">
        <f>VLOOKUP(A57,MATERIALES!A8:D373,3,FALSE)</f>
        <v>Fulminantes</v>
      </c>
      <c r="C57" s="432"/>
      <c r="D57" s="432"/>
      <c r="E57" s="432"/>
      <c r="F57" s="432"/>
      <c r="G57" s="432"/>
      <c r="H57" s="432"/>
      <c r="I57" s="432"/>
      <c r="J57" s="319" t="str">
        <f>VLOOKUP(A57,MATERIALES!A11:D649,2,FALSE)</f>
        <v>u</v>
      </c>
      <c r="K57" s="404">
        <v>1</v>
      </c>
      <c r="L57" s="428"/>
      <c r="M57" s="409">
        <f>VLOOKUP(A57,MATERIALES!A8:D401,4,FALSE)</f>
        <v>1923.1977661507865</v>
      </c>
      <c r="N57" s="279">
        <f t="shared" si="0"/>
        <v>1923.1977661507865</v>
      </c>
    </row>
    <row r="58" spans="1:14">
      <c r="A58" s="166" t="s">
        <v>567</v>
      </c>
      <c r="B58" s="48" t="str">
        <f>VLOOKUP(A58,MATERIALES!A9:D373,3,FALSE)</f>
        <v>Mecha Lenta</v>
      </c>
      <c r="C58" s="432"/>
      <c r="D58" s="432"/>
      <c r="E58" s="432"/>
      <c r="F58" s="432"/>
      <c r="G58" s="432"/>
      <c r="H58" s="432"/>
      <c r="I58" s="432"/>
      <c r="J58" s="319" t="str">
        <f>VLOOKUP(A58,MATERIALES!A11:D650,2,FALSE)</f>
        <v>m</v>
      </c>
      <c r="K58" s="404">
        <v>1</v>
      </c>
      <c r="L58" s="428"/>
      <c r="M58" s="409">
        <f>VLOOKUP(A58,MATERIALES!A9:D402,4,FALSE)</f>
        <v>1390.2042600783459</v>
      </c>
      <c r="N58" s="279">
        <f t="shared" si="0"/>
        <v>1390.2042600783459</v>
      </c>
    </row>
    <row r="59" spans="1:14">
      <c r="A59" s="166" t="s">
        <v>918</v>
      </c>
      <c r="B59" s="48" t="str">
        <f>VLOOKUP(A59,MATERIALES!A10:D373,3,FALSE)</f>
        <v xml:space="preserve">Escolta y transporte (una tarifa por cada m3 escoltado y transportado)
</v>
      </c>
      <c r="C59" s="432"/>
      <c r="D59" s="432"/>
      <c r="E59" s="432"/>
      <c r="F59" s="432"/>
      <c r="G59" s="432"/>
      <c r="H59" s="432"/>
      <c r="I59" s="432"/>
      <c r="J59" s="319" t="str">
        <f>VLOOKUP(A59,MATERIALES!A12:D651,2,FALSE)</f>
        <v>kg</v>
      </c>
      <c r="K59" s="404">
        <v>0.45800000000000002</v>
      </c>
      <c r="L59" s="428"/>
      <c r="M59" s="409">
        <f>VLOOKUP(A59,MATERIALES!A10:D403,4,FALSE)</f>
        <v>10572.67533128488</v>
      </c>
      <c r="N59" s="279">
        <f t="shared" si="0"/>
        <v>4842.2853017284751</v>
      </c>
    </row>
    <row r="60" spans="1:14">
      <c r="A60" s="166"/>
      <c r="B60" s="48"/>
      <c r="C60" s="432"/>
      <c r="D60" s="432"/>
      <c r="E60" s="432"/>
      <c r="F60" s="432"/>
      <c r="G60" s="432"/>
      <c r="H60" s="432"/>
      <c r="I60" s="432"/>
      <c r="J60" s="318"/>
      <c r="K60" s="404"/>
      <c r="L60" s="428"/>
      <c r="M60" s="409"/>
      <c r="N60" s="279"/>
    </row>
    <row r="61" spans="1:14">
      <c r="A61" s="166"/>
      <c r="B61" s="48"/>
      <c r="C61" s="432"/>
      <c r="D61" s="432"/>
      <c r="E61" s="432"/>
      <c r="F61" s="432"/>
      <c r="G61" s="432"/>
      <c r="H61" s="432"/>
      <c r="I61" s="432"/>
      <c r="J61" s="318"/>
      <c r="K61" s="404"/>
      <c r="L61" s="428"/>
      <c r="M61" s="409"/>
      <c r="N61" s="279"/>
    </row>
    <row r="62" spans="1:14" ht="15.75" thickBot="1">
      <c r="B62" s="48"/>
      <c r="C62" s="317"/>
      <c r="D62" s="317"/>
      <c r="E62" s="317"/>
      <c r="F62" s="317"/>
      <c r="G62" s="317"/>
      <c r="H62" s="317"/>
      <c r="I62" s="317"/>
      <c r="J62" s="442"/>
      <c r="K62" s="131"/>
      <c r="L62" s="332"/>
      <c r="M62" s="409"/>
      <c r="N62" s="279"/>
    </row>
    <row r="63" spans="1:14" ht="15.75" thickBot="1">
      <c r="B63" s="812" t="s">
        <v>1037</v>
      </c>
      <c r="C63" s="813"/>
      <c r="D63" s="813"/>
      <c r="E63" s="813"/>
      <c r="F63" s="813"/>
      <c r="G63" s="813"/>
      <c r="H63" s="813"/>
      <c r="I63" s="813"/>
      <c r="J63" s="813"/>
      <c r="K63" s="813"/>
      <c r="L63" s="813"/>
      <c r="M63" s="814"/>
      <c r="N63" s="401">
        <f>SUM(N52:N62)</f>
        <v>1302182.8427801298</v>
      </c>
    </row>
    <row r="64" spans="1:14">
      <c r="B64" s="38"/>
      <c r="C64" s="39"/>
      <c r="D64" s="39"/>
      <c r="E64" s="39"/>
      <c r="F64" s="39"/>
      <c r="G64" s="39"/>
      <c r="H64" s="39"/>
      <c r="I64" s="39"/>
      <c r="J64" s="39"/>
      <c r="K64" s="39"/>
      <c r="L64" s="39"/>
      <c r="M64" s="39"/>
      <c r="N64" s="40"/>
    </row>
    <row r="65" spans="1:15">
      <c r="B65" s="69" t="s">
        <v>1040</v>
      </c>
      <c r="C65" s="70"/>
      <c r="D65" s="70"/>
      <c r="E65" s="70"/>
      <c r="F65" s="70"/>
      <c r="G65" s="70"/>
      <c r="H65" s="70"/>
      <c r="I65" s="70"/>
      <c r="J65" s="70"/>
      <c r="K65" s="70"/>
      <c r="L65" s="70"/>
      <c r="M65" s="70"/>
      <c r="N65" s="71"/>
    </row>
    <row r="66" spans="1:15" ht="15.75" thickBot="1">
      <c r="B66" s="73"/>
      <c r="C66" s="66"/>
      <c r="D66" s="66"/>
      <c r="E66" s="66"/>
      <c r="F66" s="66"/>
      <c r="G66" s="66"/>
      <c r="H66" s="66"/>
      <c r="I66" s="66"/>
      <c r="J66" s="66"/>
      <c r="K66" s="66"/>
      <c r="L66" s="66"/>
      <c r="M66" s="66"/>
      <c r="N66" s="68"/>
    </row>
    <row r="67" spans="1:15" ht="25.5">
      <c r="B67" s="320" t="s">
        <v>1041</v>
      </c>
      <c r="C67" s="321"/>
      <c r="D67" s="321"/>
      <c r="E67" s="321"/>
      <c r="F67" s="321"/>
      <c r="G67" s="321"/>
      <c r="H67" s="78" t="s">
        <v>1029</v>
      </c>
      <c r="I67" s="79" t="s">
        <v>1042</v>
      </c>
      <c r="J67" s="80" t="s">
        <v>1043</v>
      </c>
      <c r="K67" s="78" t="s">
        <v>1044</v>
      </c>
      <c r="L67" s="898" t="s">
        <v>1045</v>
      </c>
      <c r="M67" s="877"/>
      <c r="N67" s="81" t="s">
        <v>1035</v>
      </c>
    </row>
    <row r="68" spans="1:15">
      <c r="A68" t="s">
        <v>1340</v>
      </c>
      <c r="B68" s="51" t="str">
        <f>VLOOKUP(A68,TRANSPORTE!A5:D117,3,FALSE)</f>
        <v>Transporte de material de excavación</v>
      </c>
      <c r="C68" s="324"/>
      <c r="D68" s="324"/>
      <c r="E68" s="324"/>
      <c r="F68" s="324"/>
      <c r="G68" s="324"/>
      <c r="H68" s="318" t="s">
        <v>1551</v>
      </c>
      <c r="I68" s="286">
        <v>1.3</v>
      </c>
      <c r="J68" s="293">
        <v>1</v>
      </c>
      <c r="K68" s="286">
        <f>I68*J68</f>
        <v>1.3</v>
      </c>
      <c r="L68" s="899">
        <f>VLOOKUP(A68,TRANSPORTE!A5:D117,4,FALSE)</f>
        <v>1283.2108638649408</v>
      </c>
      <c r="M68" s="900"/>
      <c r="N68" s="294">
        <f>K68*L68</f>
        <v>1668.1741230244231</v>
      </c>
    </row>
    <row r="69" spans="1:15">
      <c r="A69" t="s">
        <v>1492</v>
      </c>
      <c r="B69" s="51" t="str">
        <f>VLOOKUP(A69,TRANSPORTE!A6:D117,3,FALSE)</f>
        <v>Equipo de Transporte (Camiones Grúas</v>
      </c>
      <c r="C69" s="52"/>
      <c r="D69" s="52"/>
      <c r="E69" s="52"/>
      <c r="F69" s="52"/>
      <c r="G69" s="52"/>
      <c r="H69" s="318" t="s">
        <v>1551</v>
      </c>
      <c r="I69" s="286">
        <v>0.05</v>
      </c>
      <c r="J69" s="293">
        <v>1</v>
      </c>
      <c r="K69" s="286">
        <f>I69*J69</f>
        <v>0.05</v>
      </c>
      <c r="L69" s="899">
        <f>VLOOKUP(A69,TRANSPORTE!A6:D117,4,FALSE)</f>
        <v>64.364876133352922</v>
      </c>
      <c r="M69" s="900"/>
      <c r="N69" s="294">
        <f>K69*L69</f>
        <v>3.2182438066676462</v>
      </c>
    </row>
    <row r="70" spans="1:15">
      <c r="B70" s="51"/>
      <c r="C70" s="52"/>
      <c r="D70" s="52"/>
      <c r="E70" s="52"/>
      <c r="F70" s="52"/>
      <c r="G70" s="52"/>
      <c r="H70" s="318"/>
      <c r="I70" s="286"/>
      <c r="J70" s="293"/>
      <c r="K70" s="286"/>
      <c r="L70" s="899"/>
      <c r="M70" s="900"/>
      <c r="N70" s="294"/>
    </row>
    <row r="71" spans="1:15">
      <c r="B71" s="51"/>
      <c r="C71" s="52"/>
      <c r="D71" s="52"/>
      <c r="E71" s="52"/>
      <c r="F71" s="52"/>
      <c r="G71" s="52"/>
      <c r="H71" s="318"/>
      <c r="I71" s="286"/>
      <c r="J71" s="293"/>
      <c r="K71" s="286"/>
      <c r="L71" s="899"/>
      <c r="M71" s="900"/>
      <c r="N71" s="294"/>
    </row>
    <row r="72" spans="1:15">
      <c r="B72" s="51"/>
      <c r="C72" s="52"/>
      <c r="D72" s="52"/>
      <c r="E72" s="52"/>
      <c r="F72" s="52"/>
      <c r="G72" s="52"/>
      <c r="H72" s="295"/>
      <c r="I72" s="286"/>
      <c r="J72" s="286"/>
      <c r="K72" s="286"/>
      <c r="L72" s="296"/>
      <c r="M72" s="297"/>
      <c r="N72" s="298"/>
    </row>
    <row r="73" spans="1:15" ht="15.75" thickBot="1">
      <c r="B73" s="454"/>
      <c r="C73" s="455"/>
      <c r="D73" s="455"/>
      <c r="E73" s="455"/>
      <c r="F73" s="455"/>
      <c r="G73" s="455"/>
      <c r="H73" s="53"/>
      <c r="I73" s="131"/>
      <c r="J73" s="131"/>
      <c r="K73" s="131"/>
      <c r="L73" s="890"/>
      <c r="M73" s="891"/>
      <c r="N73" s="132"/>
    </row>
    <row r="74" spans="1:15" ht="15.75" thickBot="1">
      <c r="B74" s="901" t="s">
        <v>1037</v>
      </c>
      <c r="C74" s="855"/>
      <c r="D74" s="855"/>
      <c r="E74" s="855"/>
      <c r="F74" s="855"/>
      <c r="G74" s="855"/>
      <c r="H74" s="855"/>
      <c r="I74" s="855"/>
      <c r="J74" s="855"/>
      <c r="K74" s="855"/>
      <c r="L74" s="855"/>
      <c r="M74" s="856"/>
      <c r="N74" s="109">
        <f>N68+N69+N70+N71+N72</f>
        <v>1671.3923668310908</v>
      </c>
    </row>
    <row r="75" spans="1:15">
      <c r="B75" s="38"/>
      <c r="C75" s="39"/>
      <c r="D75" s="39"/>
      <c r="E75" s="39"/>
      <c r="F75" s="39"/>
      <c r="G75" s="39"/>
      <c r="H75" s="39"/>
      <c r="I75" s="39"/>
      <c r="J75" s="39"/>
      <c r="K75" s="39"/>
      <c r="L75" s="39"/>
      <c r="M75" s="39"/>
      <c r="N75" s="40"/>
    </row>
    <row r="76" spans="1:15">
      <c r="B76" s="69" t="s">
        <v>1046</v>
      </c>
      <c r="C76" s="70"/>
      <c r="D76" s="70"/>
      <c r="E76" s="70"/>
      <c r="F76" s="70"/>
      <c r="G76" s="70"/>
      <c r="H76" s="70"/>
      <c r="I76" s="70"/>
      <c r="J76" s="70"/>
      <c r="K76" s="70"/>
      <c r="L76" s="70"/>
      <c r="M76" s="70"/>
      <c r="N76" s="71"/>
    </row>
    <row r="77" spans="1:15" ht="15.75" thickBot="1">
      <c r="B77" s="73"/>
      <c r="C77" s="66"/>
      <c r="D77" s="66"/>
      <c r="E77" s="66"/>
      <c r="F77" s="66"/>
      <c r="G77" s="66"/>
      <c r="H77" s="66"/>
      <c r="I77" s="66"/>
      <c r="J77" s="66"/>
      <c r="K77" s="66"/>
      <c r="L77" s="66"/>
      <c r="M77" s="66"/>
      <c r="N77" s="68"/>
    </row>
    <row r="78" spans="1:15" ht="25.5">
      <c r="B78" s="851" t="s">
        <v>1047</v>
      </c>
      <c r="C78" s="852"/>
      <c r="D78" s="852"/>
      <c r="E78" s="852"/>
      <c r="F78" s="852"/>
      <c r="G78" s="852"/>
      <c r="H78" s="852"/>
      <c r="I78" s="78" t="s">
        <v>1048</v>
      </c>
      <c r="J78" s="80" t="s">
        <v>1493</v>
      </c>
      <c r="K78" s="79" t="s">
        <v>1050</v>
      </c>
      <c r="L78" s="853" t="s">
        <v>1034</v>
      </c>
      <c r="M78" s="966"/>
      <c r="N78" s="103" t="s">
        <v>1035</v>
      </c>
    </row>
    <row r="79" spans="1:15">
      <c r="A79" s="222"/>
      <c r="B79" s="214" t="s">
        <v>2148</v>
      </c>
      <c r="C79" s="215"/>
      <c r="D79" s="215"/>
      <c r="E79" s="215"/>
      <c r="F79" s="215"/>
      <c r="G79" s="215"/>
      <c r="H79" s="215"/>
      <c r="I79" s="216"/>
      <c r="J79" s="217"/>
      <c r="K79" s="218"/>
      <c r="L79" s="219"/>
      <c r="M79" s="220"/>
      <c r="N79" s="221"/>
    </row>
    <row r="80" spans="1:15">
      <c r="A80" s="167" t="s">
        <v>15</v>
      </c>
      <c r="B80" s="54" t="str">
        <f>VLOOKUP(A80,'MANO DE OBRA'!A8:D68,3,FALSE)</f>
        <v>Obrero (6)</v>
      </c>
      <c r="C80" s="52"/>
      <c r="D80" s="52"/>
      <c r="E80" s="52"/>
      <c r="F80" s="52"/>
      <c r="G80" s="52"/>
      <c r="H80" s="52"/>
      <c r="I80" s="299">
        <f>K80/J80*100</f>
        <v>165623.36823599998</v>
      </c>
      <c r="J80" s="300">
        <v>185</v>
      </c>
      <c r="K80" s="301">
        <f>VLOOKUP(A80,'MANO DE OBRA'!A8:D99,4,FALSE)</f>
        <v>306403.23123659997</v>
      </c>
      <c r="L80" s="55"/>
      <c r="M80" s="441">
        <v>1</v>
      </c>
      <c r="N80" s="402">
        <f>K80/M80</f>
        <v>306403.23123659997</v>
      </c>
      <c r="O80" s="111"/>
    </row>
    <row r="81" spans="1:14">
      <c r="A81" s="167" t="s">
        <v>30</v>
      </c>
      <c r="B81" s="54" t="str">
        <f>VLOOKUP(A81,'MANO DE OBRA'!A8:D69,3,FALSE)</f>
        <v>Oficial</v>
      </c>
      <c r="C81" s="52"/>
      <c r="D81" s="52"/>
      <c r="E81" s="52"/>
      <c r="F81" s="52"/>
      <c r="G81" s="52"/>
      <c r="H81" s="52"/>
      <c r="I81" s="299">
        <f>K81/J81*100</f>
        <v>55207.789411999998</v>
      </c>
      <c r="J81" s="300">
        <v>185</v>
      </c>
      <c r="K81" s="301">
        <f>VLOOKUP(A81,'MANO DE OBRA'!A8:D100,4,FALSE)</f>
        <v>102134.4104122</v>
      </c>
      <c r="L81" s="55"/>
      <c r="M81" s="438">
        <v>1</v>
      </c>
      <c r="N81" s="402">
        <f>K81/M81</f>
        <v>102134.4104122</v>
      </c>
    </row>
    <row r="82" spans="1:14">
      <c r="A82" s="167"/>
      <c r="B82" s="170" t="s">
        <v>1734</v>
      </c>
      <c r="C82" s="52"/>
      <c r="D82" s="52"/>
      <c r="E82" s="52"/>
      <c r="F82" s="52"/>
      <c r="G82" s="52"/>
      <c r="H82" s="52"/>
      <c r="I82" s="299"/>
      <c r="J82" s="300"/>
      <c r="K82" s="301"/>
      <c r="L82" s="55"/>
      <c r="M82" s="439"/>
      <c r="N82" s="402"/>
    </row>
    <row r="83" spans="1:14">
      <c r="A83" t="s">
        <v>15</v>
      </c>
      <c r="B83" s="54" t="str">
        <f>VLOOKUP(A83,'MANO DE OBRA'!A9:D70,3,FALSE)</f>
        <v>Obrero (6)</v>
      </c>
      <c r="C83" s="52"/>
      <c r="D83" s="52"/>
      <c r="E83" s="52"/>
      <c r="F83" s="52"/>
      <c r="G83" s="52"/>
      <c r="H83" s="52"/>
      <c r="I83" s="299">
        <f>K83/J83*100</f>
        <v>165623.36823599998</v>
      </c>
      <c r="J83" s="300">
        <v>185</v>
      </c>
      <c r="K83" s="301">
        <f>VLOOKUP(A83,'MANO DE OBRA'!A9:D101,4,FALSE)</f>
        <v>306403.23123659997</v>
      </c>
      <c r="L83" s="55"/>
      <c r="M83" s="307">
        <v>12</v>
      </c>
      <c r="N83" s="402">
        <f>K83/M83</f>
        <v>25533.602603049996</v>
      </c>
    </row>
    <row r="84" spans="1:14">
      <c r="A84" t="s">
        <v>30</v>
      </c>
      <c r="B84" s="54" t="str">
        <f>VLOOKUP(A84,'MANO DE OBRA'!A10:D71,3,FALSE)</f>
        <v>Oficial</v>
      </c>
      <c r="C84" s="52"/>
      <c r="D84" s="52"/>
      <c r="E84" s="52"/>
      <c r="F84" s="52"/>
      <c r="G84" s="52"/>
      <c r="H84" s="52"/>
      <c r="I84" s="299">
        <f>K84/J84*100</f>
        <v>55207.789411999998</v>
      </c>
      <c r="J84" s="300">
        <v>185</v>
      </c>
      <c r="K84" s="301">
        <f>VLOOKUP(A84,'MANO DE OBRA'!A10:D102,4,FALSE)</f>
        <v>102134.4104122</v>
      </c>
      <c r="L84" s="325"/>
      <c r="M84" s="307">
        <v>12</v>
      </c>
      <c r="N84" s="402">
        <f>K84/M84</f>
        <v>8511.2008676833339</v>
      </c>
    </row>
    <row r="85" spans="1:14">
      <c r="B85" s="54"/>
      <c r="C85" s="52"/>
      <c r="D85" s="52"/>
      <c r="E85" s="52"/>
      <c r="F85" s="52"/>
      <c r="G85" s="52"/>
      <c r="H85" s="52"/>
      <c r="I85" s="286"/>
      <c r="J85" s="304"/>
      <c r="K85" s="305"/>
      <c r="L85" s="325"/>
      <c r="M85" s="307"/>
      <c r="N85" s="303"/>
    </row>
    <row r="86" spans="1:14" ht="15.75" thickBot="1">
      <c r="B86" s="888"/>
      <c r="C86" s="889"/>
      <c r="D86" s="889"/>
      <c r="E86" s="889"/>
      <c r="F86" s="889"/>
      <c r="G86" s="889"/>
      <c r="H86" s="889"/>
      <c r="I86" s="131"/>
      <c r="J86" s="131"/>
      <c r="K86" s="131"/>
      <c r="L86" s="902"/>
      <c r="M86" s="902"/>
      <c r="N86" s="50"/>
    </row>
    <row r="87" spans="1:14" ht="15.75" thickBot="1">
      <c r="B87" s="901" t="s">
        <v>1037</v>
      </c>
      <c r="C87" s="855"/>
      <c r="D87" s="855"/>
      <c r="E87" s="855"/>
      <c r="F87" s="855"/>
      <c r="G87" s="855"/>
      <c r="H87" s="855"/>
      <c r="I87" s="855"/>
      <c r="J87" s="855"/>
      <c r="K87" s="855"/>
      <c r="L87" s="855"/>
      <c r="M87" s="856"/>
      <c r="N87" s="308">
        <f>SUM(N80:N86)</f>
        <v>442582.44511953334</v>
      </c>
    </row>
    <row r="88" spans="1:14" ht="15.75" thickBot="1">
      <c r="B88" s="38"/>
      <c r="C88" s="39"/>
      <c r="D88" s="39"/>
      <c r="E88" s="39"/>
      <c r="F88" s="39"/>
      <c r="G88" s="39"/>
      <c r="H88" s="39"/>
      <c r="I88" s="39"/>
      <c r="J88" s="39"/>
      <c r="K88" s="39"/>
      <c r="L88" s="39"/>
      <c r="M88" s="39"/>
      <c r="N88" s="40"/>
    </row>
    <row r="89" spans="1:14" ht="15.75" thickBot="1">
      <c r="B89" s="812" t="s">
        <v>1051</v>
      </c>
      <c r="C89" s="813"/>
      <c r="D89" s="813"/>
      <c r="E89" s="813"/>
      <c r="F89" s="813"/>
      <c r="G89" s="813"/>
      <c r="H89" s="813"/>
      <c r="I89" s="813"/>
      <c r="J89" s="813"/>
      <c r="K89" s="813"/>
      <c r="L89" s="813"/>
      <c r="M89" s="814"/>
      <c r="N89" s="104">
        <f>N47+N63+N74+N87</f>
        <v>3005660.2230389183</v>
      </c>
    </row>
    <row r="90" spans="1:14">
      <c r="B90" s="38"/>
      <c r="C90" s="39"/>
      <c r="D90" s="39"/>
      <c r="E90" s="39"/>
      <c r="F90" s="39"/>
      <c r="G90" s="39"/>
      <c r="H90" s="39"/>
      <c r="I90" s="39"/>
      <c r="J90" s="39"/>
      <c r="K90" s="39"/>
      <c r="L90" s="39"/>
      <c r="M90" s="39"/>
      <c r="N90" s="40"/>
    </row>
    <row r="91" spans="1:14">
      <c r="B91" s="69" t="s">
        <v>1052</v>
      </c>
      <c r="C91" s="70"/>
      <c r="D91" s="70"/>
      <c r="E91" s="70"/>
      <c r="F91" s="70"/>
      <c r="G91" s="70"/>
      <c r="H91" s="70"/>
      <c r="I91" s="70"/>
      <c r="J91" s="70"/>
      <c r="K91" s="70"/>
      <c r="L91" s="70"/>
      <c r="M91" s="70"/>
      <c r="N91" s="71"/>
    </row>
    <row r="92" spans="1:14" ht="15.75" thickBot="1">
      <c r="B92" s="73"/>
      <c r="C92" s="66"/>
      <c r="D92" s="66"/>
      <c r="E92" s="66"/>
      <c r="F92" s="66"/>
      <c r="G92" s="66"/>
      <c r="H92" s="66"/>
      <c r="I92" s="66"/>
      <c r="J92" s="66"/>
      <c r="K92" s="66"/>
      <c r="L92" s="66"/>
      <c r="M92" s="66"/>
      <c r="N92" s="68"/>
    </row>
    <row r="93" spans="1:14">
      <c r="B93" s="857" t="s">
        <v>1053</v>
      </c>
      <c r="C93" s="858"/>
      <c r="D93" s="858"/>
      <c r="E93" s="858"/>
      <c r="F93" s="858"/>
      <c r="G93" s="858"/>
      <c r="H93" s="858"/>
      <c r="I93" s="321"/>
      <c r="J93" s="341"/>
      <c r="K93" s="309" t="s">
        <v>1054</v>
      </c>
      <c r="L93" s="859" t="s">
        <v>1055</v>
      </c>
      <c r="M93" s="860"/>
      <c r="N93" s="310"/>
    </row>
    <row r="94" spans="1:14">
      <c r="B94" s="845" t="s">
        <v>1056</v>
      </c>
      <c r="C94" s="846"/>
      <c r="D94" s="846"/>
      <c r="E94" s="846"/>
      <c r="F94" s="846"/>
      <c r="G94" s="846"/>
      <c r="H94" s="846"/>
      <c r="I94" s="92"/>
      <c r="J94" s="93"/>
      <c r="K94" s="311">
        <v>0.2</v>
      </c>
      <c r="L94" s="847">
        <f>N89*K94</f>
        <v>601132.04460778367</v>
      </c>
      <c r="M94" s="848"/>
      <c r="N94" s="56"/>
    </row>
    <row r="95" spans="1:14">
      <c r="B95" s="94" t="s">
        <v>1057</v>
      </c>
      <c r="C95" s="95"/>
      <c r="D95" s="95"/>
      <c r="E95" s="95"/>
      <c r="F95" s="95"/>
      <c r="G95" s="95"/>
      <c r="H95" s="95"/>
      <c r="I95" s="92"/>
      <c r="J95" s="93"/>
      <c r="K95" s="311">
        <v>0.05</v>
      </c>
      <c r="L95" s="847">
        <f>N89*K95</f>
        <v>150283.01115194592</v>
      </c>
      <c r="M95" s="848"/>
      <c r="N95" s="56"/>
    </row>
    <row r="96" spans="1:14" ht="15.75" thickBot="1">
      <c r="B96" s="96" t="s">
        <v>1058</v>
      </c>
      <c r="C96" s="97"/>
      <c r="D96" s="97"/>
      <c r="E96" s="97"/>
      <c r="F96" s="97"/>
      <c r="G96" s="97"/>
      <c r="H96" s="97"/>
      <c r="I96" s="98"/>
      <c r="J96" s="99"/>
      <c r="K96" s="312">
        <v>0.05</v>
      </c>
      <c r="L96" s="849">
        <f>N89*K96</f>
        <v>150283.01115194592</v>
      </c>
      <c r="M96" s="850"/>
      <c r="N96" s="56"/>
    </row>
    <row r="97" spans="1:14" ht="15.75" thickBot="1">
      <c r="B97" s="812" t="s">
        <v>1037</v>
      </c>
      <c r="C97" s="813"/>
      <c r="D97" s="813"/>
      <c r="E97" s="813"/>
      <c r="F97" s="813"/>
      <c r="G97" s="813"/>
      <c r="H97" s="813"/>
      <c r="I97" s="813"/>
      <c r="J97" s="813"/>
      <c r="K97" s="813"/>
      <c r="L97" s="813"/>
      <c r="M97" s="814"/>
      <c r="N97" s="57">
        <f>L94+L95+L96</f>
        <v>901698.0669116755</v>
      </c>
    </row>
    <row r="98" spans="1:14" ht="15.75" thickBot="1">
      <c r="B98" s="38"/>
      <c r="C98" s="39"/>
      <c r="D98" s="39"/>
      <c r="E98" s="39"/>
      <c r="F98" s="39"/>
      <c r="G98" s="39"/>
      <c r="H98" s="39"/>
      <c r="I98" s="39"/>
      <c r="J98" s="39"/>
      <c r="K98" s="39"/>
      <c r="L98" s="39"/>
      <c r="M98" s="39"/>
      <c r="N98" s="40"/>
    </row>
    <row r="99" spans="1:14" ht="15.75" thickBot="1">
      <c r="A99" t="s">
        <v>2121</v>
      </c>
      <c r="B99" s="812" t="s">
        <v>1059</v>
      </c>
      <c r="C99" s="813"/>
      <c r="D99" s="813"/>
      <c r="E99" s="813"/>
      <c r="F99" s="813"/>
      <c r="G99" s="813"/>
      <c r="H99" s="813"/>
      <c r="I99" s="813"/>
      <c r="J99" s="813"/>
      <c r="K99" s="813"/>
      <c r="L99" s="813"/>
      <c r="M99" s="814"/>
      <c r="N99" s="195">
        <f>N89+N97</f>
        <v>3907358.2899505938</v>
      </c>
    </row>
    <row r="100" spans="1:14">
      <c r="B100" s="246"/>
      <c r="C100" s="247"/>
      <c r="D100" s="247"/>
      <c r="E100" s="247"/>
      <c r="F100" s="247"/>
      <c r="G100" s="247"/>
      <c r="H100" s="247"/>
      <c r="I100" s="247"/>
      <c r="J100" s="247"/>
      <c r="K100" s="247"/>
      <c r="L100" s="247"/>
      <c r="M100" s="247"/>
      <c r="N100" s="248"/>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250"/>
      <c r="F103" s="250"/>
      <c r="G103" s="250"/>
      <c r="H103" s="250"/>
      <c r="I103" s="250"/>
      <c r="J103" s="250"/>
      <c r="K103" s="250"/>
      <c r="L103" s="250"/>
      <c r="M103" s="250"/>
      <c r="N103" s="251"/>
    </row>
    <row r="104" spans="1:14">
      <c r="B104" s="249"/>
      <c r="C104" s="250"/>
      <c r="D104" s="250"/>
      <c r="E104" s="424" t="s">
        <v>1060</v>
      </c>
      <c r="F104" s="424"/>
      <c r="G104" s="424"/>
      <c r="H104" s="424"/>
      <c r="I104" s="424"/>
      <c r="J104" s="424"/>
      <c r="K104" s="250"/>
      <c r="L104" s="250"/>
      <c r="M104" s="250"/>
      <c r="N104" s="251"/>
    </row>
    <row r="105" spans="1:14">
      <c r="B105" s="249"/>
      <c r="C105" s="250"/>
      <c r="D105" s="250"/>
      <c r="E105" s="250" t="s">
        <v>1061</v>
      </c>
      <c r="F105" s="250"/>
      <c r="G105" s="250"/>
      <c r="H105" s="250"/>
      <c r="I105" s="250"/>
      <c r="J105" s="250"/>
      <c r="K105" s="250"/>
      <c r="L105" s="250"/>
      <c r="M105" s="250"/>
      <c r="N105" s="251"/>
    </row>
    <row r="106" spans="1:14">
      <c r="B106" s="249"/>
      <c r="C106" s="250"/>
      <c r="D106" s="250"/>
      <c r="E106" s="250" t="s">
        <v>1062</v>
      </c>
      <c r="F106" s="250"/>
      <c r="G106" s="250"/>
      <c r="H106" s="250"/>
      <c r="I106" s="250"/>
      <c r="J106" s="250"/>
      <c r="K106" s="250"/>
      <c r="L106" s="250"/>
      <c r="M106" s="250"/>
      <c r="N106" s="251"/>
    </row>
    <row r="107" spans="1:14">
      <c r="B107" s="249"/>
      <c r="C107" s="250"/>
      <c r="D107" s="250"/>
      <c r="E107" s="250" t="s">
        <v>1063</v>
      </c>
      <c r="F107" s="250"/>
      <c r="G107" s="250"/>
      <c r="H107" s="250"/>
      <c r="I107" s="250"/>
      <c r="J107" s="250"/>
      <c r="K107" s="250"/>
      <c r="L107" s="250"/>
      <c r="M107" s="250"/>
      <c r="N107" s="251"/>
    </row>
    <row r="108" spans="1:14" ht="15.75" thickBot="1">
      <c r="B108" s="249"/>
      <c r="C108" s="250"/>
      <c r="D108" s="250"/>
      <c r="E108" s="250"/>
      <c r="F108" s="250" t="s">
        <v>1064</v>
      </c>
      <c r="G108" s="250"/>
      <c r="H108" s="250"/>
      <c r="I108" s="250"/>
      <c r="J108" s="250"/>
      <c r="K108" s="250"/>
      <c r="L108" s="250"/>
      <c r="M108" s="250"/>
      <c r="N108" s="251"/>
    </row>
    <row r="109" spans="1:14">
      <c r="B109" s="234" t="s">
        <v>2321</v>
      </c>
      <c r="C109" s="235"/>
      <c r="D109" s="235"/>
      <c r="E109" s="235"/>
      <c r="F109" s="235"/>
      <c r="G109" s="235"/>
      <c r="H109" s="235"/>
      <c r="I109" s="235"/>
      <c r="J109" s="235"/>
      <c r="K109" s="235"/>
      <c r="L109" s="235"/>
      <c r="M109" s="235"/>
      <c r="N109" s="236"/>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c r="B112" s="252"/>
      <c r="C112" s="253"/>
      <c r="D112" s="253"/>
      <c r="E112" s="253"/>
      <c r="F112" s="253"/>
      <c r="G112" s="253"/>
      <c r="H112" s="253"/>
      <c r="I112" s="253"/>
      <c r="J112" s="253"/>
      <c r="K112" s="253"/>
      <c r="L112" s="253"/>
      <c r="M112" s="253"/>
      <c r="N112" s="254"/>
    </row>
    <row r="113" spans="2:14" ht="15.75" thickBot="1">
      <c r="B113" s="255"/>
      <c r="C113" s="256"/>
      <c r="D113" s="256"/>
      <c r="E113" s="256"/>
      <c r="F113" s="256"/>
      <c r="G113" s="256"/>
      <c r="H113" s="256"/>
      <c r="I113" s="256"/>
      <c r="J113" s="256"/>
      <c r="K113" s="256"/>
      <c r="L113" s="256"/>
      <c r="M113" s="256"/>
      <c r="N113" s="257"/>
    </row>
    <row r="114" spans="2:14">
      <c r="B114" s="258"/>
      <c r="C114" s="259"/>
      <c r="D114" s="259"/>
      <c r="E114" s="259"/>
      <c r="F114" s="259"/>
      <c r="G114" s="259"/>
      <c r="H114" s="259"/>
      <c r="I114" s="259"/>
      <c r="J114" s="259"/>
      <c r="K114" s="259"/>
      <c r="L114" s="259"/>
      <c r="M114" s="259"/>
      <c r="N114" s="260"/>
    </row>
    <row r="115" spans="2:14">
      <c r="B115" s="261" t="s">
        <v>2322</v>
      </c>
      <c r="C115" s="262"/>
      <c r="D115" s="262"/>
      <c r="E115" s="262"/>
      <c r="F115" s="262"/>
      <c r="G115" s="262"/>
      <c r="H115" s="262"/>
      <c r="I115" s="262"/>
      <c r="J115" s="262"/>
      <c r="K115" s="262"/>
      <c r="L115" s="262"/>
      <c r="M115" s="262"/>
      <c r="N115" s="263"/>
    </row>
    <row r="116" spans="2:14" ht="15" customHeight="1">
      <c r="B116" s="956" t="s">
        <v>2323</v>
      </c>
      <c r="C116" s="957"/>
      <c r="D116" s="957"/>
      <c r="E116" s="957"/>
      <c r="F116" s="957"/>
      <c r="G116" s="957"/>
      <c r="H116" s="957"/>
      <c r="I116" s="957"/>
      <c r="J116" s="957"/>
      <c r="K116" s="957"/>
      <c r="L116" s="957"/>
      <c r="M116" s="957"/>
      <c r="N116" s="958"/>
    </row>
    <row r="117" spans="2:14" ht="15" customHeight="1">
      <c r="B117" s="956"/>
      <c r="C117" s="957"/>
      <c r="D117" s="957"/>
      <c r="E117" s="957"/>
      <c r="F117" s="957"/>
      <c r="G117" s="957"/>
      <c r="H117" s="957"/>
      <c r="I117" s="957"/>
      <c r="J117" s="957"/>
      <c r="K117" s="957"/>
      <c r="L117" s="957"/>
      <c r="M117" s="957"/>
      <c r="N117" s="958"/>
    </row>
    <row r="118" spans="2:14" ht="30" customHeight="1">
      <c r="B118" s="959" t="s">
        <v>2324</v>
      </c>
      <c r="C118" s="960"/>
      <c r="D118" s="960"/>
      <c r="E118" s="960"/>
      <c r="F118" s="960"/>
      <c r="G118" s="960"/>
      <c r="H118" s="960"/>
      <c r="I118" s="960"/>
      <c r="J118" s="960"/>
      <c r="K118" s="960"/>
      <c r="L118" s="960"/>
      <c r="M118" s="960"/>
      <c r="N118" s="961"/>
    </row>
    <row r="119" spans="2:14">
      <c r="B119" s="959"/>
      <c r="C119" s="960"/>
      <c r="D119" s="960"/>
      <c r="E119" s="960"/>
      <c r="F119" s="960"/>
      <c r="G119" s="960"/>
      <c r="H119" s="960"/>
      <c r="I119" s="960"/>
      <c r="J119" s="960"/>
      <c r="K119" s="960"/>
      <c r="L119" s="960"/>
      <c r="M119" s="960"/>
      <c r="N119" s="961"/>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346"/>
      <c r="C122" s="347"/>
      <c r="D122" s="347"/>
      <c r="E122" s="347"/>
      <c r="F122" s="347"/>
      <c r="G122" s="347"/>
      <c r="H122" s="347"/>
      <c r="I122" s="347"/>
      <c r="J122" s="347"/>
      <c r="K122" s="347"/>
      <c r="L122" s="347"/>
      <c r="M122" s="347"/>
      <c r="N122" s="348"/>
    </row>
    <row r="123" spans="2:14">
      <c r="B123" s="261"/>
      <c r="C123" s="262"/>
      <c r="D123" s="262"/>
      <c r="E123" s="262"/>
      <c r="F123" s="262"/>
      <c r="G123" s="262"/>
      <c r="H123" s="262"/>
      <c r="I123" s="262"/>
      <c r="J123" s="262"/>
      <c r="K123" s="262"/>
      <c r="L123" s="262"/>
      <c r="M123" s="262"/>
      <c r="N123" s="263"/>
    </row>
    <row r="124" spans="2:14">
      <c r="B124" s="249"/>
      <c r="C124" s="250"/>
      <c r="D124" s="250"/>
      <c r="E124" s="250" t="s">
        <v>1060</v>
      </c>
      <c r="F124" s="424"/>
      <c r="G124" s="424"/>
      <c r="H124" s="250"/>
      <c r="I124" s="250"/>
      <c r="J124" s="250"/>
      <c r="K124" s="250"/>
      <c r="L124" s="250"/>
      <c r="M124" s="250"/>
      <c r="N124" s="251"/>
    </row>
    <row r="125" spans="2:14">
      <c r="B125" s="249"/>
      <c r="C125" s="250"/>
      <c r="D125" s="250"/>
      <c r="E125" s="425" t="s">
        <v>1061</v>
      </c>
      <c r="F125" s="250"/>
      <c r="G125" s="250"/>
      <c r="H125" s="425"/>
      <c r="I125" s="425"/>
      <c r="J125" s="425"/>
      <c r="K125" s="250"/>
      <c r="L125" s="250"/>
      <c r="M125" s="250"/>
      <c r="N125" s="251"/>
    </row>
    <row r="126" spans="2:14">
      <c r="B126" s="249"/>
      <c r="C126" s="250"/>
      <c r="D126" s="250"/>
      <c r="E126" s="264" t="s">
        <v>1065</v>
      </c>
      <c r="F126" s="250"/>
      <c r="G126" s="250"/>
      <c r="H126" s="264"/>
      <c r="I126" s="264"/>
      <c r="J126" s="264"/>
      <c r="K126" s="250"/>
      <c r="L126" s="250"/>
      <c r="M126" s="250"/>
      <c r="N126" s="251"/>
    </row>
    <row r="127" spans="2:14">
      <c r="B127" s="265"/>
      <c r="C127" s="262"/>
      <c r="D127" s="262"/>
      <c r="E127" s="250" t="s">
        <v>1063</v>
      </c>
      <c r="F127" s="250"/>
      <c r="G127" s="250"/>
      <c r="H127" s="250"/>
      <c r="I127" s="250"/>
      <c r="J127" s="250"/>
      <c r="K127" s="262"/>
      <c r="L127" s="262"/>
      <c r="M127" s="262"/>
      <c r="N127" s="263"/>
    </row>
    <row r="128" spans="2:14">
      <c r="B128" s="265"/>
      <c r="C128" s="262"/>
      <c r="D128" s="262"/>
      <c r="E128" s="262"/>
      <c r="F128" s="250"/>
      <c r="G128" s="250"/>
      <c r="H128" s="250"/>
      <c r="I128" s="250"/>
      <c r="J128" s="250"/>
      <c r="K128" s="262"/>
      <c r="L128" s="262"/>
      <c r="M128" s="262"/>
      <c r="N128" s="263"/>
    </row>
    <row r="129" spans="2:14">
      <c r="B129" s="265" t="s">
        <v>2325</v>
      </c>
      <c r="C129" s="264"/>
      <c r="D129" s="264"/>
      <c r="E129" s="250"/>
      <c r="F129" s="250"/>
      <c r="G129" s="250"/>
      <c r="H129" s="250"/>
      <c r="I129" s="250"/>
      <c r="J129" s="962"/>
      <c r="K129" s="962"/>
      <c r="L129" s="962"/>
      <c r="M129" s="962"/>
      <c r="N129" s="963"/>
    </row>
    <row r="130" spans="2:14" ht="15.75" thickBot="1">
      <c r="B130" s="426" t="s">
        <v>2326</v>
      </c>
      <c r="C130" s="427"/>
      <c r="D130" s="427"/>
      <c r="E130" s="266"/>
      <c r="F130" s="266"/>
      <c r="G130" s="266"/>
      <c r="H130" s="266"/>
      <c r="I130" s="266"/>
      <c r="J130" s="964"/>
      <c r="K130" s="964"/>
      <c r="L130" s="964"/>
      <c r="M130" s="964"/>
      <c r="N130" s="965"/>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2303</v>
      </c>
      <c r="M1" s="924"/>
      <c r="N1" s="925"/>
    </row>
    <row r="2" spans="2:14" ht="40.5"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2" hidden="1" customHeight="1" thickBot="1">
      <c r="B30" s="76" t="s">
        <v>1027</v>
      </c>
      <c r="C30" s="791" t="s">
        <v>1028</v>
      </c>
      <c r="D30" s="792"/>
      <c r="E30" s="792"/>
      <c r="F30" s="792"/>
      <c r="G30" s="792"/>
      <c r="H30" s="792"/>
      <c r="I30" s="792"/>
      <c r="J30" s="77"/>
      <c r="K30" s="314"/>
      <c r="L30" s="788" t="s">
        <v>1029</v>
      </c>
      <c r="M30" s="789"/>
      <c r="N30" s="76" t="s">
        <v>1030</v>
      </c>
    </row>
    <row r="31" spans="1:14" ht="18.75" customHeight="1" thickBot="1">
      <c r="A31" t="s">
        <v>1928</v>
      </c>
      <c r="B31" s="85" t="s">
        <v>1184</v>
      </c>
      <c r="C31" s="86" t="s">
        <v>1736</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180</v>
      </c>
      <c r="B36" s="861" t="str">
        <f>VLOOKUP(A36,EQUIPOS!A6:D154,3,FALSE)</f>
        <v>Compresor 120 HP, con martillo.</v>
      </c>
      <c r="C36" s="862"/>
      <c r="D36" s="862"/>
      <c r="E36" s="862"/>
      <c r="F36" s="862"/>
      <c r="G36" s="862"/>
      <c r="H36" s="863"/>
      <c r="I36" s="274"/>
      <c r="J36" s="275"/>
      <c r="K36" s="276">
        <f>VLOOKUP(A36,EQUIPOS!A6:D163,4,FALSE)</f>
        <v>91984.333333333328</v>
      </c>
      <c r="L36" s="277"/>
      <c r="M36" s="278">
        <v>0.16</v>
      </c>
      <c r="N36" s="279">
        <f>K36/M36</f>
        <v>574902.08333333326</v>
      </c>
    </row>
    <row r="37" spans="1:14">
      <c r="A37" s="118" t="s">
        <v>261</v>
      </c>
      <c r="B37" s="861" t="str">
        <f>VLOOKUP(A37,EQUIPOS!A7:D154,3,FALSE)</f>
        <v xml:space="preserve">Motobomba 3 PULGADAS (incluye operario)
</v>
      </c>
      <c r="C37" s="862"/>
      <c r="D37" s="862"/>
      <c r="E37" s="862"/>
      <c r="F37" s="862"/>
      <c r="G37" s="862"/>
      <c r="H37" s="863"/>
      <c r="I37" s="428"/>
      <c r="J37" s="429"/>
      <c r="K37" s="276">
        <f>VLOOKUP(A37,EQUIPOS!A7:D164,4,FALSE)</f>
        <v>5522.333333333333</v>
      </c>
      <c r="L37" s="342"/>
      <c r="M37" s="343">
        <v>0.16</v>
      </c>
      <c r="N37" s="279">
        <f>K37/M37</f>
        <v>34514.583333333328</v>
      </c>
    </row>
    <row r="38" spans="1:14">
      <c r="A38" s="118"/>
      <c r="B38" s="861"/>
      <c r="C38" s="862"/>
      <c r="D38" s="862"/>
      <c r="E38" s="862"/>
      <c r="F38" s="862"/>
      <c r="G38" s="862"/>
      <c r="H38" s="863"/>
      <c r="I38" s="428"/>
      <c r="J38" s="429"/>
      <c r="K38" s="445"/>
      <c r="L38" s="342"/>
      <c r="M38" s="343"/>
      <c r="N38" s="279"/>
    </row>
    <row r="39" spans="1:14">
      <c r="A39" s="118"/>
      <c r="B39" s="861"/>
      <c r="C39" s="862"/>
      <c r="D39" s="862"/>
      <c r="E39" s="862"/>
      <c r="F39" s="862"/>
      <c r="G39" s="862"/>
      <c r="H39" s="863"/>
      <c r="I39" s="428"/>
      <c r="J39" s="429"/>
      <c r="K39" s="445"/>
      <c r="L39" s="342"/>
      <c r="M39" s="343"/>
      <c r="N39" s="279"/>
    </row>
    <row r="40" spans="1:14">
      <c r="A40" s="118"/>
      <c r="B40" s="861"/>
      <c r="C40" s="862"/>
      <c r="D40" s="862"/>
      <c r="E40" s="862"/>
      <c r="F40" s="862"/>
      <c r="G40" s="862"/>
      <c r="H40" s="863"/>
      <c r="I40" s="335"/>
      <c r="J40" s="337"/>
      <c r="K40" s="445"/>
      <c r="L40" s="430"/>
      <c r="M40" s="431"/>
      <c r="N40" s="279"/>
    </row>
    <row r="41" spans="1:14">
      <c r="B41" s="861"/>
      <c r="C41" s="862"/>
      <c r="D41" s="862"/>
      <c r="E41" s="862"/>
      <c r="F41" s="862"/>
      <c r="G41" s="862"/>
      <c r="H41" s="863"/>
      <c r="I41" s="41"/>
      <c r="J41" s="42"/>
      <c r="K41" s="445"/>
      <c r="L41" s="283"/>
      <c r="M41" s="284"/>
      <c r="N41" s="279"/>
    </row>
    <row r="42" spans="1:14">
      <c r="B42" s="327"/>
      <c r="C42" s="328"/>
      <c r="D42" s="328"/>
      <c r="E42" s="328"/>
      <c r="F42" s="330"/>
      <c r="G42" s="330"/>
      <c r="H42" s="130"/>
      <c r="I42" s="41"/>
      <c r="J42" s="42"/>
      <c r="K42" s="445"/>
      <c r="L42" s="283"/>
      <c r="M42" s="284"/>
      <c r="N42" s="280"/>
    </row>
    <row r="43" spans="1:14">
      <c r="B43" s="869" t="s">
        <v>1036</v>
      </c>
      <c r="C43" s="870"/>
      <c r="D43" s="870"/>
      <c r="E43" s="43"/>
      <c r="F43" s="44"/>
      <c r="G43" s="44"/>
      <c r="H43" s="45"/>
      <c r="I43" s="41"/>
      <c r="J43" s="42"/>
      <c r="K43" s="286"/>
      <c r="L43" s="283"/>
      <c r="M43" s="408">
        <v>0.05</v>
      </c>
      <c r="N43" s="351">
        <f>N77*M43</f>
        <v>11968.876220179687</v>
      </c>
    </row>
    <row r="44" spans="1:14" ht="15.75" thickBot="1">
      <c r="B44" s="861"/>
      <c r="C44" s="862"/>
      <c r="D44" s="862"/>
      <c r="E44" s="862"/>
      <c r="F44" s="862"/>
      <c r="G44" s="862"/>
      <c r="H44" s="863"/>
      <c r="I44" s="871"/>
      <c r="J44" s="872"/>
      <c r="K44" s="46"/>
      <c r="L44" s="873"/>
      <c r="M44" s="874"/>
      <c r="N44" s="110"/>
    </row>
    <row r="45" spans="1:14" ht="15.75" thickBot="1">
      <c r="B45" s="812" t="s">
        <v>1037</v>
      </c>
      <c r="C45" s="813"/>
      <c r="D45" s="813"/>
      <c r="E45" s="813"/>
      <c r="F45" s="813"/>
      <c r="G45" s="813"/>
      <c r="H45" s="813"/>
      <c r="I45" s="813"/>
      <c r="J45" s="813"/>
      <c r="K45" s="813"/>
      <c r="L45" s="813"/>
      <c r="M45" s="814"/>
      <c r="N45" s="401">
        <f>SUM(N36:N44)</f>
        <v>621385.54288684635</v>
      </c>
    </row>
    <row r="46" spans="1:14">
      <c r="B46" s="287"/>
      <c r="C46" s="39"/>
      <c r="D46" s="39"/>
      <c r="E46" s="39"/>
      <c r="F46" s="39"/>
      <c r="G46" s="39"/>
      <c r="H46" s="39"/>
      <c r="I46" s="39"/>
      <c r="J46" s="39"/>
      <c r="K46" s="39"/>
      <c r="L46" s="39"/>
      <c r="M46" s="39"/>
      <c r="N46" s="40"/>
    </row>
    <row r="47" spans="1:14">
      <c r="B47" s="69" t="s">
        <v>1038</v>
      </c>
      <c r="C47" s="70"/>
      <c r="D47" s="70"/>
      <c r="E47" s="70"/>
      <c r="F47" s="70"/>
      <c r="G47" s="70"/>
      <c r="H47" s="70"/>
      <c r="I47" s="70"/>
      <c r="J47" s="70"/>
      <c r="K47" s="70"/>
      <c r="L47" s="70"/>
      <c r="M47" s="70"/>
      <c r="N47" s="71"/>
    </row>
    <row r="48" spans="1:14" ht="15.75" thickBot="1">
      <c r="B48" s="72"/>
      <c r="C48" s="67"/>
      <c r="D48" s="67"/>
      <c r="E48" s="67"/>
      <c r="F48" s="67"/>
      <c r="G48" s="67"/>
      <c r="H48" s="67"/>
      <c r="I48" s="67"/>
      <c r="J48" s="66"/>
      <c r="K48" s="66"/>
      <c r="L48" s="66"/>
      <c r="M48" s="66"/>
      <c r="N48" s="68"/>
    </row>
    <row r="49" spans="1:14">
      <c r="B49" s="857" t="s">
        <v>1028</v>
      </c>
      <c r="C49" s="858"/>
      <c r="D49" s="858"/>
      <c r="E49" s="858"/>
      <c r="F49" s="858"/>
      <c r="G49" s="858"/>
      <c r="H49" s="858"/>
      <c r="I49" s="892"/>
      <c r="J49" s="322" t="s">
        <v>1029</v>
      </c>
      <c r="K49" s="90" t="s">
        <v>1030</v>
      </c>
      <c r="L49" s="893" t="s">
        <v>1039</v>
      </c>
      <c r="M49" s="892"/>
      <c r="N49" s="91" t="s">
        <v>1035</v>
      </c>
    </row>
    <row r="50" spans="1:14">
      <c r="A50" s="166" t="s">
        <v>462</v>
      </c>
      <c r="B50" s="48" t="str">
        <f>VLOOKUP(A50,MATERIALES!A5:D373,3,FALSE)</f>
        <v>Explosivos  75% (INDUGEL)</v>
      </c>
      <c r="C50" s="288"/>
      <c r="D50" s="288"/>
      <c r="E50" s="288"/>
      <c r="F50" s="288"/>
      <c r="G50" s="288"/>
      <c r="H50" s="288"/>
      <c r="I50" s="288"/>
      <c r="J50" s="318" t="str">
        <f>VLOOKUP(A50,MATERIALES!A6:D642,2,FALSE)</f>
        <v>lb</v>
      </c>
      <c r="K50" s="289">
        <v>0.2</v>
      </c>
      <c r="L50" s="274"/>
      <c r="M50" s="409">
        <f>VLOOKUP(A50,MATERIALES!A5:D396,4,FALSE)</f>
        <v>11794.630489215933</v>
      </c>
      <c r="N50" s="279">
        <f>K50*M50</f>
        <v>2358.9260978431867</v>
      </c>
    </row>
    <row r="51" spans="1:14">
      <c r="A51" s="166" t="s">
        <v>467</v>
      </c>
      <c r="B51" s="48" t="str">
        <f>VLOOKUP(A51,MATERIALES!A6:D373,3,FALSE)</f>
        <v>Fulminantes</v>
      </c>
      <c r="C51" s="432"/>
      <c r="D51" s="432"/>
      <c r="E51" s="432"/>
      <c r="F51" s="432"/>
      <c r="G51" s="432"/>
      <c r="H51" s="432"/>
      <c r="I51" s="432"/>
      <c r="J51" s="319" t="str">
        <f>VLOOKUP(A51,MATERIALES!A6:D643,2,FALSE)</f>
        <v>u</v>
      </c>
      <c r="K51" s="404">
        <v>1</v>
      </c>
      <c r="L51" s="428"/>
      <c r="M51" s="409">
        <f>VLOOKUP(A51,MATERIALES!A6:D397,4,FALSE)</f>
        <v>1923.1977661507865</v>
      </c>
      <c r="N51" s="279">
        <f>K51*M51</f>
        <v>1923.1977661507865</v>
      </c>
    </row>
    <row r="52" spans="1:14">
      <c r="A52" s="166" t="s">
        <v>567</v>
      </c>
      <c r="B52" s="48" t="str">
        <f>VLOOKUP(A52,MATERIALES!A6:D373,3,FALSE)</f>
        <v>Mecha Lenta</v>
      </c>
      <c r="C52" s="432"/>
      <c r="D52" s="432"/>
      <c r="E52" s="432"/>
      <c r="F52" s="432"/>
      <c r="G52" s="432"/>
      <c r="H52" s="432"/>
      <c r="I52" s="432"/>
      <c r="J52" s="319" t="str">
        <f>VLOOKUP(A52,MATERIALES!A6:D644,2,FALSE)</f>
        <v>m</v>
      </c>
      <c r="K52" s="404">
        <v>0.5</v>
      </c>
      <c r="L52" s="428"/>
      <c r="M52" s="409">
        <f>VLOOKUP(A52,MATERIALES!A6:D398,4,FALSE)</f>
        <v>1390.2042600783459</v>
      </c>
      <c r="N52" s="279">
        <f>K52*M52</f>
        <v>695.10213003917295</v>
      </c>
    </row>
    <row r="53" spans="1:14">
      <c r="A53" s="166" t="s">
        <v>814</v>
      </c>
      <c r="B53" s="48" t="str">
        <f>VLOOKUP(A53,MATERIALES!A6:D373,3,FALSE)</f>
        <v>Acero A-37</v>
      </c>
      <c r="C53" s="432"/>
      <c r="D53" s="432"/>
      <c r="E53" s="432"/>
      <c r="F53" s="432"/>
      <c r="G53" s="432"/>
      <c r="H53" s="432"/>
      <c r="I53" s="432"/>
      <c r="J53" s="319" t="str">
        <f>VLOOKUP(A53,MATERIALES!A7:D645,2,FALSE)</f>
        <v>kg</v>
      </c>
      <c r="K53" s="404">
        <v>150</v>
      </c>
      <c r="L53" s="428"/>
      <c r="M53" s="409">
        <f>VLOOKUP(A53,MATERIALES!A6:D399,4,FALSE)</f>
        <v>3626.5664134375934</v>
      </c>
      <c r="N53" s="279">
        <f>K53*M53</f>
        <v>543984.96201563906</v>
      </c>
    </row>
    <row r="54" spans="1:14">
      <c r="A54" s="166" t="s">
        <v>903</v>
      </c>
      <c r="B54" s="48" t="str">
        <f>VLOOKUP(A54,MATERIALES!A7:D373,3,FALSE)</f>
        <v>Concreto Resistencia  32 (Mpa)</v>
      </c>
      <c r="C54" s="432"/>
      <c r="D54" s="432"/>
      <c r="E54" s="432"/>
      <c r="F54" s="432"/>
      <c r="G54" s="432"/>
      <c r="H54" s="432"/>
      <c r="I54" s="432"/>
      <c r="J54" s="319" t="str">
        <f>VLOOKUP(A54,MATERIALES!A8:D646,2,FALSE)</f>
        <v>m3</v>
      </c>
      <c r="K54" s="404">
        <v>1</v>
      </c>
      <c r="L54" s="428"/>
      <c r="M54" s="409">
        <f>VLOOKUP(A54,MATERIALES!A7:D400,4,FALSE)</f>
        <v>584573.52278912789</v>
      </c>
      <c r="N54" s="279">
        <f>K54*M54</f>
        <v>584573.52278912789</v>
      </c>
    </row>
    <row r="55" spans="1:14">
      <c r="A55" s="166"/>
      <c r="B55" s="48"/>
      <c r="C55" s="432"/>
      <c r="D55" s="432"/>
      <c r="E55" s="432"/>
      <c r="F55" s="432"/>
      <c r="G55" s="432"/>
      <c r="H55" s="432"/>
      <c r="I55" s="432"/>
      <c r="J55" s="318"/>
      <c r="K55" s="404"/>
      <c r="L55" s="428"/>
      <c r="M55" s="409"/>
      <c r="N55" s="279"/>
    </row>
    <row r="56" spans="1:14">
      <c r="A56" s="166"/>
      <c r="B56" s="48"/>
      <c r="C56" s="432"/>
      <c r="D56" s="432"/>
      <c r="E56" s="432"/>
      <c r="F56" s="432"/>
      <c r="G56" s="432"/>
      <c r="H56" s="432"/>
      <c r="I56" s="432"/>
      <c r="J56" s="318"/>
      <c r="K56" s="404"/>
      <c r="L56" s="428"/>
      <c r="M56" s="409"/>
      <c r="N56" s="279"/>
    </row>
    <row r="57" spans="1:14" ht="15.75" thickBot="1">
      <c r="B57" s="48"/>
      <c r="C57" s="317"/>
      <c r="D57" s="317"/>
      <c r="E57" s="317"/>
      <c r="F57" s="317"/>
      <c r="G57" s="317"/>
      <c r="H57" s="317"/>
      <c r="I57" s="317"/>
      <c r="J57" s="442"/>
      <c r="K57" s="131"/>
      <c r="L57" s="332"/>
      <c r="M57" s="409"/>
      <c r="N57" s="279"/>
    </row>
    <row r="58" spans="1:14" ht="15.75" thickBot="1">
      <c r="B58" s="812" t="s">
        <v>1037</v>
      </c>
      <c r="C58" s="813"/>
      <c r="D58" s="813"/>
      <c r="E58" s="813"/>
      <c r="F58" s="813"/>
      <c r="G58" s="813"/>
      <c r="H58" s="813"/>
      <c r="I58" s="813"/>
      <c r="J58" s="813"/>
      <c r="K58" s="813"/>
      <c r="L58" s="813"/>
      <c r="M58" s="814"/>
      <c r="N58" s="401">
        <f>SUM(N50:N57)</f>
        <v>1133535.7107988</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1356</v>
      </c>
      <c r="B63" s="51" t="str">
        <f>VLOOKUP(A63,TRANSPORTE!A5:D117,3,FALSE)</f>
        <v>Transporte de material de excavación</v>
      </c>
      <c r="C63" s="324"/>
      <c r="D63" s="324"/>
      <c r="E63" s="324"/>
      <c r="F63" s="324"/>
      <c r="G63" s="324"/>
      <c r="H63" s="318" t="s">
        <v>1551</v>
      </c>
      <c r="I63" s="286">
        <v>1</v>
      </c>
      <c r="J63" s="293">
        <v>1</v>
      </c>
      <c r="K63" s="286">
        <f>I63*J63</f>
        <v>1</v>
      </c>
      <c r="L63" s="899">
        <f>VLOOKUP(A63,TRANSPORTE!A5:D117,4,FALSE)</f>
        <v>1283.2108638649408</v>
      </c>
      <c r="M63" s="900"/>
      <c r="N63" s="294">
        <f>K63*L63</f>
        <v>1283.2108638649408</v>
      </c>
    </row>
    <row r="64" spans="1:14">
      <c r="B64" s="51"/>
      <c r="C64" s="52"/>
      <c r="D64" s="52"/>
      <c r="E64" s="52"/>
      <c r="F64" s="52"/>
      <c r="G64" s="52"/>
      <c r="H64" s="318"/>
      <c r="I64" s="286"/>
      <c r="J64" s="293"/>
      <c r="K64" s="286"/>
      <c r="L64" s="899"/>
      <c r="M64" s="900"/>
      <c r="N64" s="294"/>
    </row>
    <row r="65" spans="1:15">
      <c r="B65" s="51"/>
      <c r="C65" s="52"/>
      <c r="D65" s="52"/>
      <c r="E65" s="52"/>
      <c r="F65" s="52"/>
      <c r="G65" s="52"/>
      <c r="H65" s="318"/>
      <c r="I65" s="286"/>
      <c r="J65" s="293"/>
      <c r="K65" s="286"/>
      <c r="L65" s="899"/>
      <c r="M65" s="900"/>
      <c r="N65" s="294"/>
    </row>
    <row r="66" spans="1:15">
      <c r="B66" s="51"/>
      <c r="C66" s="52"/>
      <c r="D66" s="52"/>
      <c r="E66" s="52"/>
      <c r="F66" s="52"/>
      <c r="G66" s="52"/>
      <c r="H66" s="295"/>
      <c r="I66" s="286"/>
      <c r="J66" s="286"/>
      <c r="K66" s="286"/>
      <c r="L66" s="296"/>
      <c r="M66" s="297"/>
      <c r="N66" s="298"/>
    </row>
    <row r="67" spans="1:15" ht="15.75" thickBot="1">
      <c r="B67" s="454"/>
      <c r="C67" s="455"/>
      <c r="D67" s="455"/>
      <c r="E67" s="455"/>
      <c r="F67" s="455"/>
      <c r="G67" s="455"/>
      <c r="H67" s="53"/>
      <c r="I67" s="131"/>
      <c r="J67" s="131"/>
      <c r="K67" s="131"/>
      <c r="L67" s="890"/>
      <c r="M67" s="891"/>
      <c r="N67" s="132"/>
    </row>
    <row r="68" spans="1:15" ht="15.75" thickBot="1">
      <c r="B68" s="901" t="s">
        <v>1037</v>
      </c>
      <c r="C68" s="855"/>
      <c r="D68" s="855"/>
      <c r="E68" s="855"/>
      <c r="F68" s="855"/>
      <c r="G68" s="855"/>
      <c r="H68" s="855"/>
      <c r="I68" s="855"/>
      <c r="J68" s="855"/>
      <c r="K68" s="855"/>
      <c r="L68" s="855"/>
      <c r="M68" s="856"/>
      <c r="N68" s="109">
        <f>SUM(N63:N67)</f>
        <v>1283.2108638649408</v>
      </c>
    </row>
    <row r="69" spans="1:15">
      <c r="B69" s="38"/>
      <c r="C69" s="39"/>
      <c r="D69" s="39"/>
      <c r="E69" s="39"/>
      <c r="F69" s="39"/>
      <c r="G69" s="39"/>
      <c r="H69" s="39"/>
      <c r="I69" s="39"/>
      <c r="J69" s="39"/>
      <c r="K69" s="39"/>
      <c r="L69" s="39"/>
      <c r="M69" s="39"/>
      <c r="N69" s="40"/>
    </row>
    <row r="70" spans="1:15">
      <c r="B70" s="69" t="s">
        <v>1046</v>
      </c>
      <c r="C70" s="70"/>
      <c r="D70" s="70"/>
      <c r="E70" s="70"/>
      <c r="F70" s="70"/>
      <c r="G70" s="70"/>
      <c r="H70" s="70"/>
      <c r="I70" s="70"/>
      <c r="J70" s="70"/>
      <c r="K70" s="70"/>
      <c r="L70" s="70"/>
      <c r="M70" s="70"/>
      <c r="N70" s="71"/>
    </row>
    <row r="71" spans="1:15" ht="15.75" thickBot="1">
      <c r="B71" s="73"/>
      <c r="C71" s="66"/>
      <c r="D71" s="66"/>
      <c r="E71" s="66"/>
      <c r="F71" s="66"/>
      <c r="G71" s="66"/>
      <c r="H71" s="66"/>
      <c r="I71" s="66"/>
      <c r="J71" s="66"/>
      <c r="K71" s="66"/>
      <c r="L71" s="66"/>
      <c r="M71" s="66"/>
      <c r="N71" s="68"/>
    </row>
    <row r="72" spans="1:15" ht="25.5">
      <c r="B72" s="851" t="s">
        <v>1047</v>
      </c>
      <c r="C72" s="852"/>
      <c r="D72" s="852"/>
      <c r="E72" s="852"/>
      <c r="F72" s="852"/>
      <c r="G72" s="852"/>
      <c r="H72" s="852"/>
      <c r="I72" s="78" t="s">
        <v>1048</v>
      </c>
      <c r="J72" s="80" t="s">
        <v>1493</v>
      </c>
      <c r="K72" s="79" t="s">
        <v>1050</v>
      </c>
      <c r="L72" s="853" t="s">
        <v>1034</v>
      </c>
      <c r="M72" s="854"/>
      <c r="N72" s="103" t="s">
        <v>1035</v>
      </c>
    </row>
    <row r="73" spans="1:15">
      <c r="A73" s="167" t="s">
        <v>11</v>
      </c>
      <c r="B73" s="54" t="str">
        <f>VLOOKUP(A73,'MANO DE OBRA'!A8:D68,3,FALSE)</f>
        <v>Obrero (4)</v>
      </c>
      <c r="C73" s="52"/>
      <c r="D73" s="52"/>
      <c r="E73" s="52"/>
      <c r="F73" s="52"/>
      <c r="G73" s="52"/>
      <c r="H73" s="52"/>
      <c r="I73" s="299">
        <f>K73/J73*100</f>
        <v>110415.578824</v>
      </c>
      <c r="J73" s="300">
        <v>185</v>
      </c>
      <c r="K73" s="301">
        <f>VLOOKUP(A73,'MANO DE OBRA'!A8:D99,4,FALSE)</f>
        <v>204268.8208244</v>
      </c>
      <c r="L73" s="55"/>
      <c r="M73" s="441">
        <v>1.28</v>
      </c>
      <c r="N73" s="402">
        <f>K73/M73</f>
        <v>159585.0162690625</v>
      </c>
      <c r="O73" s="111"/>
    </row>
    <row r="74" spans="1:15">
      <c r="A74" s="167" t="s">
        <v>30</v>
      </c>
      <c r="B74" s="54" t="str">
        <f>VLOOKUP(A74,'MANO DE OBRA'!A8:D69,3,FALSE)</f>
        <v>Oficial</v>
      </c>
      <c r="C74" s="52"/>
      <c r="D74" s="52"/>
      <c r="E74" s="52"/>
      <c r="F74" s="52"/>
      <c r="G74" s="52"/>
      <c r="H74" s="52"/>
      <c r="I74" s="299">
        <f>K74/J74*100</f>
        <v>55207.789411999998</v>
      </c>
      <c r="J74" s="300">
        <v>185</v>
      </c>
      <c r="K74" s="301">
        <f>VLOOKUP(A74,'MANO DE OBRA'!A8:D100,4,FALSE)</f>
        <v>102134.4104122</v>
      </c>
      <c r="L74" s="55"/>
      <c r="M74" s="438">
        <v>1.28</v>
      </c>
      <c r="N74" s="402">
        <f>K74/M74</f>
        <v>79792.50813453125</v>
      </c>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SUM(N73:N76)</f>
        <v>239377.52440359374</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N45+N58+N68+N77</f>
        <v>1995581.9889531049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399116.39779062103</v>
      </c>
      <c r="M84" s="848"/>
      <c r="N84" s="56"/>
    </row>
    <row r="85" spans="1:14">
      <c r="B85" s="94" t="s">
        <v>1057</v>
      </c>
      <c r="C85" s="95"/>
      <c r="D85" s="95"/>
      <c r="E85" s="95"/>
      <c r="F85" s="95"/>
      <c r="G85" s="95"/>
      <c r="H85" s="95"/>
      <c r="I85" s="92"/>
      <c r="J85" s="93"/>
      <c r="K85" s="311">
        <v>0.05</v>
      </c>
      <c r="L85" s="847">
        <f>N79*K85</f>
        <v>99779.099447655259</v>
      </c>
      <c r="M85" s="848"/>
      <c r="N85" s="56"/>
    </row>
    <row r="86" spans="1:14" ht="15.75" thickBot="1">
      <c r="B86" s="96" t="s">
        <v>1058</v>
      </c>
      <c r="C86" s="97"/>
      <c r="D86" s="97"/>
      <c r="E86" s="97"/>
      <c r="F86" s="97"/>
      <c r="G86" s="97"/>
      <c r="H86" s="97"/>
      <c r="I86" s="98"/>
      <c r="J86" s="99"/>
      <c r="K86" s="312">
        <v>0.05</v>
      </c>
      <c r="L86" s="849">
        <f>N79*K86</f>
        <v>99779.099447655259</v>
      </c>
      <c r="M86" s="850"/>
      <c r="N86" s="56"/>
    </row>
    <row r="87" spans="1:14" ht="15.75" thickBot="1">
      <c r="B87" s="812" t="s">
        <v>1037</v>
      </c>
      <c r="C87" s="813"/>
      <c r="D87" s="813"/>
      <c r="E87" s="813"/>
      <c r="F87" s="813"/>
      <c r="G87" s="813"/>
      <c r="H87" s="813"/>
      <c r="I87" s="813"/>
      <c r="J87" s="813"/>
      <c r="K87" s="813"/>
      <c r="L87" s="813"/>
      <c r="M87" s="814"/>
      <c r="N87" s="57">
        <f>L84+L85+L86</f>
        <v>598674.59668593155</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2594256.5856390363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2303</v>
      </c>
      <c r="M1" s="924"/>
      <c r="N1" s="925"/>
    </row>
    <row r="2" spans="2:14" ht="38.25"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459"/>
      <c r="L30" s="788" t="s">
        <v>1029</v>
      </c>
      <c r="M30" s="789"/>
      <c r="N30" s="76" t="s">
        <v>1030</v>
      </c>
    </row>
    <row r="31" spans="1:14" ht="15.75" customHeight="1" thickBot="1">
      <c r="A31" t="s">
        <v>1928</v>
      </c>
      <c r="B31" s="85" t="s">
        <v>1185</v>
      </c>
      <c r="C31" s="86" t="s">
        <v>1737</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121</v>
      </c>
      <c r="B36" s="861" t="str">
        <f>VLOOKUP(A36,EQUIPOS!A6:D154,3,FALSE)</f>
        <v>Bomba eléctrica para accionar la celda</v>
      </c>
      <c r="C36" s="862"/>
      <c r="D36" s="862"/>
      <c r="E36" s="862"/>
      <c r="F36" s="862"/>
      <c r="G36" s="862"/>
      <c r="H36" s="863"/>
      <c r="I36" s="274"/>
      <c r="J36" s="275"/>
      <c r="K36" s="276">
        <f>VLOOKUP(A36,EQUIPOS!A6:D163,4,FALSE)</f>
        <v>74369.990255427852</v>
      </c>
      <c r="L36" s="277"/>
      <c r="M36" s="278">
        <v>0.01</v>
      </c>
      <c r="N36" s="279">
        <f t="shared" ref="N36:N41" si="0">K36/M36</f>
        <v>7436999.0255427854</v>
      </c>
    </row>
    <row r="37" spans="1:14">
      <c r="A37" s="118" t="s">
        <v>192</v>
      </c>
      <c r="B37" s="861" t="str">
        <f>VLOOKUP(A37,EQUIPOS!A7:D154,3,FALSE)</f>
        <v>Equipo de acarreo interno</v>
      </c>
      <c r="C37" s="862"/>
      <c r="D37" s="862"/>
      <c r="E37" s="862"/>
      <c r="F37" s="862"/>
      <c r="G37" s="862"/>
      <c r="H37" s="863"/>
      <c r="I37" s="428"/>
      <c r="J37" s="429"/>
      <c r="K37" s="276">
        <f>VLOOKUP(A37,EQUIPOS!A7:D164,4,FALSE)</f>
        <v>61645.853946360163</v>
      </c>
      <c r="L37" s="342"/>
      <c r="M37" s="343">
        <v>0.05</v>
      </c>
      <c r="N37" s="279">
        <f t="shared" si="0"/>
        <v>1232917.0789272031</v>
      </c>
    </row>
    <row r="38" spans="1:14">
      <c r="A38" s="118" t="s">
        <v>217</v>
      </c>
      <c r="B38" s="861" t="str">
        <f>VLOOKUP(A38,EQUIPOS!A8:D154,3,FALSE)</f>
        <v>Equipo de soldadura y de acetileno (incluye soldadura)</v>
      </c>
      <c r="C38" s="862"/>
      <c r="D38" s="862"/>
      <c r="E38" s="862"/>
      <c r="F38" s="862"/>
      <c r="G38" s="862"/>
      <c r="H38" s="863"/>
      <c r="I38" s="428"/>
      <c r="J38" s="429"/>
      <c r="K38" s="276">
        <f>VLOOKUP(A38,EQUIPOS!A8:D165,4,FALSE)</f>
        <v>26007.861328224782</v>
      </c>
      <c r="L38" s="342"/>
      <c r="M38" s="343">
        <v>0.01</v>
      </c>
      <c r="N38" s="279">
        <f t="shared" si="0"/>
        <v>2600786.1328224782</v>
      </c>
    </row>
    <row r="39" spans="1:14">
      <c r="A39" s="118" t="s">
        <v>242</v>
      </c>
      <c r="B39" s="861" t="str">
        <f>VLOOKUP(A39,EQUIPOS!A9:D154,3,FALSE)</f>
        <v>Grúa con torre capacidad 1 ton en la punta.</v>
      </c>
      <c r="C39" s="862"/>
      <c r="D39" s="862"/>
      <c r="E39" s="862"/>
      <c r="F39" s="862"/>
      <c r="G39" s="862"/>
      <c r="H39" s="863"/>
      <c r="I39" s="428"/>
      <c r="J39" s="429"/>
      <c r="K39" s="276">
        <f>VLOOKUP(A39,EQUIPOS!A9:D166,4,FALSE)</f>
        <v>149717.09180502343</v>
      </c>
      <c r="L39" s="342"/>
      <c r="M39" s="343">
        <v>0.04</v>
      </c>
      <c r="N39" s="279">
        <f t="shared" si="0"/>
        <v>3742927.2951255855</v>
      </c>
    </row>
    <row r="40" spans="1:14">
      <c r="A40" s="118" t="s">
        <v>255</v>
      </c>
      <c r="B40" s="861" t="str">
        <f>VLOOKUP(A40,EQUIPOS!A10:D154,3,FALSE)</f>
        <v>Manómetro cable de acero para bajar la celda</v>
      </c>
      <c r="C40" s="862"/>
      <c r="D40" s="862"/>
      <c r="E40" s="862"/>
      <c r="F40" s="862"/>
      <c r="G40" s="862"/>
      <c r="H40" s="863"/>
      <c r="I40" s="335"/>
      <c r="J40" s="337"/>
      <c r="K40" s="276">
        <f>VLOOKUP(A40,EQUIPOS!A10:D167,4,FALSE)</f>
        <v>2046651.2437079612</v>
      </c>
      <c r="L40" s="430"/>
      <c r="M40" s="431">
        <v>1</v>
      </c>
      <c r="N40" s="279">
        <f t="shared" si="0"/>
        <v>2046651.2437079612</v>
      </c>
    </row>
    <row r="41" spans="1:14">
      <c r="A41" t="s">
        <v>320</v>
      </c>
      <c r="B41" s="861" t="str">
        <f>VLOOKUP(A41,EQUIPOS!A11:D155,3,FALSE)</f>
        <v>Retroexcavadora sobre llantas, motor 62HP, Profundidad de excavación de 5.41 metros.</v>
      </c>
      <c r="C41" s="862"/>
      <c r="D41" s="862"/>
      <c r="E41" s="862"/>
      <c r="F41" s="862"/>
      <c r="G41" s="862"/>
      <c r="H41" s="863"/>
      <c r="I41" s="41"/>
      <c r="J41" s="42"/>
      <c r="K41" s="276">
        <f>VLOOKUP(A41,EQUIPOS!A11:D168,4,FALSE)</f>
        <v>123291.70789272033</v>
      </c>
      <c r="L41" s="283"/>
      <c r="M41" s="284">
        <v>0.2</v>
      </c>
      <c r="N41" s="279">
        <f t="shared" si="0"/>
        <v>616458.53946360154</v>
      </c>
    </row>
    <row r="42" spans="1:14">
      <c r="B42" s="327"/>
      <c r="C42" s="328"/>
      <c r="D42" s="328"/>
      <c r="E42" s="328"/>
      <c r="F42" s="330"/>
      <c r="G42" s="330"/>
      <c r="H42" s="130"/>
      <c r="I42" s="41"/>
      <c r="J42" s="42"/>
      <c r="K42" s="445"/>
      <c r="L42" s="283"/>
      <c r="M42" s="284"/>
      <c r="N42" s="280"/>
    </row>
    <row r="43" spans="1:14">
      <c r="B43" s="869" t="s">
        <v>1036</v>
      </c>
      <c r="C43" s="870"/>
      <c r="D43" s="870"/>
      <c r="E43" s="43"/>
      <c r="F43" s="44"/>
      <c r="G43" s="44"/>
      <c r="H43" s="45"/>
      <c r="I43" s="41"/>
      <c r="J43" s="42"/>
      <c r="K43" s="286"/>
      <c r="L43" s="283"/>
      <c r="M43" s="408">
        <v>0.01</v>
      </c>
      <c r="N43" s="351">
        <f>N81*M43</f>
        <v>40222.408211598995</v>
      </c>
    </row>
    <row r="44" spans="1:14" ht="15.75" thickBot="1">
      <c r="B44" s="861"/>
      <c r="C44" s="862"/>
      <c r="D44" s="862"/>
      <c r="E44" s="862"/>
      <c r="F44" s="862"/>
      <c r="G44" s="862"/>
      <c r="H44" s="863"/>
      <c r="I44" s="871"/>
      <c r="J44" s="872"/>
      <c r="K44" s="46"/>
      <c r="L44" s="873"/>
      <c r="M44" s="874"/>
      <c r="N44" s="110"/>
    </row>
    <row r="45" spans="1:14" ht="15.75" thickBot="1">
      <c r="B45" s="812" t="s">
        <v>1037</v>
      </c>
      <c r="C45" s="813"/>
      <c r="D45" s="813"/>
      <c r="E45" s="813"/>
      <c r="F45" s="813"/>
      <c r="G45" s="813"/>
      <c r="H45" s="813"/>
      <c r="I45" s="813"/>
      <c r="J45" s="813"/>
      <c r="K45" s="813"/>
      <c r="L45" s="813"/>
      <c r="M45" s="814"/>
      <c r="N45" s="401">
        <f>SUM(N36:N44)</f>
        <v>17716961.723801214</v>
      </c>
    </row>
    <row r="46" spans="1:14">
      <c r="B46" s="287"/>
      <c r="C46" s="39"/>
      <c r="D46" s="39"/>
      <c r="E46" s="39"/>
      <c r="F46" s="39"/>
      <c r="G46" s="39"/>
      <c r="H46" s="39"/>
      <c r="I46" s="39"/>
      <c r="J46" s="39"/>
      <c r="K46" s="39"/>
      <c r="L46" s="39"/>
      <c r="M46" s="39"/>
      <c r="N46" s="40"/>
    </row>
    <row r="47" spans="1:14">
      <c r="B47" s="69" t="s">
        <v>1038</v>
      </c>
      <c r="C47" s="70"/>
      <c r="D47" s="70"/>
      <c r="E47" s="70"/>
      <c r="F47" s="70"/>
      <c r="G47" s="70"/>
      <c r="H47" s="70"/>
      <c r="I47" s="70"/>
      <c r="J47" s="70"/>
      <c r="K47" s="70"/>
      <c r="L47" s="70"/>
      <c r="M47" s="70"/>
      <c r="N47" s="71"/>
    </row>
    <row r="48" spans="1:14" ht="15.75" thickBot="1">
      <c r="B48" s="72"/>
      <c r="C48" s="67"/>
      <c r="D48" s="67"/>
      <c r="E48" s="67"/>
      <c r="F48" s="67"/>
      <c r="G48" s="67"/>
      <c r="H48" s="67"/>
      <c r="I48" s="67"/>
      <c r="J48" s="66"/>
      <c r="K48" s="66"/>
      <c r="L48" s="66"/>
      <c r="M48" s="66"/>
      <c r="N48" s="68"/>
    </row>
    <row r="49" spans="1:14">
      <c r="B49" s="857" t="s">
        <v>1028</v>
      </c>
      <c r="C49" s="858"/>
      <c r="D49" s="858"/>
      <c r="E49" s="858"/>
      <c r="F49" s="858"/>
      <c r="G49" s="858"/>
      <c r="H49" s="858"/>
      <c r="I49" s="892"/>
      <c r="J49" s="322" t="s">
        <v>1029</v>
      </c>
      <c r="K49" s="90" t="s">
        <v>1030</v>
      </c>
      <c r="L49" s="893" t="s">
        <v>1039</v>
      </c>
      <c r="M49" s="892"/>
      <c r="N49" s="91" t="s">
        <v>1035</v>
      </c>
    </row>
    <row r="50" spans="1:14">
      <c r="A50" s="166" t="s">
        <v>412</v>
      </c>
      <c r="B50" s="48"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23230786.002729062</v>
      </c>
      <c r="N50" s="279">
        <f t="shared" ref="N50:N55" si="1">K50*M50</f>
        <v>23230786.002729062</v>
      </c>
    </row>
    <row r="51" spans="1:14">
      <c r="A51" s="166" t="s">
        <v>515</v>
      </c>
      <c r="B51" s="48"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118250.87260991501</v>
      </c>
      <c r="N51" s="279">
        <f t="shared" si="1"/>
        <v>3547526.1782974503</v>
      </c>
    </row>
    <row r="52" spans="1:14">
      <c r="A52" s="166" t="s">
        <v>755</v>
      </c>
      <c r="B52" s="48"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2289597.6429934138</v>
      </c>
      <c r="N52" s="279">
        <f t="shared" si="1"/>
        <v>4579195.2859868277</v>
      </c>
    </row>
    <row r="53" spans="1:14">
      <c r="A53" s="166" t="s">
        <v>757</v>
      </c>
      <c r="B53" s="48"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1411148.2030565934</v>
      </c>
      <c r="N53" s="279">
        <f t="shared" si="1"/>
        <v>7055741.0152829671</v>
      </c>
    </row>
    <row r="54" spans="1:14">
      <c r="A54" s="166" t="s">
        <v>792</v>
      </c>
      <c r="B54" s="48"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89649.753340511641</v>
      </c>
      <c r="N54" s="279">
        <f t="shared" si="1"/>
        <v>5378985.2004306987</v>
      </c>
    </row>
    <row r="55" spans="1:14">
      <c r="A55" s="166" t="s">
        <v>799</v>
      </c>
      <c r="B55" s="48" t="str">
        <f>VLOOKUP(A55,MATERIALES!A7:D373,3,FALSE)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47211.680539038738</v>
      </c>
      <c r="N55" s="279">
        <f t="shared" si="1"/>
        <v>566540.16646846489</v>
      </c>
    </row>
    <row r="56" spans="1:14">
      <c r="A56" s="166"/>
      <c r="B56" s="48"/>
      <c r="C56" s="432"/>
      <c r="D56" s="432"/>
      <c r="E56" s="432"/>
      <c r="F56" s="432"/>
      <c r="G56" s="432"/>
      <c r="H56" s="432"/>
      <c r="I56" s="432"/>
      <c r="J56" s="318"/>
      <c r="K56" s="404"/>
      <c r="L56" s="428"/>
      <c r="M56" s="409"/>
      <c r="N56" s="279"/>
    </row>
    <row r="57" spans="1:14" ht="15.75" thickBot="1">
      <c r="B57" s="48"/>
      <c r="C57" s="317"/>
      <c r="D57" s="317"/>
      <c r="E57" s="317"/>
      <c r="F57" s="317"/>
      <c r="G57" s="317"/>
      <c r="H57" s="317"/>
      <c r="I57" s="317"/>
      <c r="J57" s="442"/>
      <c r="K57" s="131"/>
      <c r="L57" s="332"/>
      <c r="M57" s="409"/>
      <c r="N57" s="279"/>
    </row>
    <row r="58" spans="1:14" ht="15.75" thickBot="1">
      <c r="B58" s="812" t="s">
        <v>1037</v>
      </c>
      <c r="C58" s="813"/>
      <c r="D58" s="813"/>
      <c r="E58" s="813"/>
      <c r="F58" s="813"/>
      <c r="G58" s="813"/>
      <c r="H58" s="813"/>
      <c r="I58" s="813"/>
      <c r="J58" s="813"/>
      <c r="K58" s="813"/>
      <c r="L58" s="813"/>
      <c r="M58" s="814"/>
      <c r="N58" s="401">
        <f>SUM(N50:N57)</f>
        <v>44358773.849195465</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1484</v>
      </c>
      <c r="B63" s="51" t="str">
        <f>VLOOKUP(A63,TRANSPORTE!A5:D117,3,FALSE)</f>
        <v>Transporte de tubos. celdas, etc.</v>
      </c>
      <c r="C63" s="324"/>
      <c r="D63" s="324"/>
      <c r="E63" s="324"/>
      <c r="F63" s="324"/>
      <c r="G63" s="324"/>
      <c r="H63" s="318" t="s">
        <v>1551</v>
      </c>
      <c r="I63" s="286">
        <v>1</v>
      </c>
      <c r="J63" s="293">
        <v>1</v>
      </c>
      <c r="K63" s="286">
        <f>I63*J63</f>
        <v>1</v>
      </c>
      <c r="L63" s="899">
        <f>VLOOKUP(A63,TRANSPORTE!A5:D117,4,FALSE)</f>
        <v>1180966.7472947596</v>
      </c>
      <c r="M63" s="900"/>
      <c r="N63" s="294">
        <f>K63*L63</f>
        <v>1180966.7472947596</v>
      </c>
    </row>
    <row r="64" spans="1:14">
      <c r="A64" t="s">
        <v>1486</v>
      </c>
      <c r="B64" s="51" t="str">
        <f>VLOOKUP(A64,TRANSPORTE!A6:D117,3,FALSE)</f>
        <v>Transporte de personal de montaje</v>
      </c>
      <c r="C64" s="52"/>
      <c r="D64" s="52"/>
      <c r="E64" s="52"/>
      <c r="F64" s="52"/>
      <c r="G64" s="52"/>
      <c r="H64" s="318" t="s">
        <v>1551</v>
      </c>
      <c r="I64" s="286">
        <v>8</v>
      </c>
      <c r="J64" s="293">
        <v>1</v>
      </c>
      <c r="K64" s="286">
        <f>I64*J64</f>
        <v>8</v>
      </c>
      <c r="L64" s="899">
        <f>VLOOKUP(A64,TRANSPORTE!A6:D117,4,FALSE)</f>
        <v>195072.57126028376</v>
      </c>
      <c r="M64" s="900"/>
      <c r="N64" s="294">
        <f>K64*L64</f>
        <v>1560580.5700822701</v>
      </c>
    </row>
    <row r="65" spans="1:15">
      <c r="A65" t="s">
        <v>1483</v>
      </c>
      <c r="B65" s="51" t="str">
        <f>VLOOKUP(A65,TRANSPORTE!A6:D117,3,FALSE)</f>
        <v>Pasajes aéreos</v>
      </c>
      <c r="C65" s="52"/>
      <c r="D65" s="52"/>
      <c r="E65" s="52"/>
      <c r="F65" s="52"/>
      <c r="G65" s="52"/>
      <c r="H65" s="318" t="s">
        <v>1029</v>
      </c>
      <c r="I65" s="286">
        <v>3</v>
      </c>
      <c r="J65" s="293">
        <v>1</v>
      </c>
      <c r="K65" s="286">
        <f>I65*J65</f>
        <v>3</v>
      </c>
      <c r="L65" s="899">
        <f>VLOOKUP(A65,TRANSPORTE!A6:D117,4,FALSE)</f>
        <v>490022.06197962217</v>
      </c>
      <c r="M65" s="900"/>
      <c r="N65" s="294">
        <f>K65*L65</f>
        <v>1470066.1859388666</v>
      </c>
    </row>
    <row r="66" spans="1:15">
      <c r="B66" s="51"/>
      <c r="C66" s="52"/>
      <c r="D66" s="52"/>
      <c r="E66" s="52"/>
      <c r="F66" s="52"/>
      <c r="G66" s="52"/>
      <c r="H66" s="295"/>
      <c r="I66" s="286"/>
      <c r="J66" s="286"/>
      <c r="K66" s="286"/>
      <c r="L66" s="296"/>
      <c r="M66" s="297"/>
      <c r="N66" s="298"/>
    </row>
    <row r="67" spans="1:15" ht="15.75" thickBot="1">
      <c r="B67" s="454"/>
      <c r="C67" s="455"/>
      <c r="D67" s="455"/>
      <c r="E67" s="455"/>
      <c r="F67" s="455"/>
      <c r="G67" s="455"/>
      <c r="H67" s="53"/>
      <c r="I67" s="131"/>
      <c r="J67" s="131"/>
      <c r="K67" s="131"/>
      <c r="L67" s="890"/>
      <c r="M67" s="891"/>
      <c r="N67" s="132"/>
    </row>
    <row r="68" spans="1:15" ht="15.75" thickBot="1">
      <c r="B68" s="901" t="s">
        <v>1037</v>
      </c>
      <c r="C68" s="855"/>
      <c r="D68" s="855"/>
      <c r="E68" s="855"/>
      <c r="F68" s="855"/>
      <c r="G68" s="855"/>
      <c r="H68" s="855"/>
      <c r="I68" s="855"/>
      <c r="J68" s="855"/>
      <c r="K68" s="855"/>
      <c r="L68" s="855"/>
      <c r="M68" s="856"/>
      <c r="N68" s="109">
        <f>SUM(N63:N67)</f>
        <v>4211613.5033158967</v>
      </c>
    </row>
    <row r="69" spans="1:15">
      <c r="B69" s="38"/>
      <c r="C69" s="39"/>
      <c r="D69" s="39"/>
      <c r="E69" s="39"/>
      <c r="F69" s="39"/>
      <c r="G69" s="39"/>
      <c r="H69" s="39"/>
      <c r="I69" s="39"/>
      <c r="J69" s="39"/>
      <c r="K69" s="39"/>
      <c r="L69" s="39"/>
      <c r="M69" s="39"/>
      <c r="N69" s="40"/>
    </row>
    <row r="70" spans="1:15">
      <c r="B70" s="69" t="s">
        <v>1046</v>
      </c>
      <c r="C70" s="70"/>
      <c r="D70" s="70"/>
      <c r="E70" s="70"/>
      <c r="F70" s="70"/>
      <c r="G70" s="70"/>
      <c r="H70" s="70"/>
      <c r="I70" s="70"/>
      <c r="J70" s="70"/>
      <c r="K70" s="70"/>
      <c r="L70" s="70"/>
      <c r="M70" s="70"/>
      <c r="N70" s="71"/>
    </row>
    <row r="71" spans="1:15" ht="15.75" thickBot="1">
      <c r="B71" s="73"/>
      <c r="C71" s="66"/>
      <c r="D71" s="66"/>
      <c r="E71" s="66"/>
      <c r="F71" s="66"/>
      <c r="G71" s="66"/>
      <c r="H71" s="66"/>
      <c r="I71" s="66"/>
      <c r="J71" s="66"/>
      <c r="K71" s="66"/>
      <c r="L71" s="66"/>
      <c r="M71" s="66"/>
      <c r="N71" s="68"/>
    </row>
    <row r="72" spans="1:15" ht="25.5">
      <c r="B72" s="851" t="s">
        <v>1047</v>
      </c>
      <c r="C72" s="852"/>
      <c r="D72" s="852"/>
      <c r="E72" s="852"/>
      <c r="F72" s="852"/>
      <c r="G72" s="852"/>
      <c r="H72" s="852"/>
      <c r="I72" s="78" t="s">
        <v>1048</v>
      </c>
      <c r="J72" s="80" t="s">
        <v>1493</v>
      </c>
      <c r="K72" s="79" t="s">
        <v>1050</v>
      </c>
      <c r="L72" s="853" t="s">
        <v>1034</v>
      </c>
      <c r="M72" s="854"/>
      <c r="N72" s="103" t="s">
        <v>1035</v>
      </c>
    </row>
    <row r="73" spans="1:15">
      <c r="A73" s="167" t="s">
        <v>6</v>
      </c>
      <c r="B73" s="54" t="str">
        <f>VLOOKUP(A73,'MANO DE OBRA'!A8:D68,3,FALSE)</f>
        <v xml:space="preserve">Obrero </v>
      </c>
      <c r="C73" s="52"/>
      <c r="D73" s="52"/>
      <c r="E73" s="52"/>
      <c r="F73" s="52"/>
      <c r="G73" s="52"/>
      <c r="H73" s="52"/>
      <c r="I73" s="299">
        <f t="shared" ref="I73:I76" si="2">K73/J73*100</f>
        <v>27603.894705999999</v>
      </c>
      <c r="J73" s="300">
        <v>185</v>
      </c>
      <c r="K73" s="301">
        <f>VLOOKUP(A73,'MANO DE OBRA'!A8:D99,4,FALSE)</f>
        <v>51067.205206099999</v>
      </c>
      <c r="L73" s="55"/>
      <c r="M73" s="441">
        <v>1</v>
      </c>
      <c r="N73" s="402">
        <f t="shared" ref="N73:N79" si="3">K73/M73</f>
        <v>51067.205206099999</v>
      </c>
      <c r="O73" s="111"/>
    </row>
    <row r="74" spans="1:15">
      <c r="A74" s="167" t="s">
        <v>74</v>
      </c>
      <c r="B74" s="54" t="str">
        <f>VLOOKUP(A74,'MANO DE OBRA'!A8:D69,3,FALSE)</f>
        <v>Ingeniero de Montaje y Prueba Pilote (1)</v>
      </c>
      <c r="C74" s="52"/>
      <c r="D74" s="52"/>
      <c r="E74" s="52"/>
      <c r="F74" s="52"/>
      <c r="G74" s="52"/>
      <c r="H74" s="52"/>
      <c r="I74" s="299">
        <f t="shared" si="2"/>
        <v>246958.80000000002</v>
      </c>
      <c r="J74" s="300">
        <v>185</v>
      </c>
      <c r="K74" s="301">
        <f>VLOOKUP(A74,'MANO DE OBRA'!A8:D100,4,FALSE)</f>
        <v>456873.78</v>
      </c>
      <c r="L74" s="55"/>
      <c r="M74" s="438">
        <v>1</v>
      </c>
      <c r="N74" s="402">
        <f t="shared" si="3"/>
        <v>456873.78</v>
      </c>
    </row>
    <row r="75" spans="1:15">
      <c r="A75" s="167" t="s">
        <v>82</v>
      </c>
      <c r="B75" s="54" t="str">
        <f>VLOOKUP(A75,'MANO DE OBRA'!A9:D70,3,FALSE)</f>
        <v>Ingeniero Supervisor y Director de Prueba Pilote</v>
      </c>
      <c r="C75" s="52"/>
      <c r="D75" s="52"/>
      <c r="E75" s="52"/>
      <c r="F75" s="52"/>
      <c r="G75" s="52"/>
      <c r="H75" s="52"/>
      <c r="I75" s="299">
        <f t="shared" si="2"/>
        <v>298595.64</v>
      </c>
      <c r="J75" s="300">
        <v>185</v>
      </c>
      <c r="K75" s="301">
        <f>VLOOKUP(A75,'MANO DE OBRA'!A9:D101,4,FALSE)</f>
        <v>552401.93400000001</v>
      </c>
      <c r="L75" s="55"/>
      <c r="M75" s="446">
        <v>1</v>
      </c>
      <c r="N75" s="402">
        <f t="shared" si="3"/>
        <v>552401.93400000001</v>
      </c>
    </row>
    <row r="76" spans="1:15">
      <c r="A76" s="167" t="s">
        <v>88</v>
      </c>
      <c r="B76" s="54" t="str">
        <f>VLOOKUP(A76,'MANO DE OBRA'!A10:D71,3,FALSE)</f>
        <v>Soldador experto en montaje y pruebas</v>
      </c>
      <c r="C76" s="52"/>
      <c r="D76" s="52"/>
      <c r="E76" s="52"/>
      <c r="F76" s="52"/>
      <c r="G76" s="52"/>
      <c r="H76" s="52"/>
      <c r="I76" s="299">
        <f t="shared" si="2"/>
        <v>82811.68411799999</v>
      </c>
      <c r="J76" s="300">
        <v>185</v>
      </c>
      <c r="K76" s="301">
        <f>VLOOKUP(A76,'MANO DE OBRA'!A10:D102,4,FALSE)</f>
        <v>153201.61561829998</v>
      </c>
      <c r="L76" s="55"/>
      <c r="M76" s="446">
        <v>1</v>
      </c>
      <c r="N76" s="402">
        <f t="shared" si="3"/>
        <v>153201.61561829998</v>
      </c>
    </row>
    <row r="77" spans="1:15">
      <c r="A77" s="167" t="s">
        <v>91</v>
      </c>
      <c r="B77" s="54" t="str">
        <f>VLOOKUP(A77,'MANO DE OBRA'!A11:D72,3,FALSE)</f>
        <v>Viáticos ingeniero y director</v>
      </c>
      <c r="C77" s="52"/>
      <c r="D77" s="52"/>
      <c r="E77" s="52"/>
      <c r="F77" s="52"/>
      <c r="G77" s="52"/>
      <c r="H77" s="52"/>
      <c r="I77" s="299"/>
      <c r="J77" s="300"/>
      <c r="K77" s="301">
        <f>VLOOKUP(A77,'MANO DE OBRA'!A11:D103,4,FALSE)</f>
        <v>510672.05206099997</v>
      </c>
      <c r="L77" s="55"/>
      <c r="M77" s="446">
        <v>1</v>
      </c>
      <c r="N77" s="402">
        <f t="shared" si="3"/>
        <v>510672.05206099997</v>
      </c>
    </row>
    <row r="78" spans="1:15">
      <c r="A78" s="167" t="s">
        <v>94</v>
      </c>
      <c r="B78" s="54" t="str">
        <f>VLOOKUP(A78,'MANO DE OBRA'!A12:D73,3,FALSE)</f>
        <v>Viáticos soldadores</v>
      </c>
      <c r="C78" s="52"/>
      <c r="D78" s="52"/>
      <c r="E78" s="52"/>
      <c r="F78" s="52"/>
      <c r="G78" s="52"/>
      <c r="H78" s="52"/>
      <c r="I78" s="299"/>
      <c r="J78" s="300"/>
      <c r="K78" s="301">
        <f>VLOOKUP(A78,'MANO DE OBRA'!A12:D104,4,FALSE)</f>
        <v>255336.02603049998</v>
      </c>
      <c r="L78" s="55"/>
      <c r="M78" s="446">
        <v>1</v>
      </c>
      <c r="N78" s="402">
        <f t="shared" si="3"/>
        <v>255336.02603049998</v>
      </c>
    </row>
    <row r="79" spans="1:15">
      <c r="A79" t="s">
        <v>96</v>
      </c>
      <c r="B79" s="54" t="str">
        <f>VLOOKUP(A79,'MANO DE OBRA'!A13:D74,3,FALSE)</f>
        <v>Estudios, análisis e informes</v>
      </c>
      <c r="C79" s="52"/>
      <c r="D79" s="52"/>
      <c r="E79" s="52"/>
      <c r="F79" s="52"/>
      <c r="G79" s="52"/>
      <c r="H79" s="52"/>
      <c r="I79" s="299"/>
      <c r="J79" s="300"/>
      <c r="K79" s="301">
        <f>VLOOKUP(A79,'MANO DE OBRA'!A13:D105,4,FALSE)</f>
        <v>2042688.2082439999</v>
      </c>
      <c r="L79" s="325"/>
      <c r="M79" s="307">
        <v>1</v>
      </c>
      <c r="N79" s="402">
        <f t="shared" si="3"/>
        <v>2042688.2082439999</v>
      </c>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SUM(N73:N80)</f>
        <v>4022240.8211598997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N45+N58+N68+N81</f>
        <v>70309589.897472471</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14061917.979494495</v>
      </c>
      <c r="M88" s="848"/>
      <c r="N88" s="56"/>
    </row>
    <row r="89" spans="1:14">
      <c r="B89" s="94" t="s">
        <v>1057</v>
      </c>
      <c r="C89" s="95"/>
      <c r="D89" s="95"/>
      <c r="E89" s="95"/>
      <c r="F89" s="95"/>
      <c r="G89" s="95"/>
      <c r="H89" s="95"/>
      <c r="I89" s="92"/>
      <c r="J89" s="93"/>
      <c r="K89" s="311">
        <v>0.05</v>
      </c>
      <c r="L89" s="847">
        <f>N83*K89</f>
        <v>3515479.4948736238</v>
      </c>
      <c r="M89" s="848"/>
      <c r="N89" s="56"/>
    </row>
    <row r="90" spans="1:14" ht="15.75" thickBot="1">
      <c r="B90" s="96" t="s">
        <v>1058</v>
      </c>
      <c r="C90" s="97"/>
      <c r="D90" s="97"/>
      <c r="E90" s="97"/>
      <c r="F90" s="97"/>
      <c r="G90" s="97"/>
      <c r="H90" s="97"/>
      <c r="I90" s="98"/>
      <c r="J90" s="99"/>
      <c r="K90" s="312">
        <v>0.05</v>
      </c>
      <c r="L90" s="849">
        <f>N83*K90</f>
        <v>3515479.4948736238</v>
      </c>
      <c r="M90" s="850"/>
      <c r="N90" s="56"/>
    </row>
    <row r="91" spans="1:14" ht="15.75" thickBot="1">
      <c r="B91" s="812" t="s">
        <v>1037</v>
      </c>
      <c r="C91" s="813"/>
      <c r="D91" s="813"/>
      <c r="E91" s="813"/>
      <c r="F91" s="813"/>
      <c r="G91" s="813"/>
      <c r="H91" s="813"/>
      <c r="I91" s="813"/>
      <c r="J91" s="813"/>
      <c r="K91" s="813"/>
      <c r="L91" s="813"/>
      <c r="M91" s="814"/>
      <c r="N91" s="57">
        <f>L88+L89+L90</f>
        <v>21092876.969241742</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91402466.866714209</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1060</v>
      </c>
      <c r="F98" s="424"/>
      <c r="G98" s="424"/>
      <c r="H98" s="424"/>
      <c r="I98" s="424"/>
      <c r="J98" s="424"/>
      <c r="K98" s="250"/>
      <c r="L98" s="250"/>
      <c r="M98" s="250"/>
      <c r="N98" s="251"/>
    </row>
    <row r="99" spans="2:14">
      <c r="B99" s="249"/>
      <c r="C99" s="250"/>
      <c r="D99" s="250"/>
      <c r="E99" s="250" t="s">
        <v>1061</v>
      </c>
      <c r="F99" s="250"/>
      <c r="G99" s="250"/>
      <c r="H99" s="250"/>
      <c r="I99" s="250"/>
      <c r="J99" s="250"/>
      <c r="K99" s="250"/>
      <c r="L99" s="250"/>
      <c r="M99" s="250"/>
      <c r="N99" s="251"/>
    </row>
    <row r="100" spans="2:14">
      <c r="B100" s="249"/>
      <c r="C100" s="250"/>
      <c r="D100" s="250"/>
      <c r="E100" s="250" t="s">
        <v>1062</v>
      </c>
      <c r="F100" s="250"/>
      <c r="G100" s="250"/>
      <c r="H100" s="250"/>
      <c r="I100" s="250"/>
      <c r="J100" s="250"/>
      <c r="K100" s="250"/>
      <c r="L100" s="250"/>
      <c r="M100" s="250"/>
      <c r="N100" s="251"/>
    </row>
    <row r="101" spans="2:14">
      <c r="B101" s="249"/>
      <c r="C101" s="250"/>
      <c r="D101" s="250"/>
      <c r="E101" s="250" t="s">
        <v>1063</v>
      </c>
      <c r="F101" s="250"/>
      <c r="G101" s="250"/>
      <c r="H101" s="250"/>
      <c r="I101" s="250"/>
      <c r="J101" s="250"/>
      <c r="K101" s="250"/>
      <c r="L101" s="250"/>
      <c r="M101" s="250"/>
      <c r="N101" s="251"/>
    </row>
    <row r="102" spans="2:14" ht="15.75" thickBot="1">
      <c r="B102" s="249"/>
      <c r="C102" s="250"/>
      <c r="D102" s="250"/>
      <c r="E102" s="250"/>
      <c r="F102" s="250" t="s">
        <v>1064</v>
      </c>
      <c r="G102" s="250"/>
      <c r="H102" s="250"/>
      <c r="I102" s="250"/>
      <c r="J102" s="250"/>
      <c r="K102" s="250"/>
      <c r="L102" s="250"/>
      <c r="M102" s="250"/>
      <c r="N102" s="251"/>
    </row>
    <row r="103" spans="2:14">
      <c r="B103" s="234" t="s">
        <v>2321</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2322</v>
      </c>
      <c r="C109" s="262"/>
      <c r="D109" s="262"/>
      <c r="E109" s="262"/>
      <c r="F109" s="262"/>
      <c r="G109" s="262"/>
      <c r="H109" s="262"/>
      <c r="I109" s="262"/>
      <c r="J109" s="262"/>
      <c r="K109" s="262"/>
      <c r="L109" s="262"/>
      <c r="M109" s="262"/>
      <c r="N109" s="263"/>
    </row>
    <row r="110" spans="2:14" ht="15" customHeight="1">
      <c r="B110" s="956" t="s">
        <v>2323</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2324</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1060</v>
      </c>
      <c r="F118" s="424"/>
      <c r="G118" s="424"/>
      <c r="H118" s="250"/>
      <c r="I118" s="250"/>
      <c r="J118" s="250"/>
      <c r="K118" s="250"/>
      <c r="L118" s="250"/>
      <c r="M118" s="250"/>
      <c r="N118" s="251"/>
    </row>
    <row r="119" spans="2:14">
      <c r="B119" s="249"/>
      <c r="C119" s="250"/>
      <c r="D119" s="250"/>
      <c r="E119" s="425" t="s">
        <v>1061</v>
      </c>
      <c r="F119" s="250"/>
      <c r="G119" s="250"/>
      <c r="H119" s="425"/>
      <c r="I119" s="425"/>
      <c r="J119" s="425"/>
      <c r="K119" s="250"/>
      <c r="L119" s="250"/>
      <c r="M119" s="250"/>
      <c r="N119" s="251"/>
    </row>
    <row r="120" spans="2:14">
      <c r="B120" s="249"/>
      <c r="C120" s="250"/>
      <c r="D120" s="250"/>
      <c r="E120" s="264" t="s">
        <v>1065</v>
      </c>
      <c r="F120" s="250"/>
      <c r="G120" s="250"/>
      <c r="H120" s="264"/>
      <c r="I120" s="264"/>
      <c r="J120" s="264"/>
      <c r="K120" s="250"/>
      <c r="L120" s="250"/>
      <c r="M120" s="250"/>
      <c r="N120" s="251"/>
    </row>
    <row r="121" spans="2:14">
      <c r="B121" s="265"/>
      <c r="C121" s="262"/>
      <c r="D121" s="262"/>
      <c r="E121" s="250" t="s">
        <v>1063</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2325</v>
      </c>
      <c r="C123" s="264"/>
      <c r="D123" s="264"/>
      <c r="E123" s="250"/>
      <c r="F123" s="250"/>
      <c r="G123" s="250"/>
      <c r="H123" s="250"/>
      <c r="I123" s="250"/>
      <c r="J123" s="962"/>
      <c r="K123" s="962"/>
      <c r="L123" s="962"/>
      <c r="M123" s="962"/>
      <c r="N123" s="963"/>
    </row>
    <row r="124" spans="2:14" ht="15.75" thickBot="1">
      <c r="B124" s="426" t="s">
        <v>2326</v>
      </c>
      <c r="C124" s="427"/>
      <c r="D124" s="427"/>
      <c r="E124" s="266"/>
      <c r="F124" s="266"/>
      <c r="G124" s="266"/>
      <c r="H124" s="266"/>
      <c r="I124" s="266"/>
      <c r="J124" s="964"/>
      <c r="K124" s="964"/>
      <c r="L124" s="964"/>
      <c r="M124" s="964"/>
      <c r="N124" s="96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6"/>
      <c r="C1" s="918"/>
      <c r="D1" s="919"/>
      <c r="E1" s="919"/>
      <c r="F1" s="919"/>
      <c r="G1" s="919"/>
      <c r="H1" s="919"/>
      <c r="I1" s="919"/>
      <c r="J1" s="920"/>
      <c r="K1" s="921" t="s">
        <v>1017</v>
      </c>
      <c r="L1" s="923" t="s">
        <v>2303</v>
      </c>
      <c r="M1" s="924"/>
      <c r="N1" s="925"/>
    </row>
    <row r="2" spans="2:14" ht="27"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 customHeight="1" thickBot="1">
      <c r="A31" t="s">
        <v>1928</v>
      </c>
      <c r="B31" s="85" t="s">
        <v>1186</v>
      </c>
      <c r="C31" s="86" t="s">
        <v>1738</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6">
      <c r="B33" s="63" t="s">
        <v>1031</v>
      </c>
      <c r="C33" s="64"/>
      <c r="D33" s="64"/>
      <c r="E33" s="64"/>
      <c r="F33" s="64"/>
      <c r="G33" s="64"/>
      <c r="H33" s="64"/>
      <c r="I33" s="64"/>
      <c r="J33" s="64"/>
      <c r="K33" s="64"/>
      <c r="L33" s="64"/>
      <c r="M33" s="64"/>
      <c r="N33" s="65"/>
    </row>
    <row r="34" spans="1:16" ht="15.75" thickBot="1">
      <c r="B34" s="273"/>
      <c r="C34" s="66"/>
      <c r="D34" s="66"/>
      <c r="E34" s="66"/>
      <c r="F34" s="66"/>
      <c r="G34" s="66"/>
      <c r="H34" s="66"/>
      <c r="I34" s="67"/>
      <c r="J34" s="67"/>
      <c r="K34" s="66"/>
      <c r="L34" s="66"/>
      <c r="M34" s="66"/>
      <c r="N34" s="68"/>
    </row>
    <row r="35" spans="1:16">
      <c r="B35" s="882" t="s">
        <v>1028</v>
      </c>
      <c r="C35" s="883"/>
      <c r="D35" s="883"/>
      <c r="E35" s="883"/>
      <c r="F35" s="883"/>
      <c r="G35" s="883"/>
      <c r="H35" s="884"/>
      <c r="I35" s="885" t="s">
        <v>1032</v>
      </c>
      <c r="J35" s="886"/>
      <c r="K35" s="74" t="s">
        <v>1033</v>
      </c>
      <c r="L35" s="887" t="s">
        <v>1034</v>
      </c>
      <c r="M35" s="884"/>
      <c r="N35" s="75" t="s">
        <v>1035</v>
      </c>
    </row>
    <row r="36" spans="1:16">
      <c r="A36" s="118" t="s">
        <v>121</v>
      </c>
      <c r="B36" s="861" t="str">
        <f>VLOOKUP(A36,EQUIPOS!A6:D154,3,FALSE)</f>
        <v>Bomba eléctrica para accionar la celda</v>
      </c>
      <c r="C36" s="862"/>
      <c r="D36" s="862"/>
      <c r="E36" s="862"/>
      <c r="F36" s="862"/>
      <c r="G36" s="862"/>
      <c r="H36" s="863"/>
      <c r="I36" s="274"/>
      <c r="J36" s="275"/>
      <c r="K36" s="276">
        <f>VLOOKUP(A36,EQUIPOS!A6:D163,4,FALSE)</f>
        <v>74369.990255427852</v>
      </c>
      <c r="L36" s="277"/>
      <c r="M36" s="278">
        <v>0.01</v>
      </c>
      <c r="N36" s="279">
        <f>K36/M36</f>
        <v>7436999.0255427854</v>
      </c>
    </row>
    <row r="37" spans="1:16">
      <c r="A37" s="118" t="s">
        <v>217</v>
      </c>
      <c r="B37" s="861" t="str">
        <f>VLOOKUP(A37,EQUIPOS!A7:D154,3,FALSE)</f>
        <v>Equipo de soldadura y de acetileno (incluye soldadura)</v>
      </c>
      <c r="C37" s="862"/>
      <c r="D37" s="862"/>
      <c r="E37" s="862"/>
      <c r="F37" s="862"/>
      <c r="G37" s="862"/>
      <c r="H37" s="863"/>
      <c r="I37" s="428"/>
      <c r="J37" s="429"/>
      <c r="K37" s="276">
        <f>VLOOKUP(A37,EQUIPOS!A7:D164,4,FALSE)</f>
        <v>26007.861328224782</v>
      </c>
      <c r="L37" s="342"/>
      <c r="M37" s="343">
        <v>0.01</v>
      </c>
      <c r="N37" s="279">
        <f>K37/M37</f>
        <v>2600786.1328224782</v>
      </c>
    </row>
    <row r="38" spans="1:16">
      <c r="A38" s="118" t="s">
        <v>255</v>
      </c>
      <c r="B38" s="861" t="str">
        <f>VLOOKUP(A38,EQUIPOS!A8:D154,3,FALSE)</f>
        <v>Manómetro cable de acero para bajar la celda</v>
      </c>
      <c r="C38" s="862"/>
      <c r="D38" s="862"/>
      <c r="E38" s="862"/>
      <c r="F38" s="862"/>
      <c r="G38" s="862"/>
      <c r="H38" s="863"/>
      <c r="I38" s="428"/>
      <c r="J38" s="429"/>
      <c r="K38" s="276">
        <f>VLOOKUP(A38,EQUIPOS!A8:D165,4,FALSE)</f>
        <v>2046651.2437079612</v>
      </c>
      <c r="L38" s="342"/>
      <c r="M38" s="343">
        <v>1</v>
      </c>
      <c r="N38" s="279">
        <f>K38/M38</f>
        <v>2046651.2437079612</v>
      </c>
    </row>
    <row r="39" spans="1:16">
      <c r="A39" s="118"/>
      <c r="B39" s="861"/>
      <c r="C39" s="862"/>
      <c r="D39" s="862"/>
      <c r="E39" s="862"/>
      <c r="F39" s="862"/>
      <c r="G39" s="862"/>
      <c r="H39" s="863"/>
      <c r="I39" s="428"/>
      <c r="J39" s="429"/>
      <c r="K39" s="276"/>
      <c r="L39" s="342"/>
      <c r="M39" s="343"/>
      <c r="N39" s="279"/>
    </row>
    <row r="40" spans="1:16">
      <c r="A40" s="118"/>
      <c r="B40" s="861"/>
      <c r="C40" s="862"/>
      <c r="D40" s="862"/>
      <c r="E40" s="862"/>
      <c r="F40" s="862"/>
      <c r="G40" s="862"/>
      <c r="H40" s="863"/>
      <c r="I40" s="335"/>
      <c r="J40" s="337"/>
      <c r="K40" s="276"/>
      <c r="L40" s="430"/>
      <c r="M40" s="431"/>
      <c r="N40" s="279"/>
    </row>
    <row r="41" spans="1:16">
      <c r="B41" s="861"/>
      <c r="C41" s="862"/>
      <c r="D41" s="862"/>
      <c r="E41" s="862"/>
      <c r="F41" s="862"/>
      <c r="G41" s="862"/>
      <c r="H41" s="863"/>
      <c r="I41" s="41"/>
      <c r="J41" s="42"/>
      <c r="K41" s="276"/>
      <c r="L41" s="283"/>
      <c r="M41" s="284"/>
      <c r="N41" s="279"/>
    </row>
    <row r="42" spans="1:16">
      <c r="B42" s="327"/>
      <c r="C42" s="328"/>
      <c r="D42" s="328"/>
      <c r="E42" s="328"/>
      <c r="F42" s="330"/>
      <c r="G42" s="330"/>
      <c r="H42" s="130"/>
      <c r="I42" s="41"/>
      <c r="J42" s="42"/>
      <c r="K42" s="445"/>
      <c r="L42" s="283"/>
      <c r="M42" s="284"/>
      <c r="N42" s="280"/>
    </row>
    <row r="43" spans="1:16">
      <c r="B43" s="869" t="s">
        <v>1036</v>
      </c>
      <c r="C43" s="870"/>
      <c r="D43" s="870"/>
      <c r="E43" s="43"/>
      <c r="F43" s="44"/>
      <c r="G43" s="44"/>
      <c r="H43" s="45"/>
      <c r="I43" s="41"/>
      <c r="J43" s="42"/>
      <c r="K43" s="286"/>
      <c r="L43" s="283"/>
      <c r="M43" s="408">
        <v>0.01</v>
      </c>
      <c r="N43" s="351">
        <f>N81*M43</f>
        <v>40222.408211598995</v>
      </c>
    </row>
    <row r="44" spans="1:16" ht="15.75" thickBot="1">
      <c r="B44" s="861"/>
      <c r="C44" s="862"/>
      <c r="D44" s="862"/>
      <c r="E44" s="862"/>
      <c r="F44" s="862"/>
      <c r="G44" s="862"/>
      <c r="H44" s="863"/>
      <c r="I44" s="871"/>
      <c r="J44" s="872"/>
      <c r="K44" s="46"/>
      <c r="L44" s="873"/>
      <c r="M44" s="874"/>
      <c r="N44" s="110"/>
    </row>
    <row r="45" spans="1:16" ht="15.75" thickBot="1">
      <c r="B45" s="812" t="s">
        <v>1037</v>
      </c>
      <c r="C45" s="813"/>
      <c r="D45" s="813"/>
      <c r="E45" s="813"/>
      <c r="F45" s="813"/>
      <c r="G45" s="813"/>
      <c r="H45" s="813"/>
      <c r="I45" s="813"/>
      <c r="J45" s="813"/>
      <c r="K45" s="813"/>
      <c r="L45" s="813"/>
      <c r="M45" s="814"/>
      <c r="N45" s="401">
        <f>SUM(N36:N44)</f>
        <v>12124658.810284823</v>
      </c>
      <c r="P45" s="119"/>
    </row>
    <row r="46" spans="1:16">
      <c r="B46" s="287"/>
      <c r="C46" s="39"/>
      <c r="D46" s="39"/>
      <c r="E46" s="39"/>
      <c r="F46" s="39"/>
      <c r="G46" s="39"/>
      <c r="H46" s="39"/>
      <c r="I46" s="39"/>
      <c r="J46" s="39"/>
      <c r="K46" s="39"/>
      <c r="L46" s="39"/>
      <c r="M46" s="39"/>
      <c r="N46" s="40"/>
    </row>
    <row r="47" spans="1:16">
      <c r="B47" s="69" t="s">
        <v>1038</v>
      </c>
      <c r="C47" s="70"/>
      <c r="D47" s="70"/>
      <c r="E47" s="70"/>
      <c r="F47" s="70"/>
      <c r="G47" s="70"/>
      <c r="H47" s="70"/>
      <c r="I47" s="70"/>
      <c r="J47" s="70"/>
      <c r="K47" s="70"/>
      <c r="L47" s="70"/>
      <c r="M47" s="70"/>
      <c r="N47" s="71"/>
    </row>
    <row r="48" spans="1:16" ht="15.75" thickBot="1">
      <c r="B48" s="72"/>
      <c r="C48" s="67"/>
      <c r="D48" s="67"/>
      <c r="E48" s="67"/>
      <c r="F48" s="67"/>
      <c r="G48" s="67"/>
      <c r="H48" s="67"/>
      <c r="I48" s="67"/>
      <c r="J48" s="66"/>
      <c r="K48" s="66"/>
      <c r="L48" s="66"/>
      <c r="M48" s="66"/>
      <c r="N48" s="68"/>
    </row>
    <row r="49" spans="1:14">
      <c r="B49" s="857" t="s">
        <v>1028</v>
      </c>
      <c r="C49" s="858"/>
      <c r="D49" s="858"/>
      <c r="E49" s="858"/>
      <c r="F49" s="858"/>
      <c r="G49" s="858"/>
      <c r="H49" s="858"/>
      <c r="I49" s="892"/>
      <c r="J49" s="322" t="s">
        <v>1029</v>
      </c>
      <c r="K49" s="90" t="s">
        <v>1030</v>
      </c>
      <c r="L49" s="893" t="s">
        <v>1039</v>
      </c>
      <c r="M49" s="892"/>
      <c r="N49" s="91" t="s">
        <v>1035</v>
      </c>
    </row>
    <row r="50" spans="1:14">
      <c r="A50" s="166" t="s">
        <v>412</v>
      </c>
      <c r="B50" s="48"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23230786.002729062</v>
      </c>
      <c r="N50" s="279">
        <f t="shared" ref="N50:N55" si="0">K50*M50</f>
        <v>23230786.002729062</v>
      </c>
    </row>
    <row r="51" spans="1:14">
      <c r="A51" s="166" t="s">
        <v>515</v>
      </c>
      <c r="B51" s="48"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118250.87260991501</v>
      </c>
      <c r="N51" s="279">
        <f t="shared" si="0"/>
        <v>3547526.1782974503</v>
      </c>
    </row>
    <row r="52" spans="1:14">
      <c r="A52" s="166" t="s">
        <v>755</v>
      </c>
      <c r="B52" s="48"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2289597.6429934138</v>
      </c>
      <c r="N52" s="279">
        <f t="shared" si="0"/>
        <v>4579195.2859868277</v>
      </c>
    </row>
    <row r="53" spans="1:14">
      <c r="A53" s="166" t="s">
        <v>757</v>
      </c>
      <c r="B53" s="48"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1411148.2030565934</v>
      </c>
      <c r="N53" s="279">
        <f t="shared" si="0"/>
        <v>7055741.0152829671</v>
      </c>
    </row>
    <row r="54" spans="1:14">
      <c r="A54" s="166" t="s">
        <v>792</v>
      </c>
      <c r="B54" s="48"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89649.753340511641</v>
      </c>
      <c r="N54" s="279">
        <f t="shared" si="0"/>
        <v>5378985.2004306987</v>
      </c>
    </row>
    <row r="55" spans="1:14">
      <c r="A55" s="166" t="s">
        <v>799</v>
      </c>
      <c r="B55" s="48" t="str">
        <f>VLOOKUP(A55,MATERIALES!A8:D373,3,FALSE)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47211.680539038738</v>
      </c>
      <c r="N55" s="279">
        <f t="shared" si="0"/>
        <v>566540.16646846489</v>
      </c>
    </row>
    <row r="56" spans="1:14">
      <c r="A56" s="166"/>
      <c r="B56" s="48"/>
      <c r="C56" s="432"/>
      <c r="D56" s="432"/>
      <c r="E56" s="432"/>
      <c r="F56" s="432"/>
      <c r="G56" s="432"/>
      <c r="H56" s="432"/>
      <c r="I56" s="432"/>
      <c r="J56" s="318"/>
      <c r="K56" s="404"/>
      <c r="L56" s="428"/>
      <c r="M56" s="409"/>
      <c r="N56" s="279"/>
    </row>
    <row r="57" spans="1:14" ht="15.75" thickBot="1">
      <c r="B57" s="48"/>
      <c r="C57" s="317"/>
      <c r="D57" s="317"/>
      <c r="E57" s="317"/>
      <c r="F57" s="317"/>
      <c r="G57" s="317"/>
      <c r="H57" s="317"/>
      <c r="I57" s="317"/>
      <c r="J57" s="442"/>
      <c r="K57" s="131"/>
      <c r="L57" s="332"/>
      <c r="M57" s="409"/>
      <c r="N57" s="279"/>
    </row>
    <row r="58" spans="1:14" ht="15.75" thickBot="1">
      <c r="B58" s="812" t="s">
        <v>1037</v>
      </c>
      <c r="C58" s="813"/>
      <c r="D58" s="813"/>
      <c r="E58" s="813"/>
      <c r="F58" s="813"/>
      <c r="G58" s="813"/>
      <c r="H58" s="813"/>
      <c r="I58" s="813"/>
      <c r="J58" s="813"/>
      <c r="K58" s="813"/>
      <c r="L58" s="813"/>
      <c r="M58" s="814"/>
      <c r="N58" s="401">
        <f>SUM(N50:N57)</f>
        <v>44358773.849195465</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75" thickBot="1">
      <c r="B61" s="73"/>
      <c r="C61" s="66"/>
      <c r="D61" s="66"/>
      <c r="E61" s="66"/>
      <c r="F61" s="66"/>
      <c r="G61" s="66"/>
      <c r="H61" s="66"/>
      <c r="I61" s="66"/>
      <c r="J61" s="66"/>
      <c r="K61" s="66"/>
      <c r="L61" s="66"/>
      <c r="M61" s="66"/>
      <c r="N61" s="68"/>
    </row>
    <row r="62" spans="1:14" ht="25.5">
      <c r="B62" s="320" t="s">
        <v>1041</v>
      </c>
      <c r="C62" s="321"/>
      <c r="D62" s="321"/>
      <c r="E62" s="321"/>
      <c r="F62" s="321"/>
      <c r="G62" s="321"/>
      <c r="H62" s="78" t="s">
        <v>1029</v>
      </c>
      <c r="I62" s="79" t="s">
        <v>1042</v>
      </c>
      <c r="J62" s="80" t="s">
        <v>1043</v>
      </c>
      <c r="K62" s="78" t="s">
        <v>1044</v>
      </c>
      <c r="L62" s="898" t="s">
        <v>1045</v>
      </c>
      <c r="M62" s="877"/>
      <c r="N62" s="81" t="s">
        <v>1035</v>
      </c>
    </row>
    <row r="63" spans="1:14">
      <c r="A63" t="s">
        <v>1483</v>
      </c>
      <c r="B63" s="51" t="str">
        <f>VLOOKUP(A63,TRANSPORTE!A5:D117,3,FALSE)</f>
        <v>Pasajes aéreos</v>
      </c>
      <c r="C63" s="324"/>
      <c r="D63" s="324"/>
      <c r="E63" s="324"/>
      <c r="F63" s="324"/>
      <c r="G63" s="324"/>
      <c r="H63" s="318" t="s">
        <v>1029</v>
      </c>
      <c r="I63" s="286">
        <v>3</v>
      </c>
      <c r="J63" s="293">
        <v>1</v>
      </c>
      <c r="K63" s="286">
        <f>I63*J63</f>
        <v>3</v>
      </c>
      <c r="L63" s="899">
        <f>VLOOKUP(A63,TRANSPORTE!A5:D117,4,FALSE)</f>
        <v>490022.06197962217</v>
      </c>
      <c r="M63" s="900"/>
      <c r="N63" s="294">
        <f>K63*L63</f>
        <v>1470066.1859388666</v>
      </c>
    </row>
    <row r="64" spans="1:14">
      <c r="A64" t="s">
        <v>1484</v>
      </c>
      <c r="B64" s="51" t="str">
        <f>VLOOKUP(A64,TRANSPORTE!A6:D117,3,FALSE)</f>
        <v>Transporte de tubos. celdas, etc.</v>
      </c>
      <c r="C64" s="52"/>
      <c r="D64" s="52"/>
      <c r="E64" s="52"/>
      <c r="F64" s="52"/>
      <c r="G64" s="52"/>
      <c r="H64" s="318" t="s">
        <v>1551</v>
      </c>
      <c r="I64" s="286">
        <v>1</v>
      </c>
      <c r="J64" s="293">
        <v>1</v>
      </c>
      <c r="K64" s="286">
        <f>I64*J64</f>
        <v>1</v>
      </c>
      <c r="L64" s="899">
        <f>VLOOKUP(A64,TRANSPORTE!A6:D117,4,FALSE)</f>
        <v>1180966.7472947596</v>
      </c>
      <c r="M64" s="900"/>
      <c r="N64" s="294">
        <f>K64*L64</f>
        <v>1180966.7472947596</v>
      </c>
    </row>
    <row r="65" spans="1:15">
      <c r="A65" t="s">
        <v>1486</v>
      </c>
      <c r="B65" s="51" t="str">
        <f>VLOOKUP(A65,TRANSPORTE!A6:D117,3,FALSE)</f>
        <v>Transporte de personal de montaje</v>
      </c>
      <c r="C65" s="52"/>
      <c r="D65" s="52"/>
      <c r="E65" s="52"/>
      <c r="F65" s="52"/>
      <c r="G65" s="52"/>
      <c r="H65" s="318" t="s">
        <v>1551</v>
      </c>
      <c r="I65" s="286">
        <v>8</v>
      </c>
      <c r="J65" s="293">
        <v>1</v>
      </c>
      <c r="K65" s="286">
        <f>I65*J65</f>
        <v>8</v>
      </c>
      <c r="L65" s="899">
        <f>VLOOKUP(A65,TRANSPORTE!A6:D118,4,FALSE)</f>
        <v>195072.57126028376</v>
      </c>
      <c r="M65" s="900"/>
      <c r="N65" s="294">
        <f>K65*L65</f>
        <v>1560580.5700822701</v>
      </c>
    </row>
    <row r="66" spans="1:15">
      <c r="B66" s="51"/>
      <c r="C66" s="52"/>
      <c r="D66" s="52"/>
      <c r="E66" s="52"/>
      <c r="F66" s="52"/>
      <c r="G66" s="52"/>
      <c r="H66" s="295"/>
      <c r="I66" s="286"/>
      <c r="J66" s="286"/>
      <c r="K66" s="286"/>
      <c r="L66" s="296"/>
      <c r="M66" s="297"/>
      <c r="N66" s="298"/>
    </row>
    <row r="67" spans="1:15" ht="15.75" thickBot="1">
      <c r="B67" s="454"/>
      <c r="C67" s="455"/>
      <c r="D67" s="455"/>
      <c r="E67" s="455"/>
      <c r="F67" s="455"/>
      <c r="G67" s="455"/>
      <c r="H67" s="53"/>
      <c r="I67" s="131"/>
      <c r="J67" s="131"/>
      <c r="K67" s="131"/>
      <c r="L67" s="890"/>
      <c r="M67" s="891"/>
      <c r="N67" s="132"/>
    </row>
    <row r="68" spans="1:15" ht="15.75" thickBot="1">
      <c r="B68" s="901" t="s">
        <v>1037</v>
      </c>
      <c r="C68" s="855"/>
      <c r="D68" s="855"/>
      <c r="E68" s="855"/>
      <c r="F68" s="855"/>
      <c r="G68" s="855"/>
      <c r="H68" s="855"/>
      <c r="I68" s="855"/>
      <c r="J68" s="855"/>
      <c r="K68" s="855"/>
      <c r="L68" s="855"/>
      <c r="M68" s="856"/>
      <c r="N68" s="109">
        <f>SUM(N63:N67)</f>
        <v>4211613.5033158958</v>
      </c>
    </row>
    <row r="69" spans="1:15">
      <c r="B69" s="38"/>
      <c r="C69" s="39"/>
      <c r="D69" s="39"/>
      <c r="E69" s="39"/>
      <c r="F69" s="39"/>
      <c r="G69" s="39"/>
      <c r="H69" s="39"/>
      <c r="I69" s="39"/>
      <c r="J69" s="39"/>
      <c r="K69" s="39"/>
      <c r="L69" s="39"/>
      <c r="M69" s="39"/>
      <c r="N69" s="40"/>
    </row>
    <row r="70" spans="1:15">
      <c r="B70" s="69" t="s">
        <v>1046</v>
      </c>
      <c r="C70" s="70"/>
      <c r="D70" s="70"/>
      <c r="E70" s="70"/>
      <c r="F70" s="70"/>
      <c r="G70" s="70"/>
      <c r="H70" s="70"/>
      <c r="I70" s="70"/>
      <c r="J70" s="70"/>
      <c r="K70" s="70"/>
      <c r="L70" s="70"/>
      <c r="M70" s="70"/>
      <c r="N70" s="71"/>
    </row>
    <row r="71" spans="1:15" ht="15.75" thickBot="1">
      <c r="B71" s="73"/>
      <c r="C71" s="66"/>
      <c r="D71" s="66"/>
      <c r="E71" s="66"/>
      <c r="F71" s="66"/>
      <c r="G71" s="66"/>
      <c r="H71" s="66"/>
      <c r="I71" s="66"/>
      <c r="J71" s="66"/>
      <c r="K71" s="66"/>
      <c r="L71" s="66"/>
      <c r="M71" s="66"/>
      <c r="N71" s="68"/>
    </row>
    <row r="72" spans="1:15" ht="25.5">
      <c r="B72" s="851" t="s">
        <v>1047</v>
      </c>
      <c r="C72" s="852"/>
      <c r="D72" s="852"/>
      <c r="E72" s="852"/>
      <c r="F72" s="852"/>
      <c r="G72" s="852"/>
      <c r="H72" s="852"/>
      <c r="I72" s="78" t="s">
        <v>1048</v>
      </c>
      <c r="J72" s="80" t="s">
        <v>1493</v>
      </c>
      <c r="K72" s="79" t="s">
        <v>1050</v>
      </c>
      <c r="L72" s="853" t="s">
        <v>1034</v>
      </c>
      <c r="M72" s="854"/>
      <c r="N72" s="103" t="s">
        <v>1035</v>
      </c>
    </row>
    <row r="73" spans="1:15">
      <c r="A73" s="167" t="s">
        <v>6</v>
      </c>
      <c r="B73" s="54" t="str">
        <f>VLOOKUP(A73,'MANO DE OBRA'!A8:D68,3,FALSE)</f>
        <v xml:space="preserve">Obrero </v>
      </c>
      <c r="C73" s="52"/>
      <c r="D73" s="52"/>
      <c r="E73" s="52"/>
      <c r="F73" s="52"/>
      <c r="G73" s="52"/>
      <c r="H73" s="52"/>
      <c r="I73" s="299">
        <f t="shared" ref="I73:I76" si="1">K73/J73*100</f>
        <v>27603.894705999999</v>
      </c>
      <c r="J73" s="300">
        <v>185</v>
      </c>
      <c r="K73" s="301">
        <f>VLOOKUP(A73,'MANO DE OBRA'!A8:D99,4,FALSE)</f>
        <v>51067.205206099999</v>
      </c>
      <c r="L73" s="55"/>
      <c r="M73" s="441">
        <v>1</v>
      </c>
      <c r="N73" s="402">
        <f t="shared" ref="N73:N79" si="2">K73/M73</f>
        <v>51067.205206099999</v>
      </c>
      <c r="O73" s="111"/>
    </row>
    <row r="74" spans="1:15">
      <c r="A74" s="167" t="s">
        <v>74</v>
      </c>
      <c r="B74" s="54" t="str">
        <f>VLOOKUP(A74,'MANO DE OBRA'!A8:D69,3,FALSE)</f>
        <v>Ingeniero de Montaje y Prueba Pilote (1)</v>
      </c>
      <c r="C74" s="52"/>
      <c r="D74" s="52"/>
      <c r="E74" s="52"/>
      <c r="F74" s="52"/>
      <c r="G74" s="52"/>
      <c r="H74" s="52"/>
      <c r="I74" s="299">
        <f t="shared" si="1"/>
        <v>246958.80000000002</v>
      </c>
      <c r="J74" s="300">
        <v>185</v>
      </c>
      <c r="K74" s="301">
        <f>VLOOKUP(A74,'MANO DE OBRA'!A8:D100,4,FALSE)</f>
        <v>456873.78</v>
      </c>
      <c r="L74" s="55"/>
      <c r="M74" s="438">
        <v>1</v>
      </c>
      <c r="N74" s="402">
        <f t="shared" si="2"/>
        <v>456873.78</v>
      </c>
    </row>
    <row r="75" spans="1:15">
      <c r="A75" s="167" t="s">
        <v>82</v>
      </c>
      <c r="B75" s="54" t="str">
        <f>VLOOKUP(A75,'MANO DE OBRA'!A9:D70,3,FALSE)</f>
        <v>Ingeniero Supervisor y Director de Prueba Pilote</v>
      </c>
      <c r="C75" s="52"/>
      <c r="D75" s="52"/>
      <c r="E75" s="52"/>
      <c r="F75" s="52"/>
      <c r="G75" s="52"/>
      <c r="H75" s="52"/>
      <c r="I75" s="299">
        <f t="shared" si="1"/>
        <v>298595.64</v>
      </c>
      <c r="J75" s="300">
        <v>185</v>
      </c>
      <c r="K75" s="301">
        <f>VLOOKUP(A75,'MANO DE OBRA'!A9:D101,4,FALSE)</f>
        <v>552401.93400000001</v>
      </c>
      <c r="L75" s="55"/>
      <c r="M75" s="446">
        <v>1</v>
      </c>
      <c r="N75" s="402">
        <f t="shared" si="2"/>
        <v>552401.93400000001</v>
      </c>
    </row>
    <row r="76" spans="1:15">
      <c r="A76" s="167" t="s">
        <v>88</v>
      </c>
      <c r="B76" s="54" t="str">
        <f>VLOOKUP(A76,'MANO DE OBRA'!A10:D71,3,FALSE)</f>
        <v>Soldador experto en montaje y pruebas</v>
      </c>
      <c r="C76" s="52"/>
      <c r="D76" s="52"/>
      <c r="E76" s="52"/>
      <c r="F76" s="52"/>
      <c r="G76" s="52"/>
      <c r="H76" s="52"/>
      <c r="I76" s="299">
        <f t="shared" si="1"/>
        <v>82811.68411799999</v>
      </c>
      <c r="J76" s="300">
        <v>185</v>
      </c>
      <c r="K76" s="301">
        <f>VLOOKUP(A76,'MANO DE OBRA'!A10:D102,4,FALSE)</f>
        <v>153201.61561829998</v>
      </c>
      <c r="L76" s="55"/>
      <c r="M76" s="446">
        <v>1</v>
      </c>
      <c r="N76" s="402">
        <f t="shared" si="2"/>
        <v>153201.61561829998</v>
      </c>
    </row>
    <row r="77" spans="1:15">
      <c r="A77" s="167" t="s">
        <v>91</v>
      </c>
      <c r="B77" s="54" t="str">
        <f>VLOOKUP(A77,'MANO DE OBRA'!A11:D72,3,FALSE)</f>
        <v>Viáticos ingeniero y director</v>
      </c>
      <c r="C77" s="52"/>
      <c r="D77" s="52"/>
      <c r="E77" s="52"/>
      <c r="F77" s="52"/>
      <c r="G77" s="52"/>
      <c r="H77" s="52"/>
      <c r="I77" s="299"/>
      <c r="J77" s="300"/>
      <c r="K77" s="301">
        <f>VLOOKUP(A77,'MANO DE OBRA'!A11:D103,4,FALSE)</f>
        <v>510672.05206099997</v>
      </c>
      <c r="L77" s="55"/>
      <c r="M77" s="446">
        <v>1</v>
      </c>
      <c r="N77" s="402">
        <f t="shared" si="2"/>
        <v>510672.05206099997</v>
      </c>
    </row>
    <row r="78" spans="1:15">
      <c r="A78" s="167" t="s">
        <v>94</v>
      </c>
      <c r="B78" s="54" t="str">
        <f>VLOOKUP(A78,'MANO DE OBRA'!A12:D73,3,FALSE)</f>
        <v>Viáticos soldadores</v>
      </c>
      <c r="C78" s="52"/>
      <c r="D78" s="52"/>
      <c r="E78" s="52"/>
      <c r="F78" s="52"/>
      <c r="G78" s="52"/>
      <c r="H78" s="52"/>
      <c r="I78" s="299"/>
      <c r="J78" s="300"/>
      <c r="K78" s="301">
        <f>VLOOKUP(A78,'MANO DE OBRA'!A12:D104,4,FALSE)</f>
        <v>255336.02603049998</v>
      </c>
      <c r="L78" s="55"/>
      <c r="M78" s="446">
        <v>1</v>
      </c>
      <c r="N78" s="402">
        <f t="shared" si="2"/>
        <v>255336.02603049998</v>
      </c>
    </row>
    <row r="79" spans="1:15">
      <c r="A79" t="s">
        <v>96</v>
      </c>
      <c r="B79" s="54" t="str">
        <f>VLOOKUP(A79,'MANO DE OBRA'!A13:D74,3,FALSE)</f>
        <v>Estudios, análisis e informes</v>
      </c>
      <c r="C79" s="52"/>
      <c r="D79" s="52"/>
      <c r="E79" s="52"/>
      <c r="F79" s="52"/>
      <c r="G79" s="52"/>
      <c r="H79" s="52"/>
      <c r="I79" s="299"/>
      <c r="J79" s="300"/>
      <c r="K79" s="301">
        <f>VLOOKUP(A79,'MANO DE OBRA'!A13:D105,4,FALSE)</f>
        <v>2042688.2082439999</v>
      </c>
      <c r="L79" s="325"/>
      <c r="M79" s="307">
        <v>1</v>
      </c>
      <c r="N79" s="402">
        <f t="shared" si="2"/>
        <v>2042688.2082439999</v>
      </c>
    </row>
    <row r="80" spans="1:15" ht="15.75" thickBot="1">
      <c r="B80" s="888"/>
      <c r="C80" s="889"/>
      <c r="D80" s="889"/>
      <c r="E80" s="889"/>
      <c r="F80" s="889"/>
      <c r="G80" s="889"/>
      <c r="H80" s="889"/>
      <c r="I80" s="49"/>
      <c r="J80" s="49"/>
      <c r="K80" s="49"/>
      <c r="L80" s="967"/>
      <c r="M80" s="968"/>
      <c r="N80" s="50"/>
    </row>
    <row r="81" spans="1:14" ht="15.75" thickBot="1">
      <c r="B81" s="812" t="s">
        <v>1037</v>
      </c>
      <c r="C81" s="813"/>
      <c r="D81" s="813"/>
      <c r="E81" s="813"/>
      <c r="F81" s="813"/>
      <c r="G81" s="813"/>
      <c r="H81" s="813"/>
      <c r="I81" s="855"/>
      <c r="J81" s="855"/>
      <c r="K81" s="855"/>
      <c r="L81" s="855"/>
      <c r="M81" s="856"/>
      <c r="N81" s="308">
        <f>SUM(N73:N80)</f>
        <v>4022240.8211598997</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N45+N58+N68+N81</f>
        <v>64717286.983956084</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12943457.396791218</v>
      </c>
      <c r="M88" s="848"/>
      <c r="N88" s="56"/>
    </row>
    <row r="89" spans="1:14">
      <c r="B89" s="94" t="s">
        <v>1057</v>
      </c>
      <c r="C89" s="95"/>
      <c r="D89" s="95"/>
      <c r="E89" s="95"/>
      <c r="F89" s="95"/>
      <c r="G89" s="95"/>
      <c r="H89" s="95"/>
      <c r="I89" s="92"/>
      <c r="J89" s="93"/>
      <c r="K89" s="311">
        <v>0.05</v>
      </c>
      <c r="L89" s="847">
        <f>N83*K89</f>
        <v>3235864.3491978045</v>
      </c>
      <c r="M89" s="848"/>
      <c r="N89" s="56"/>
    </row>
    <row r="90" spans="1:14" ht="15.75" thickBot="1">
      <c r="B90" s="96" t="s">
        <v>1058</v>
      </c>
      <c r="C90" s="97"/>
      <c r="D90" s="97"/>
      <c r="E90" s="97"/>
      <c r="F90" s="97"/>
      <c r="G90" s="97"/>
      <c r="H90" s="97"/>
      <c r="I90" s="98"/>
      <c r="J90" s="99"/>
      <c r="K90" s="312">
        <v>0.05</v>
      </c>
      <c r="L90" s="849">
        <f>N83*K90</f>
        <v>3235864.3491978045</v>
      </c>
      <c r="M90" s="850"/>
      <c r="N90" s="56"/>
    </row>
    <row r="91" spans="1:14" ht="15.75" thickBot="1">
      <c r="B91" s="812" t="s">
        <v>1037</v>
      </c>
      <c r="C91" s="813"/>
      <c r="D91" s="813"/>
      <c r="E91" s="813"/>
      <c r="F91" s="813"/>
      <c r="G91" s="813"/>
      <c r="H91" s="813"/>
      <c r="I91" s="813"/>
      <c r="J91" s="813"/>
      <c r="K91" s="813"/>
      <c r="L91" s="813"/>
      <c r="M91" s="814"/>
      <c r="N91" s="57">
        <f>L88+L89+L90</f>
        <v>19415186.095186826</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84132473.079142913</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1060</v>
      </c>
      <c r="F98" s="424"/>
      <c r="G98" s="424"/>
      <c r="H98" s="424"/>
      <c r="I98" s="424"/>
      <c r="J98" s="424"/>
      <c r="K98" s="250"/>
      <c r="L98" s="250"/>
      <c r="M98" s="250"/>
      <c r="N98" s="251"/>
    </row>
    <row r="99" spans="2:14">
      <c r="B99" s="249"/>
      <c r="C99" s="250"/>
      <c r="D99" s="250"/>
      <c r="E99" s="250" t="s">
        <v>1061</v>
      </c>
      <c r="F99" s="250"/>
      <c r="G99" s="250"/>
      <c r="H99" s="250"/>
      <c r="I99" s="250"/>
      <c r="J99" s="250"/>
      <c r="K99" s="250"/>
      <c r="L99" s="250"/>
      <c r="M99" s="250"/>
      <c r="N99" s="251"/>
    </row>
    <row r="100" spans="2:14">
      <c r="B100" s="249"/>
      <c r="C100" s="250"/>
      <c r="D100" s="250"/>
      <c r="E100" s="250" t="s">
        <v>1062</v>
      </c>
      <c r="F100" s="250"/>
      <c r="G100" s="250"/>
      <c r="H100" s="250"/>
      <c r="I100" s="250"/>
      <c r="J100" s="250"/>
      <c r="K100" s="250"/>
      <c r="L100" s="250"/>
      <c r="M100" s="250"/>
      <c r="N100" s="251"/>
    </row>
    <row r="101" spans="2:14">
      <c r="B101" s="249"/>
      <c r="C101" s="250"/>
      <c r="D101" s="250"/>
      <c r="E101" s="250" t="s">
        <v>1063</v>
      </c>
      <c r="F101" s="250"/>
      <c r="G101" s="250"/>
      <c r="H101" s="250"/>
      <c r="I101" s="250"/>
      <c r="J101" s="250"/>
      <c r="K101" s="250"/>
      <c r="L101" s="250"/>
      <c r="M101" s="250"/>
      <c r="N101" s="251"/>
    </row>
    <row r="102" spans="2:14" ht="15.75" thickBot="1">
      <c r="B102" s="249"/>
      <c r="C102" s="250"/>
      <c r="D102" s="250"/>
      <c r="E102" s="250"/>
      <c r="F102" s="250" t="s">
        <v>1064</v>
      </c>
      <c r="G102" s="250"/>
      <c r="H102" s="250"/>
      <c r="I102" s="250"/>
      <c r="J102" s="250"/>
      <c r="K102" s="250"/>
      <c r="L102" s="250"/>
      <c r="M102" s="250"/>
      <c r="N102" s="251"/>
    </row>
    <row r="103" spans="2:14">
      <c r="B103" s="234" t="s">
        <v>2321</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2322</v>
      </c>
      <c r="C109" s="262"/>
      <c r="D109" s="262"/>
      <c r="E109" s="262"/>
      <c r="F109" s="262"/>
      <c r="G109" s="262"/>
      <c r="H109" s="262"/>
      <c r="I109" s="262"/>
      <c r="J109" s="262"/>
      <c r="K109" s="262"/>
      <c r="L109" s="262"/>
      <c r="M109" s="262"/>
      <c r="N109" s="263"/>
    </row>
    <row r="110" spans="2:14" ht="15" customHeight="1">
      <c r="B110" s="956" t="s">
        <v>2323</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2324</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1060</v>
      </c>
      <c r="F118" s="424"/>
      <c r="G118" s="424"/>
      <c r="H118" s="250"/>
      <c r="I118" s="250"/>
      <c r="J118" s="250"/>
      <c r="K118" s="250"/>
      <c r="L118" s="250"/>
      <c r="M118" s="250"/>
      <c r="N118" s="251"/>
    </row>
    <row r="119" spans="2:14">
      <c r="B119" s="249"/>
      <c r="C119" s="250"/>
      <c r="D119" s="250"/>
      <c r="E119" s="425" t="s">
        <v>1061</v>
      </c>
      <c r="F119" s="250"/>
      <c r="G119" s="250"/>
      <c r="H119" s="425"/>
      <c r="I119" s="425"/>
      <c r="J119" s="425"/>
      <c r="K119" s="250"/>
      <c r="L119" s="250"/>
      <c r="M119" s="250"/>
      <c r="N119" s="251"/>
    </row>
    <row r="120" spans="2:14">
      <c r="B120" s="249"/>
      <c r="C120" s="250"/>
      <c r="D120" s="250"/>
      <c r="E120" s="264" t="s">
        <v>1065</v>
      </c>
      <c r="F120" s="250"/>
      <c r="G120" s="250"/>
      <c r="H120" s="264"/>
      <c r="I120" s="264"/>
      <c r="J120" s="264"/>
      <c r="K120" s="250"/>
      <c r="L120" s="250"/>
      <c r="M120" s="250"/>
      <c r="N120" s="251"/>
    </row>
    <row r="121" spans="2:14">
      <c r="B121" s="265"/>
      <c r="C121" s="262"/>
      <c r="D121" s="262"/>
      <c r="E121" s="250" t="s">
        <v>1063</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2325</v>
      </c>
      <c r="C123" s="264"/>
      <c r="D123" s="264"/>
      <c r="E123" s="250"/>
      <c r="F123" s="250"/>
      <c r="G123" s="250"/>
      <c r="H123" s="250"/>
      <c r="I123" s="250"/>
      <c r="J123" s="962"/>
      <c r="K123" s="962"/>
      <c r="L123" s="962"/>
      <c r="M123" s="962"/>
      <c r="N123" s="963"/>
    </row>
    <row r="124" spans="2:14" ht="15.75" thickBot="1">
      <c r="B124" s="426" t="s">
        <v>2326</v>
      </c>
      <c r="C124" s="427"/>
      <c r="D124" s="427"/>
      <c r="E124" s="266"/>
      <c r="F124" s="266"/>
      <c r="G124" s="266"/>
      <c r="H124" s="266"/>
      <c r="I124" s="266"/>
      <c r="J124" s="964"/>
      <c r="K124" s="964"/>
      <c r="L124" s="964"/>
      <c r="M124" s="964"/>
      <c r="N124" s="96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6"/>
      <c r="C1" s="918"/>
      <c r="D1" s="919"/>
      <c r="E1" s="919"/>
      <c r="F1" s="919"/>
      <c r="G1" s="919"/>
      <c r="H1" s="919"/>
      <c r="I1" s="919"/>
      <c r="J1" s="920"/>
      <c r="K1" s="921" t="s">
        <v>1017</v>
      </c>
      <c r="L1" s="923" t="s">
        <v>2303</v>
      </c>
      <c r="M1" s="924"/>
      <c r="N1" s="925"/>
    </row>
    <row r="2" spans="2:14" ht="22.5"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7.25" customHeight="1" thickBot="1">
      <c r="A31" t="s">
        <v>1928</v>
      </c>
      <c r="B31" s="85" t="s">
        <v>1187</v>
      </c>
      <c r="C31" s="86" t="s">
        <v>2203</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259</v>
      </c>
      <c r="B36" s="861" t="str">
        <f>VLOOKUP(A36,EQUIPOS!A6:D154,3,FALSE)</f>
        <v>Montacargas</v>
      </c>
      <c r="C36" s="862"/>
      <c r="D36" s="862"/>
      <c r="E36" s="862"/>
      <c r="F36" s="862"/>
      <c r="G36" s="862"/>
      <c r="H36" s="863"/>
      <c r="I36" s="274"/>
      <c r="J36" s="275"/>
      <c r="K36" s="276">
        <f>VLOOKUP(A36,EQUIPOS!A6:D163,4,FALSE)</f>
        <v>80140.477709663697</v>
      </c>
      <c r="L36" s="277"/>
      <c r="M36" s="343">
        <v>1.5</v>
      </c>
      <c r="N36" s="279">
        <f>K36/M36</f>
        <v>53426.985139775796</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2553.3602603050003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55980.345400080798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406</v>
      </c>
      <c r="B48" s="48" t="str">
        <f>VLOOKUP(A48,MATERIALES!A5:D373,3,FALSE)</f>
        <v>Camisa metálica en acero A-37</v>
      </c>
      <c r="C48" s="288"/>
      <c r="D48" s="288"/>
      <c r="E48" s="288"/>
      <c r="F48" s="288"/>
      <c r="G48" s="288"/>
      <c r="H48" s="288"/>
      <c r="I48" s="275"/>
      <c r="J48" s="231" t="str">
        <f>VLOOKUP(A48,MATERIALES!A4:D640,2,FALSE)</f>
        <v>kg</v>
      </c>
      <c r="K48" s="289">
        <v>313.2010795996344</v>
      </c>
      <c r="L48" s="274"/>
      <c r="M48" s="409">
        <f>VLOOKUP(A48,MATERIALES!A5:D396,4,FALSE)</f>
        <v>16678.76683403182</v>
      </c>
      <c r="N48" s="279">
        <f>K48*M48</f>
        <v>5223807.7788093425</v>
      </c>
    </row>
    <row r="49" spans="1:14">
      <c r="A49" s="166"/>
      <c r="B49" s="48"/>
      <c r="C49" s="432"/>
      <c r="D49" s="432"/>
      <c r="E49" s="432"/>
      <c r="F49" s="432"/>
      <c r="G49" s="432"/>
      <c r="H49" s="432"/>
      <c r="I49" s="432"/>
      <c r="J49" s="318"/>
      <c r="K49" s="404"/>
      <c r="L49" s="428"/>
      <c r="M49" s="409"/>
      <c r="N49" s="279"/>
    </row>
    <row r="50" spans="1:14">
      <c r="A50" s="166"/>
      <c r="B50" s="48"/>
      <c r="C50" s="432"/>
      <c r="D50" s="432"/>
      <c r="E50" s="432"/>
      <c r="F50" s="432"/>
      <c r="G50" s="432"/>
      <c r="H50" s="432"/>
      <c r="I50" s="432"/>
      <c r="J50" s="318"/>
      <c r="K50" s="404"/>
      <c r="L50" s="428"/>
      <c r="M50" s="409"/>
      <c r="N50" s="279"/>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5223807.7788093425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t="s">
        <v>19</v>
      </c>
      <c r="B71" s="54" t="str">
        <f>VLOOKUP(A71,'MANO DE OBRA'!A8:D68,3,FALSE)</f>
        <v>Obrero (8)</v>
      </c>
      <c r="C71" s="52"/>
      <c r="D71" s="52"/>
      <c r="E71" s="52"/>
      <c r="F71" s="52"/>
      <c r="G71" s="52"/>
      <c r="H71" s="52"/>
      <c r="I71" s="299">
        <f>K71/J71*100</f>
        <v>220831.15764799999</v>
      </c>
      <c r="J71" s="300">
        <v>185</v>
      </c>
      <c r="K71" s="301">
        <f>VLOOKUP(A71,'MANO DE OBRA'!A8:D99,4,FALSE)</f>
        <v>408537.6416488</v>
      </c>
      <c r="L71" s="55"/>
      <c r="M71" s="441">
        <v>12</v>
      </c>
      <c r="N71" s="402">
        <f>K71/M71</f>
        <v>34044.803470733335</v>
      </c>
      <c r="O71" s="111"/>
    </row>
    <row r="72" spans="1:15">
      <c r="A72" s="167" t="s">
        <v>32</v>
      </c>
      <c r="B72" s="54" t="str">
        <f>VLOOKUP(A72,'MANO DE OBRA'!A8:D69,3,FALSE)</f>
        <v>Oficial (2)</v>
      </c>
      <c r="C72" s="52"/>
      <c r="D72" s="52"/>
      <c r="E72" s="52"/>
      <c r="F72" s="52"/>
      <c r="G72" s="52"/>
      <c r="H72" s="52"/>
      <c r="I72" s="299">
        <f>K72/J72*100</f>
        <v>110415.578824</v>
      </c>
      <c r="J72" s="300">
        <v>185</v>
      </c>
      <c r="K72" s="301">
        <f>VLOOKUP(A72,'MANO DE OBRA'!A8:D100,4,FALSE)</f>
        <v>204268.8208244</v>
      </c>
      <c r="L72" s="55"/>
      <c r="M72" s="439">
        <v>12</v>
      </c>
      <c r="N72" s="402">
        <f>K72/M72</f>
        <v>17022.401735366668</v>
      </c>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51067.205206099999</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5330855.3294155234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1066171.0658831047</v>
      </c>
      <c r="M84" s="848"/>
      <c r="N84" s="56"/>
    </row>
    <row r="85" spans="1:14">
      <c r="B85" s="94" t="s">
        <v>1057</v>
      </c>
      <c r="C85" s="95"/>
      <c r="D85" s="95"/>
      <c r="E85" s="95"/>
      <c r="F85" s="95"/>
      <c r="G85" s="95"/>
      <c r="H85" s="95"/>
      <c r="I85" s="92"/>
      <c r="J85" s="93"/>
      <c r="K85" s="311">
        <v>0.05</v>
      </c>
      <c r="L85" s="847">
        <f>N79*K85</f>
        <v>266542.76647077617</v>
      </c>
      <c r="M85" s="848"/>
      <c r="N85" s="56"/>
    </row>
    <row r="86" spans="1:14" ht="15.75" thickBot="1">
      <c r="B86" s="96" t="s">
        <v>1058</v>
      </c>
      <c r="C86" s="97"/>
      <c r="D86" s="97"/>
      <c r="E86" s="97"/>
      <c r="F86" s="97"/>
      <c r="G86" s="97"/>
      <c r="H86" s="97"/>
      <c r="I86" s="98"/>
      <c r="J86" s="99"/>
      <c r="K86" s="312">
        <v>0.05</v>
      </c>
      <c r="L86" s="849">
        <f>N79*K86</f>
        <v>266542.76647077617</v>
      </c>
      <c r="M86" s="850"/>
      <c r="N86" s="56"/>
    </row>
    <row r="87" spans="1:14" ht="15.75" thickBot="1">
      <c r="B87" s="812" t="s">
        <v>1037</v>
      </c>
      <c r="C87" s="813"/>
      <c r="D87" s="813"/>
      <c r="E87" s="813"/>
      <c r="F87" s="813"/>
      <c r="G87" s="813"/>
      <c r="H87" s="813"/>
      <c r="I87" s="813"/>
      <c r="J87" s="813"/>
      <c r="K87" s="813"/>
      <c r="L87" s="813"/>
      <c r="M87" s="814"/>
      <c r="N87" s="57">
        <f>L84+L85+L86</f>
        <v>1599256.598824657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6930111.92824018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7.25" customHeight="1" thickBot="1">
      <c r="A31" t="s">
        <v>1928</v>
      </c>
      <c r="B31" s="85" t="s">
        <v>1739</v>
      </c>
      <c r="C31" s="86" t="s">
        <v>2204</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267</v>
      </c>
      <c r="B36" s="861" t="str">
        <f>VLOOKUP(A36,EQUIPOS!A6:D154,3,FALSE)</f>
        <v>Motobomba de concreto</v>
      </c>
      <c r="C36" s="862"/>
      <c r="D36" s="862"/>
      <c r="E36" s="862"/>
      <c r="F36" s="862"/>
      <c r="G36" s="862"/>
      <c r="H36" s="863"/>
      <c r="I36" s="274"/>
      <c r="J36" s="275"/>
      <c r="K36" s="276">
        <f>VLOOKUP(A36,EQUIPOS!A6:D163,4,FALSE)</f>
        <v>6694</v>
      </c>
      <c r="L36" s="277"/>
      <c r="M36" s="343">
        <v>2.5</v>
      </c>
      <c r="N36" s="279">
        <f>K36/M36</f>
        <v>2677.6</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2677.6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812</v>
      </c>
      <c r="B48" s="48" t="str">
        <f>VLOOKUP(A48,MATERIALES!A5:D373,3,FALSE)</f>
        <v>Acero PDR-60</v>
      </c>
      <c r="C48" s="288"/>
      <c r="D48" s="288"/>
      <c r="E48" s="288"/>
      <c r="F48" s="288"/>
      <c r="G48" s="288"/>
      <c r="H48" s="288"/>
      <c r="I48" s="275"/>
      <c r="J48" s="231" t="str">
        <f>VLOOKUP(A48,MATERIALES!A4:D640,2,FALSE)</f>
        <v>kg</v>
      </c>
      <c r="K48" s="289">
        <v>46.758679657867084</v>
      </c>
      <c r="L48" s="274"/>
      <c r="M48" s="409">
        <f>VLOOKUP(A48,MATERIALES!A5:D396,4,FALSE)</f>
        <v>3912.2097605878976</v>
      </c>
      <c r="N48" s="279">
        <f>K48*M48</f>
        <v>182929.76294971039</v>
      </c>
    </row>
    <row r="49" spans="1:14">
      <c r="A49" s="166" t="s">
        <v>904</v>
      </c>
      <c r="B49" s="48" t="str">
        <f>VLOOKUP(A49,MATERIALES!A6:D373,3,FALSE)</f>
        <v>Concreto Resistencia  21 (Mpa)</v>
      </c>
      <c r="C49" s="432"/>
      <c r="D49" s="432"/>
      <c r="E49" s="432"/>
      <c r="F49" s="432"/>
      <c r="G49" s="432"/>
      <c r="H49" s="432"/>
      <c r="I49" s="429"/>
      <c r="J49" s="231" t="str">
        <f>VLOOKUP(A49,MATERIALES!A5:D641,2,FALSE)</f>
        <v>m3</v>
      </c>
      <c r="K49" s="289">
        <v>0.66798113796952974</v>
      </c>
      <c r="L49" s="428"/>
      <c r="M49" s="409">
        <f>VLOOKUP(A49,MATERIALES!A6:D397,4,FALSE)</f>
        <v>433984.44774905074</v>
      </c>
      <c r="N49" s="279">
        <f>K49*M49</f>
        <v>289893.42526848882</v>
      </c>
    </row>
    <row r="50" spans="1:14">
      <c r="A50" s="166"/>
      <c r="B50" s="48"/>
      <c r="C50" s="432"/>
      <c r="D50" s="432"/>
      <c r="E50" s="432"/>
      <c r="F50" s="432"/>
      <c r="G50" s="432"/>
      <c r="H50" s="432"/>
      <c r="I50" s="432"/>
      <c r="J50" s="318"/>
      <c r="K50" s="404"/>
      <c r="L50" s="428"/>
      <c r="M50" s="409"/>
      <c r="N50" s="279"/>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472823.18821819918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1340</v>
      </c>
      <c r="B60" s="51" t="str">
        <f>VLOOKUP(A60,TRANSPORTE!A2:D117,3,FALSE)</f>
        <v>Transporte de material de excavación</v>
      </c>
      <c r="C60" s="324"/>
      <c r="D60" s="324"/>
      <c r="E60" s="324"/>
      <c r="F60" s="324"/>
      <c r="G60" s="324"/>
      <c r="H60" s="318" t="s">
        <v>339</v>
      </c>
      <c r="I60" s="286">
        <v>0.86837547936038872</v>
      </c>
      <c r="J60" s="293">
        <v>1</v>
      </c>
      <c r="K60" s="286">
        <f>I60*J60</f>
        <v>0.86837547936038872</v>
      </c>
      <c r="L60" s="899">
        <f>VLOOKUP(A60,TRANSPORTE!A2:D117,4,FALSE)</f>
        <v>1283.2108638649408</v>
      </c>
      <c r="M60" s="900"/>
      <c r="N60" s="294">
        <f>K60*L60</f>
        <v>1114.3088490291766</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1114.3088490291766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c r="B71" s="54"/>
      <c r="C71" s="52"/>
      <c r="D71" s="52"/>
      <c r="E71" s="52"/>
      <c r="F71" s="52"/>
      <c r="G71" s="52"/>
      <c r="H71" s="52"/>
      <c r="I71" s="299"/>
      <c r="J71" s="300"/>
      <c r="K71" s="301"/>
      <c r="L71" s="55"/>
      <c r="M71" s="441"/>
      <c r="N71" s="402"/>
      <c r="O71" s="111"/>
    </row>
    <row r="72" spans="1:15">
      <c r="A72" s="167"/>
      <c r="B72" s="54"/>
      <c r="C72" s="52"/>
      <c r="D72" s="52"/>
      <c r="E72" s="52"/>
      <c r="F72" s="52"/>
      <c r="G72" s="52"/>
      <c r="H72" s="52"/>
      <c r="I72" s="299"/>
      <c r="J72" s="300"/>
      <c r="K72" s="301"/>
      <c r="L72" s="55"/>
      <c r="M72" s="439"/>
      <c r="N72" s="402"/>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476615.09706722834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95323.019413445669</v>
      </c>
      <c r="M84" s="848"/>
      <c r="N84" s="56"/>
    </row>
    <row r="85" spans="1:14">
      <c r="B85" s="94" t="s">
        <v>1057</v>
      </c>
      <c r="C85" s="95"/>
      <c r="D85" s="95"/>
      <c r="E85" s="95"/>
      <c r="F85" s="95"/>
      <c r="G85" s="95"/>
      <c r="H85" s="95"/>
      <c r="I85" s="92"/>
      <c r="J85" s="93"/>
      <c r="K85" s="311">
        <v>0.05</v>
      </c>
      <c r="L85" s="847">
        <f>N79*K85</f>
        <v>23830.754853361417</v>
      </c>
      <c r="M85" s="848"/>
      <c r="N85" s="56"/>
    </row>
    <row r="86" spans="1:14" ht="15.75" thickBot="1">
      <c r="B86" s="96" t="s">
        <v>1058</v>
      </c>
      <c r="C86" s="97"/>
      <c r="D86" s="97"/>
      <c r="E86" s="97"/>
      <c r="F86" s="97"/>
      <c r="G86" s="97"/>
      <c r="H86" s="97"/>
      <c r="I86" s="98"/>
      <c r="J86" s="99"/>
      <c r="K86" s="312">
        <v>0.05</v>
      </c>
      <c r="L86" s="849">
        <f>N79*K86</f>
        <v>23830.754853361417</v>
      </c>
      <c r="M86" s="850"/>
      <c r="N86" s="56"/>
    </row>
    <row r="87" spans="1:14" ht="15.75" thickBot="1">
      <c r="B87" s="812" t="s">
        <v>1037</v>
      </c>
      <c r="C87" s="813"/>
      <c r="D87" s="813"/>
      <c r="E87" s="813"/>
      <c r="F87" s="813"/>
      <c r="G87" s="813"/>
      <c r="H87" s="813"/>
      <c r="I87" s="813"/>
      <c r="J87" s="813"/>
      <c r="K87" s="813"/>
      <c r="L87" s="813"/>
      <c r="M87" s="814"/>
      <c r="N87" s="57">
        <f>L84+L85+L86</f>
        <v>142984.5291201685</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619599.62618739682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21.75" customHeight="1" thickBot="1">
      <c r="A31" t="s">
        <v>1928</v>
      </c>
      <c r="B31" s="85" t="s">
        <v>1188</v>
      </c>
      <c r="C31" s="86" t="s">
        <v>2205</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121</v>
      </c>
      <c r="B36" s="861" t="str">
        <f>VLOOKUP(A36,EQUIPOS!A6:D154,3,FALSE)</f>
        <v>Bomba eléctrica para accionar la celda</v>
      </c>
      <c r="C36" s="862"/>
      <c r="D36" s="862"/>
      <c r="E36" s="862"/>
      <c r="F36" s="862"/>
      <c r="G36" s="862"/>
      <c r="H36" s="863"/>
      <c r="I36" s="274"/>
      <c r="J36" s="275"/>
      <c r="K36" s="276">
        <f>VLOOKUP(A36,EQUIPOS!A6:D163,4,FALSE)</f>
        <v>74369.990255427852</v>
      </c>
      <c r="L36" s="277"/>
      <c r="M36" s="278">
        <v>0.01</v>
      </c>
      <c r="N36" s="279">
        <f t="shared" ref="N36:N41" si="0">K36/M36</f>
        <v>7436999.0255427854</v>
      </c>
    </row>
    <row r="37" spans="1:14">
      <c r="A37" s="118" t="s">
        <v>192</v>
      </c>
      <c r="B37" s="861" t="str">
        <f>VLOOKUP(A37,EQUIPOS!A7:D154,3,FALSE)</f>
        <v>Equipo de acarreo interno</v>
      </c>
      <c r="C37" s="862"/>
      <c r="D37" s="862"/>
      <c r="E37" s="862"/>
      <c r="F37" s="862"/>
      <c r="G37" s="862"/>
      <c r="H37" s="863"/>
      <c r="I37" s="428"/>
      <c r="J37" s="429"/>
      <c r="K37" s="276">
        <f>VLOOKUP(A37,EQUIPOS!A7:D164,4,FALSE)</f>
        <v>61645.853946360163</v>
      </c>
      <c r="L37" s="342"/>
      <c r="M37" s="343">
        <v>0.05</v>
      </c>
      <c r="N37" s="279">
        <f t="shared" si="0"/>
        <v>1232917.0789272031</v>
      </c>
    </row>
    <row r="38" spans="1:14">
      <c r="A38" s="118" t="s">
        <v>214</v>
      </c>
      <c r="B38" s="861" t="str">
        <f>VLOOKUP(A38,EQUIPOS!A8:D154,3,FALSE)</f>
        <v>Equipo de oxigeno y soldadura</v>
      </c>
      <c r="C38" s="862"/>
      <c r="D38" s="862"/>
      <c r="E38" s="862"/>
      <c r="F38" s="862"/>
      <c r="G38" s="862"/>
      <c r="H38" s="863"/>
      <c r="I38" s="428"/>
      <c r="J38" s="429"/>
      <c r="K38" s="445">
        <f>VLOOKUP(A38,EQUIPOS!A8:D165,4,FALSE)</f>
        <v>12329.387684120904</v>
      </c>
      <c r="L38" s="342"/>
      <c r="M38" s="343">
        <v>0.01</v>
      </c>
      <c r="N38" s="279">
        <f t="shared" si="0"/>
        <v>1232938.7684120904</v>
      </c>
    </row>
    <row r="39" spans="1:14">
      <c r="A39" s="118" t="s">
        <v>248</v>
      </c>
      <c r="B39" s="861" t="str">
        <f>VLOOKUP(A39,EQUIPOS!A9:D154,3,FALSE)</f>
        <v>Grúa telescópica de 50 Ton.</v>
      </c>
      <c r="C39" s="862"/>
      <c r="D39" s="862"/>
      <c r="E39" s="862"/>
      <c r="F39" s="862"/>
      <c r="G39" s="862"/>
      <c r="H39" s="863"/>
      <c r="I39" s="428"/>
      <c r="J39" s="429"/>
      <c r="K39" s="445">
        <f>VLOOKUP(A39,EQUIPOS!A9:D166,4,FALSE)</f>
        <v>371875</v>
      </c>
      <c r="L39" s="342"/>
      <c r="M39" s="343">
        <v>0.04</v>
      </c>
      <c r="N39" s="279">
        <f t="shared" si="0"/>
        <v>9296875</v>
      </c>
    </row>
    <row r="40" spans="1:14">
      <c r="A40" s="118" t="s">
        <v>255</v>
      </c>
      <c r="B40" s="861" t="str">
        <f>VLOOKUP(A40,EQUIPOS!A10:D154,3,FALSE)</f>
        <v>Manómetro cable de acero para bajar la celda</v>
      </c>
      <c r="C40" s="862"/>
      <c r="D40" s="862"/>
      <c r="E40" s="862"/>
      <c r="F40" s="862"/>
      <c r="G40" s="862"/>
      <c r="H40" s="863"/>
      <c r="I40" s="428"/>
      <c r="J40" s="429"/>
      <c r="K40" s="445">
        <f>VLOOKUP(A40,EQUIPOS!A10:D167,4,FALSE)</f>
        <v>2046651.2437079612</v>
      </c>
      <c r="L40" s="342"/>
      <c r="M40" s="343">
        <v>1</v>
      </c>
      <c r="N40" s="279">
        <f t="shared" si="0"/>
        <v>2046651.2437079612</v>
      </c>
    </row>
    <row r="41" spans="1:14">
      <c r="A41" s="118" t="s">
        <v>322</v>
      </c>
      <c r="B41" s="861" t="str">
        <f>VLOOKUP(A41,EQUIPOS!A11:D155,3,FALSE)</f>
        <v xml:space="preserve">Retroexcavadora sobre llantas JD 410
</v>
      </c>
      <c r="C41" s="862"/>
      <c r="D41" s="862"/>
      <c r="E41" s="862"/>
      <c r="F41" s="862"/>
      <c r="G41" s="862"/>
      <c r="H41" s="863"/>
      <c r="I41" s="428"/>
      <c r="J41" s="429"/>
      <c r="K41" s="445">
        <f>VLOOKUP(A41,EQUIPOS!A11:D168,4,FALSE)</f>
        <v>123291.70789272033</v>
      </c>
      <c r="L41" s="342"/>
      <c r="M41" s="343">
        <v>0.2</v>
      </c>
      <c r="N41" s="279">
        <f t="shared" si="0"/>
        <v>616458.53946360154</v>
      </c>
    </row>
    <row r="42" spans="1:14">
      <c r="A42" s="118"/>
      <c r="B42" s="861"/>
      <c r="C42" s="862"/>
      <c r="D42" s="862"/>
      <c r="E42" s="862"/>
      <c r="F42" s="862"/>
      <c r="G42" s="862"/>
      <c r="H42" s="863"/>
      <c r="I42" s="335"/>
      <c r="J42" s="337"/>
      <c r="K42" s="445"/>
      <c r="L42" s="430"/>
      <c r="M42" s="431"/>
      <c r="N42" s="279"/>
    </row>
    <row r="43" spans="1:14">
      <c r="B43" s="861"/>
      <c r="C43" s="862"/>
      <c r="D43" s="862"/>
      <c r="E43" s="862"/>
      <c r="F43" s="862"/>
      <c r="G43" s="862"/>
      <c r="H43" s="863"/>
      <c r="I43" s="41"/>
      <c r="J43" s="42"/>
      <c r="K43" s="445"/>
      <c r="L43" s="283"/>
      <c r="M43" s="284"/>
      <c r="N43" s="279"/>
    </row>
    <row r="44" spans="1:14">
      <c r="B44" s="327"/>
      <c r="C44" s="328"/>
      <c r="D44" s="328"/>
      <c r="E44" s="328"/>
      <c r="F44" s="330"/>
      <c r="G44" s="330"/>
      <c r="H44" s="130"/>
      <c r="I44" s="41"/>
      <c r="J44" s="42"/>
      <c r="K44" s="445"/>
      <c r="L44" s="283"/>
      <c r="M44" s="284"/>
      <c r="N44" s="280"/>
    </row>
    <row r="45" spans="1:14">
      <c r="B45" s="869" t="s">
        <v>1036</v>
      </c>
      <c r="C45" s="870"/>
      <c r="D45" s="870"/>
      <c r="E45" s="43"/>
      <c r="F45" s="44"/>
      <c r="G45" s="44"/>
      <c r="H45" s="45"/>
      <c r="I45" s="41"/>
      <c r="J45" s="42"/>
      <c r="K45" s="286"/>
      <c r="L45" s="283"/>
      <c r="M45" s="408">
        <v>0.1</v>
      </c>
      <c r="N45" s="351">
        <f>N86*M45</f>
        <v>402224.08211598999</v>
      </c>
    </row>
    <row r="46" spans="1:14" ht="15.75" thickBot="1">
      <c r="B46" s="861"/>
      <c r="C46" s="862"/>
      <c r="D46" s="862"/>
      <c r="E46" s="862"/>
      <c r="F46" s="862"/>
      <c r="G46" s="862"/>
      <c r="H46" s="863"/>
      <c r="I46" s="871"/>
      <c r="J46" s="872"/>
      <c r="K46" s="46"/>
      <c r="L46" s="873"/>
      <c r="M46" s="874"/>
      <c r="N46" s="110"/>
    </row>
    <row r="47" spans="1:14" ht="15.75" thickBot="1">
      <c r="B47" s="812" t="s">
        <v>1037</v>
      </c>
      <c r="C47" s="813"/>
      <c r="D47" s="813"/>
      <c r="E47" s="813"/>
      <c r="F47" s="813"/>
      <c r="G47" s="813"/>
      <c r="H47" s="813"/>
      <c r="I47" s="813"/>
      <c r="J47" s="813"/>
      <c r="K47" s="813"/>
      <c r="L47" s="813"/>
      <c r="M47" s="814"/>
      <c r="N47" s="418">
        <f>SUM(N36:N45)</f>
        <v>22265063.738169633</v>
      </c>
    </row>
    <row r="48" spans="1:14">
      <c r="B48" s="287"/>
      <c r="C48" s="39"/>
      <c r="D48" s="39"/>
      <c r="E48" s="39"/>
      <c r="F48" s="39"/>
      <c r="G48" s="39"/>
      <c r="H48" s="39"/>
      <c r="I48" s="39"/>
      <c r="J48" s="39"/>
      <c r="K48" s="39"/>
      <c r="L48" s="39"/>
      <c r="M48" s="39"/>
      <c r="N48" s="40"/>
    </row>
    <row r="49" spans="1:17">
      <c r="B49" s="69" t="s">
        <v>1038</v>
      </c>
      <c r="C49" s="70"/>
      <c r="D49" s="70"/>
      <c r="E49" s="70"/>
      <c r="F49" s="70"/>
      <c r="G49" s="70"/>
      <c r="H49" s="70"/>
      <c r="I49" s="70"/>
      <c r="J49" s="70"/>
      <c r="K49" s="70"/>
      <c r="L49" s="70"/>
      <c r="M49" s="70"/>
      <c r="N49" s="71"/>
    </row>
    <row r="50" spans="1:17" ht="15.75" thickBot="1">
      <c r="B50" s="72"/>
      <c r="C50" s="67"/>
      <c r="D50" s="67"/>
      <c r="E50" s="67"/>
      <c r="F50" s="67"/>
      <c r="G50" s="67"/>
      <c r="H50" s="67"/>
      <c r="I50" s="67"/>
      <c r="J50" s="66"/>
      <c r="K50" s="66"/>
      <c r="L50" s="66"/>
      <c r="M50" s="66"/>
      <c r="N50" s="68"/>
    </row>
    <row r="51" spans="1:17">
      <c r="B51" s="857" t="s">
        <v>1028</v>
      </c>
      <c r="C51" s="858"/>
      <c r="D51" s="858"/>
      <c r="E51" s="858"/>
      <c r="F51" s="858"/>
      <c r="G51" s="858"/>
      <c r="H51" s="858"/>
      <c r="I51" s="892"/>
      <c r="J51" s="322" t="s">
        <v>1029</v>
      </c>
      <c r="K51" s="90" t="s">
        <v>1030</v>
      </c>
      <c r="L51" s="893" t="s">
        <v>1039</v>
      </c>
      <c r="M51" s="892"/>
      <c r="N51" s="91" t="s">
        <v>1035</v>
      </c>
    </row>
    <row r="52" spans="1:17">
      <c r="A52" s="166" t="s">
        <v>412</v>
      </c>
      <c r="B52" s="48" t="str">
        <f>VLOOKUP(A52,MATERIALES!A5:D373,3,FALSE)</f>
        <v>Celda especial de carga</v>
      </c>
      <c r="C52" s="288"/>
      <c r="D52" s="288"/>
      <c r="E52" s="288"/>
      <c r="F52" s="288"/>
      <c r="G52" s="288"/>
      <c r="H52" s="288"/>
      <c r="I52" s="288"/>
      <c r="J52" s="318" t="str">
        <f>VLOOKUP(A52,MATERIALES!A6:D644,2,FALSE)</f>
        <v>u</v>
      </c>
      <c r="K52" s="289">
        <v>1</v>
      </c>
      <c r="L52" s="274"/>
      <c r="M52" s="409">
        <f>VLOOKUP(A52,MATERIALES!A5:D396,4,FALSE)</f>
        <v>23230786.002729062</v>
      </c>
      <c r="N52" s="279">
        <f t="shared" ref="N52:N57" si="1">K52*M52</f>
        <v>23230786.002729062</v>
      </c>
    </row>
    <row r="53" spans="1:17">
      <c r="A53" s="166" t="s">
        <v>515</v>
      </c>
      <c r="B53" s="48" t="str">
        <f>VLOOKUP(A53,MATERIALES!A6:D373,3,FALSE)</f>
        <v>Manguera de alta presión</v>
      </c>
      <c r="C53" s="432"/>
      <c r="D53" s="432"/>
      <c r="E53" s="432"/>
      <c r="F53" s="432"/>
      <c r="G53" s="432"/>
      <c r="H53" s="432"/>
      <c r="I53" s="432"/>
      <c r="J53" s="319" t="str">
        <f>VLOOKUP(A53,MATERIALES!A7:D645,2,FALSE)</f>
        <v>m</v>
      </c>
      <c r="K53" s="404">
        <v>30</v>
      </c>
      <c r="L53" s="428"/>
      <c r="M53" s="409">
        <f>VLOOKUP(A53,MATERIALES!A6:D397,4,FALSE)</f>
        <v>118250.87260991501</v>
      </c>
      <c r="N53" s="279">
        <f t="shared" si="1"/>
        <v>3547526.1782974503</v>
      </c>
    </row>
    <row r="54" spans="1:17">
      <c r="A54" s="166" t="s">
        <v>755</v>
      </c>
      <c r="B54" s="48" t="str">
        <f>VLOOKUP(A54,MATERIALES!A6:D373,3,FALSE)</f>
        <v>Transductores electrónicos (incluye cables, protección contra el concreto y panel de lectura)</v>
      </c>
      <c r="C54" s="432"/>
      <c r="D54" s="432"/>
      <c r="E54" s="432"/>
      <c r="F54" s="432"/>
      <c r="G54" s="432"/>
      <c r="H54" s="432"/>
      <c r="I54" s="432"/>
      <c r="J54" s="319" t="str">
        <f>VLOOKUP(A54,MATERIALES!A8:D646,2,FALSE)</f>
        <v>u</v>
      </c>
      <c r="K54" s="404">
        <v>2</v>
      </c>
      <c r="L54" s="428"/>
      <c r="M54" s="409">
        <f>VLOOKUP(A54,MATERIALES!A6:D398,4,FALSE)</f>
        <v>2289597.6429934138</v>
      </c>
      <c r="N54" s="279">
        <f t="shared" si="1"/>
        <v>4579195.2859868277</v>
      </c>
      <c r="Q54" s="111"/>
    </row>
    <row r="55" spans="1:17">
      <c r="A55" s="166" t="s">
        <v>757</v>
      </c>
      <c r="B55" s="48" t="str">
        <f>VLOOKUP(A55,MATERIALES!A6:D373,3,FALSE)</f>
        <v>Transductores mecánicos (incluye cables, protección contra el concreto y panel de lectura)</v>
      </c>
      <c r="C55" s="432"/>
      <c r="D55" s="432"/>
      <c r="E55" s="432"/>
      <c r="F55" s="432"/>
      <c r="G55" s="432"/>
      <c r="H55" s="432"/>
      <c r="I55" s="432"/>
      <c r="J55" s="319" t="str">
        <f>VLOOKUP(A55,MATERIALES!A9:D647,2,FALSE)</f>
        <v>u</v>
      </c>
      <c r="K55" s="404">
        <v>5</v>
      </c>
      <c r="L55" s="428"/>
      <c r="M55" s="409">
        <f>VLOOKUP(A55,MATERIALES!A6:D399,4,FALSE)</f>
        <v>1411148.2030565934</v>
      </c>
      <c r="N55" s="279">
        <f t="shared" si="1"/>
        <v>7055741.0152829671</v>
      </c>
    </row>
    <row r="56" spans="1:17">
      <c r="A56" s="166" t="s">
        <v>790</v>
      </c>
      <c r="B56" s="48" t="str">
        <f>VLOOKUP(A56,MATERIALES!A7:D373,3,FALSE)</f>
        <v>Tubo metálico de alta resistencia</v>
      </c>
      <c r="C56" s="432"/>
      <c r="D56" s="432"/>
      <c r="E56" s="432"/>
      <c r="F56" s="432"/>
      <c r="G56" s="432"/>
      <c r="H56" s="432"/>
      <c r="I56" s="432"/>
      <c r="J56" s="319" t="str">
        <f>VLOOKUP(A56,MATERIALES!A10:D648,2,FALSE)</f>
        <v>m</v>
      </c>
      <c r="K56" s="404">
        <v>60</v>
      </c>
      <c r="L56" s="428"/>
      <c r="M56" s="409">
        <f>VLOOKUP(A56,MATERIALES!A7:D400,4,FALSE)</f>
        <v>89649.753340511641</v>
      </c>
      <c r="N56" s="279">
        <f t="shared" si="1"/>
        <v>5378985.2004306987</v>
      </c>
    </row>
    <row r="57" spans="1:17">
      <c r="A57" s="166" t="s">
        <v>799</v>
      </c>
      <c r="B57" s="48" t="str">
        <f>VLOOKUP(A57,MATERIALES!A8:D373,3,FALSE)</f>
        <v>Uniones especiales de alta resistencia para tubería</v>
      </c>
      <c r="C57" s="432"/>
      <c r="D57" s="432"/>
      <c r="E57" s="432"/>
      <c r="F57" s="432"/>
      <c r="G57" s="432"/>
      <c r="H57" s="432"/>
      <c r="I57" s="432"/>
      <c r="J57" s="319" t="str">
        <f>VLOOKUP(A57,MATERIALES!A11:D649,2,FALSE)</f>
        <v>u</v>
      </c>
      <c r="K57" s="404">
        <v>12</v>
      </c>
      <c r="L57" s="428"/>
      <c r="M57" s="409">
        <f>VLOOKUP(A57,MATERIALES!A8:D401,4,FALSE)</f>
        <v>47211.680539038738</v>
      </c>
      <c r="N57" s="279">
        <f t="shared" si="1"/>
        <v>566540.16646846489</v>
      </c>
    </row>
    <row r="58" spans="1:17">
      <c r="A58" s="166"/>
      <c r="B58" s="48"/>
      <c r="C58" s="432"/>
      <c r="D58" s="432"/>
      <c r="E58" s="432"/>
      <c r="F58" s="432"/>
      <c r="G58" s="432"/>
      <c r="H58" s="432"/>
      <c r="I58" s="432"/>
      <c r="J58" s="318"/>
      <c r="K58" s="404"/>
      <c r="L58" s="428"/>
      <c r="M58" s="409"/>
      <c r="N58" s="279"/>
    </row>
    <row r="59" spans="1:17">
      <c r="A59" s="166"/>
      <c r="B59" s="48"/>
      <c r="C59" s="432"/>
      <c r="D59" s="432"/>
      <c r="E59" s="432"/>
      <c r="F59" s="432"/>
      <c r="G59" s="432"/>
      <c r="H59" s="432"/>
      <c r="I59" s="432"/>
      <c r="J59" s="318"/>
      <c r="K59" s="404"/>
      <c r="L59" s="428"/>
      <c r="M59" s="409"/>
      <c r="N59" s="279"/>
    </row>
    <row r="60" spans="1:17">
      <c r="A60" s="166"/>
      <c r="B60" s="48"/>
      <c r="C60" s="432"/>
      <c r="D60" s="432"/>
      <c r="E60" s="432"/>
      <c r="F60" s="432"/>
      <c r="G60" s="432"/>
      <c r="H60" s="432"/>
      <c r="I60" s="432"/>
      <c r="J60" s="318"/>
      <c r="K60" s="404"/>
      <c r="L60" s="428"/>
      <c r="M60" s="409"/>
      <c r="N60" s="279"/>
    </row>
    <row r="61" spans="1:17">
      <c r="A61" s="166"/>
      <c r="B61" s="48"/>
      <c r="C61" s="432"/>
      <c r="D61" s="432"/>
      <c r="E61" s="432"/>
      <c r="F61" s="432"/>
      <c r="G61" s="432"/>
      <c r="H61" s="432"/>
      <c r="I61" s="432"/>
      <c r="J61" s="318"/>
      <c r="K61" s="404"/>
      <c r="L61" s="428"/>
      <c r="M61" s="409"/>
      <c r="N61" s="279"/>
    </row>
    <row r="62" spans="1:17" ht="15.75" thickBot="1">
      <c r="B62" s="48"/>
      <c r="C62" s="317"/>
      <c r="D62" s="317"/>
      <c r="E62" s="317"/>
      <c r="F62" s="317"/>
      <c r="G62" s="317"/>
      <c r="H62" s="317"/>
      <c r="I62" s="317"/>
      <c r="J62" s="442"/>
      <c r="K62" s="131"/>
      <c r="L62" s="332"/>
      <c r="M62" s="409"/>
      <c r="N62" s="279"/>
    </row>
    <row r="63" spans="1:17" ht="15.75" thickBot="1">
      <c r="B63" s="812" t="s">
        <v>1037</v>
      </c>
      <c r="C63" s="813"/>
      <c r="D63" s="813"/>
      <c r="E63" s="813"/>
      <c r="F63" s="813"/>
      <c r="G63" s="813"/>
      <c r="H63" s="813"/>
      <c r="I63" s="813"/>
      <c r="J63" s="813"/>
      <c r="K63" s="813"/>
      <c r="L63" s="813"/>
      <c r="M63" s="814"/>
      <c r="N63" s="401">
        <f>SUM(N52:N62)</f>
        <v>44358773.849195465</v>
      </c>
    </row>
    <row r="64" spans="1:17">
      <c r="B64" s="38"/>
      <c r="C64" s="39"/>
      <c r="D64" s="39"/>
      <c r="E64" s="39"/>
      <c r="F64" s="39"/>
      <c r="G64" s="39"/>
      <c r="H64" s="39"/>
      <c r="I64" s="39"/>
      <c r="J64" s="39"/>
      <c r="K64" s="39"/>
      <c r="L64" s="39"/>
      <c r="M64" s="39"/>
      <c r="N64" s="40"/>
    </row>
    <row r="65" spans="1:15">
      <c r="B65" s="69" t="s">
        <v>1040</v>
      </c>
      <c r="C65" s="70"/>
      <c r="D65" s="70"/>
      <c r="E65" s="70"/>
      <c r="F65" s="70"/>
      <c r="G65" s="70"/>
      <c r="H65" s="70"/>
      <c r="I65" s="70"/>
      <c r="J65" s="70"/>
      <c r="K65" s="70"/>
      <c r="L65" s="70"/>
      <c r="M65" s="70"/>
      <c r="N65" s="71"/>
    </row>
    <row r="66" spans="1:15" ht="15.75" thickBot="1">
      <c r="B66" s="73"/>
      <c r="C66" s="66"/>
      <c r="D66" s="66"/>
      <c r="E66" s="66"/>
      <c r="F66" s="66"/>
      <c r="G66" s="66"/>
      <c r="H66" s="66"/>
      <c r="I66" s="66"/>
      <c r="J66" s="66"/>
      <c r="K66" s="66"/>
      <c r="L66" s="66"/>
      <c r="M66" s="66"/>
      <c r="N66" s="68"/>
    </row>
    <row r="67" spans="1:15" ht="25.5">
      <c r="B67" s="320" t="s">
        <v>1041</v>
      </c>
      <c r="C67" s="321"/>
      <c r="D67" s="321"/>
      <c r="E67" s="321"/>
      <c r="F67" s="321"/>
      <c r="G67" s="321"/>
      <c r="H67" s="78" t="s">
        <v>1029</v>
      </c>
      <c r="I67" s="79" t="s">
        <v>1042</v>
      </c>
      <c r="J67" s="80" t="s">
        <v>1043</v>
      </c>
      <c r="K67" s="78" t="s">
        <v>1044</v>
      </c>
      <c r="L67" s="898" t="s">
        <v>1045</v>
      </c>
      <c r="M67" s="877"/>
      <c r="N67" s="81" t="s">
        <v>1035</v>
      </c>
    </row>
    <row r="68" spans="1:15">
      <c r="A68" t="s">
        <v>1484</v>
      </c>
      <c r="B68" s="51" t="str">
        <f>VLOOKUP(A68,TRANSPORTE!A5:D117,3,FALSE)</f>
        <v>Transporte de tubos. celdas, etc.</v>
      </c>
      <c r="C68" s="324"/>
      <c r="D68" s="324"/>
      <c r="E68" s="324"/>
      <c r="F68" s="324"/>
      <c r="G68" s="324"/>
      <c r="H68" s="318" t="s">
        <v>1551</v>
      </c>
      <c r="I68" s="286">
        <v>1</v>
      </c>
      <c r="J68" s="293">
        <v>1</v>
      </c>
      <c r="K68" s="286">
        <f>I68*J68</f>
        <v>1</v>
      </c>
      <c r="L68" s="899">
        <f>VLOOKUP(A68,TRANSPORTE!A5:D117,4,FALSE)</f>
        <v>1180966.7472947596</v>
      </c>
      <c r="M68" s="900"/>
      <c r="N68" s="294">
        <f>K68*L68</f>
        <v>1180966.7472947596</v>
      </c>
    </row>
    <row r="69" spans="1:15">
      <c r="A69" t="s">
        <v>1483</v>
      </c>
      <c r="B69" s="51" t="str">
        <f>VLOOKUP(A69,TRANSPORTE!A5:D117,3,FALSE)</f>
        <v>Pasajes aéreos</v>
      </c>
      <c r="C69" s="52"/>
      <c r="D69" s="52"/>
      <c r="E69" s="52"/>
      <c r="F69" s="52"/>
      <c r="G69" s="52"/>
      <c r="H69" s="318" t="s">
        <v>1029</v>
      </c>
      <c r="I69" s="286">
        <v>3</v>
      </c>
      <c r="J69" s="293">
        <v>1</v>
      </c>
      <c r="K69" s="286">
        <f>I69*J69</f>
        <v>3</v>
      </c>
      <c r="L69" s="899">
        <f>VLOOKUP(A69,TRANSPORTE!A5:D117,4,FALSE)</f>
        <v>490022.06197962217</v>
      </c>
      <c r="M69" s="900"/>
      <c r="N69" s="294">
        <f>K69*L69</f>
        <v>1470066.1859388666</v>
      </c>
    </row>
    <row r="70" spans="1:15">
      <c r="B70" s="51"/>
      <c r="C70" s="52"/>
      <c r="D70" s="52"/>
      <c r="E70" s="52"/>
      <c r="F70" s="52"/>
      <c r="G70" s="52"/>
      <c r="H70" s="318"/>
      <c r="I70" s="286"/>
      <c r="J70" s="293"/>
      <c r="K70" s="286"/>
      <c r="L70" s="899"/>
      <c r="M70" s="900"/>
      <c r="N70" s="294"/>
    </row>
    <row r="71" spans="1:15">
      <c r="B71" s="51"/>
      <c r="C71" s="52"/>
      <c r="D71" s="52"/>
      <c r="E71" s="52"/>
      <c r="F71" s="52"/>
      <c r="G71" s="52"/>
      <c r="H71" s="318"/>
      <c r="I71" s="286"/>
      <c r="J71" s="293"/>
      <c r="K71" s="286"/>
      <c r="L71" s="899"/>
      <c r="M71" s="900"/>
      <c r="N71" s="294"/>
    </row>
    <row r="72" spans="1:15">
      <c r="B72" s="51"/>
      <c r="C72" s="52"/>
      <c r="D72" s="52"/>
      <c r="E72" s="52"/>
      <c r="F72" s="52"/>
      <c r="G72" s="52"/>
      <c r="H72" s="295"/>
      <c r="I72" s="286"/>
      <c r="J72" s="286"/>
      <c r="K72" s="286"/>
      <c r="L72" s="296"/>
      <c r="M72" s="297"/>
      <c r="N72" s="298"/>
    </row>
    <row r="73" spans="1:15" ht="15.75" thickBot="1">
      <c r="B73" s="454"/>
      <c r="C73" s="455"/>
      <c r="D73" s="455"/>
      <c r="E73" s="455"/>
      <c r="F73" s="455"/>
      <c r="G73" s="455"/>
      <c r="H73" s="53"/>
      <c r="I73" s="131"/>
      <c r="J73" s="131"/>
      <c r="K73" s="131"/>
      <c r="L73" s="890"/>
      <c r="M73" s="891"/>
      <c r="N73" s="132"/>
    </row>
    <row r="74" spans="1:15" ht="15.75" thickBot="1">
      <c r="B74" s="901" t="s">
        <v>1037</v>
      </c>
      <c r="C74" s="855"/>
      <c r="D74" s="855"/>
      <c r="E74" s="855"/>
      <c r="F74" s="855"/>
      <c r="G74" s="855"/>
      <c r="H74" s="855"/>
      <c r="I74" s="855"/>
      <c r="J74" s="855"/>
      <c r="K74" s="855"/>
      <c r="L74" s="855"/>
      <c r="M74" s="856"/>
      <c r="N74" s="109">
        <f>N68+N69+N70+N71+N72</f>
        <v>2651032.9332336262</v>
      </c>
    </row>
    <row r="75" spans="1:15">
      <c r="B75" s="38"/>
      <c r="C75" s="39"/>
      <c r="D75" s="39"/>
      <c r="E75" s="39"/>
      <c r="F75" s="39"/>
      <c r="G75" s="39"/>
      <c r="H75" s="39"/>
      <c r="I75" s="39"/>
      <c r="J75" s="39"/>
      <c r="K75" s="39"/>
      <c r="L75" s="39"/>
      <c r="M75" s="39"/>
      <c r="N75" s="40"/>
    </row>
    <row r="76" spans="1:15">
      <c r="B76" s="69" t="s">
        <v>1046</v>
      </c>
      <c r="C76" s="70"/>
      <c r="D76" s="70"/>
      <c r="E76" s="70"/>
      <c r="F76" s="70"/>
      <c r="G76" s="70"/>
      <c r="H76" s="70"/>
      <c r="I76" s="70"/>
      <c r="J76" s="70"/>
      <c r="K76" s="70"/>
      <c r="L76" s="70"/>
      <c r="M76" s="70"/>
      <c r="N76" s="71"/>
    </row>
    <row r="77" spans="1:15" ht="15.75" thickBot="1">
      <c r="B77" s="73"/>
      <c r="C77" s="66"/>
      <c r="D77" s="66"/>
      <c r="E77" s="66"/>
      <c r="F77" s="66"/>
      <c r="G77" s="66"/>
      <c r="H77" s="66"/>
      <c r="I77" s="66"/>
      <c r="J77" s="66"/>
      <c r="K77" s="66"/>
      <c r="L77" s="66"/>
      <c r="M77" s="66"/>
      <c r="N77" s="68"/>
    </row>
    <row r="78" spans="1:15" ht="25.5">
      <c r="B78" s="851" t="s">
        <v>1047</v>
      </c>
      <c r="C78" s="852"/>
      <c r="D78" s="852"/>
      <c r="E78" s="852"/>
      <c r="F78" s="852"/>
      <c r="G78" s="852"/>
      <c r="H78" s="852"/>
      <c r="I78" s="78" t="s">
        <v>1048</v>
      </c>
      <c r="J78" s="80" t="s">
        <v>1493</v>
      </c>
      <c r="K78" s="79" t="s">
        <v>1050</v>
      </c>
      <c r="L78" s="853" t="s">
        <v>1034</v>
      </c>
      <c r="M78" s="854"/>
      <c r="N78" s="103" t="s">
        <v>1035</v>
      </c>
    </row>
    <row r="79" spans="1:15">
      <c r="A79" s="167" t="s">
        <v>6</v>
      </c>
      <c r="B79" s="54" t="str">
        <f>VLOOKUP(A79,'MANO DE OBRA'!A8:D68,3,FALSE)</f>
        <v xml:space="preserve">Obrero </v>
      </c>
      <c r="C79" s="52"/>
      <c r="D79" s="52"/>
      <c r="E79" s="52"/>
      <c r="F79" s="52"/>
      <c r="G79" s="52"/>
      <c r="H79" s="52"/>
      <c r="I79" s="299">
        <f t="shared" ref="I79:I82" si="2">K79/J79*100</f>
        <v>27603.894705999999</v>
      </c>
      <c r="J79" s="300">
        <v>185</v>
      </c>
      <c r="K79" s="301">
        <f>VLOOKUP(A79,'MANO DE OBRA'!A8:D99,4,FALSE)</f>
        <v>51067.205206099999</v>
      </c>
      <c r="L79" s="55"/>
      <c r="M79" s="441">
        <v>1</v>
      </c>
      <c r="N79" s="402">
        <f t="shared" ref="N79:N84" si="3">K79/M79</f>
        <v>51067.205206099999</v>
      </c>
      <c r="O79" s="111"/>
    </row>
    <row r="80" spans="1:15">
      <c r="A80" s="167" t="s">
        <v>74</v>
      </c>
      <c r="B80" s="54" t="str">
        <f>VLOOKUP(A80,'MANO DE OBRA'!A8:D69,3,FALSE)</f>
        <v>Ingeniero de Montaje y Prueba Pilote (1)</v>
      </c>
      <c r="C80" s="52"/>
      <c r="D80" s="52"/>
      <c r="E80" s="52"/>
      <c r="F80" s="52"/>
      <c r="G80" s="52"/>
      <c r="H80" s="52"/>
      <c r="I80" s="299">
        <f t="shared" si="2"/>
        <v>246958.80000000002</v>
      </c>
      <c r="J80" s="300">
        <v>185</v>
      </c>
      <c r="K80" s="301">
        <f>VLOOKUP(A80,'MANO DE OBRA'!A8:D100,4,FALSE)</f>
        <v>456873.78</v>
      </c>
      <c r="L80" s="55"/>
      <c r="M80" s="441">
        <v>1</v>
      </c>
      <c r="N80" s="402">
        <f t="shared" si="3"/>
        <v>456873.78</v>
      </c>
    </row>
    <row r="81" spans="1:14">
      <c r="A81" s="167" t="s">
        <v>82</v>
      </c>
      <c r="B81" s="54" t="str">
        <f>VLOOKUP(A81,'MANO DE OBRA'!A9:D70,3,FALSE)</f>
        <v>Ingeniero Supervisor y Director de Prueba Pilote</v>
      </c>
      <c r="C81" s="52"/>
      <c r="D81" s="52"/>
      <c r="E81" s="52"/>
      <c r="F81" s="52"/>
      <c r="G81" s="52"/>
      <c r="H81" s="52"/>
      <c r="I81" s="299">
        <f t="shared" si="2"/>
        <v>298595.64</v>
      </c>
      <c r="J81" s="300">
        <v>185</v>
      </c>
      <c r="K81" s="301">
        <f>VLOOKUP(A81,'MANO DE OBRA'!A9:D101,4,FALSE)</f>
        <v>552401.93400000001</v>
      </c>
      <c r="L81" s="55"/>
      <c r="M81" s="441">
        <v>1</v>
      </c>
      <c r="N81" s="402">
        <f t="shared" si="3"/>
        <v>552401.93400000001</v>
      </c>
    </row>
    <row r="82" spans="1:14">
      <c r="A82" t="s">
        <v>88</v>
      </c>
      <c r="B82" s="54" t="str">
        <f>VLOOKUP(A82,'MANO DE OBRA'!A9:D70,3,FALSE)</f>
        <v>Soldador experto en montaje y pruebas</v>
      </c>
      <c r="C82" s="52"/>
      <c r="D82" s="52"/>
      <c r="E82" s="52"/>
      <c r="F82" s="52"/>
      <c r="G82" s="52"/>
      <c r="H82" s="52"/>
      <c r="I82" s="299">
        <f t="shared" si="2"/>
        <v>82811.68411799999</v>
      </c>
      <c r="J82" s="300">
        <v>185</v>
      </c>
      <c r="K82" s="301">
        <f>VLOOKUP(A82,'MANO DE OBRA'!A9:D101,4,FALSE)</f>
        <v>153201.61561829998</v>
      </c>
      <c r="L82" s="55"/>
      <c r="M82" s="441">
        <v>1</v>
      </c>
      <c r="N82" s="402">
        <f t="shared" si="3"/>
        <v>153201.61561829998</v>
      </c>
    </row>
    <row r="83" spans="1:14">
      <c r="A83" t="s">
        <v>91</v>
      </c>
      <c r="B83" s="54" t="str">
        <f>VLOOKUP(A83,'MANO DE OBRA'!A10:D71,3,FALSE)</f>
        <v>Viáticos ingeniero y director</v>
      </c>
      <c r="C83" s="52"/>
      <c r="D83" s="52"/>
      <c r="E83" s="52"/>
      <c r="F83" s="52"/>
      <c r="G83" s="52"/>
      <c r="H83" s="52"/>
      <c r="I83" s="299"/>
      <c r="J83" s="300"/>
      <c r="K83" s="301">
        <f>VLOOKUP(A83,'MANO DE OBRA'!A10:D102,4,FALSE)</f>
        <v>510672.05206099997</v>
      </c>
      <c r="L83" s="325"/>
      <c r="M83" s="441">
        <v>1</v>
      </c>
      <c r="N83" s="402">
        <f t="shared" si="3"/>
        <v>510672.05206099997</v>
      </c>
    </row>
    <row r="84" spans="1:14">
      <c r="A84" t="s">
        <v>94</v>
      </c>
      <c r="B84" s="54" t="str">
        <f>VLOOKUP(A84,'MANO DE OBRA'!A11:D72,3,FALSE)</f>
        <v>Viáticos soldadores</v>
      </c>
      <c r="C84" s="52"/>
      <c r="D84" s="52"/>
      <c r="E84" s="52"/>
      <c r="F84" s="52"/>
      <c r="G84" s="52"/>
      <c r="H84" s="52"/>
      <c r="I84" s="299"/>
      <c r="J84" s="300"/>
      <c r="K84" s="301">
        <f>VLOOKUP(A84,'MANO DE OBRA'!A11:D103,4,FALSE)</f>
        <v>255336.02603049998</v>
      </c>
      <c r="L84" s="325"/>
      <c r="M84" s="307">
        <v>1</v>
      </c>
      <c r="N84" s="303">
        <f t="shared" si="3"/>
        <v>255336.02603049998</v>
      </c>
    </row>
    <row r="85" spans="1:14" ht="15.75" thickBot="1">
      <c r="A85" t="s">
        <v>96</v>
      </c>
      <c r="B85" s="888" t="str">
        <f>VLOOKUP(A85,'MANO DE OBRA'!A12:D73,3,FALSE)</f>
        <v>Estudios, análisis e informes</v>
      </c>
      <c r="C85" s="889" t="e">
        <f>VLOOKUP(B85,'MANO DE OBRA'!B12:E73,3,FALSE)</f>
        <v>#N/A</v>
      </c>
      <c r="D85" s="889" t="e">
        <f>VLOOKUP(C85,'MANO DE OBRA'!C12:F73,3,FALSE)</f>
        <v>#N/A</v>
      </c>
      <c r="E85" s="889" t="e">
        <f>VLOOKUP(D85,'MANO DE OBRA'!D12:G73,3,FALSE)</f>
        <v>#N/A</v>
      </c>
      <c r="F85" s="889" t="e">
        <f>VLOOKUP(E85,'MANO DE OBRA'!E12:H73,3,FALSE)</f>
        <v>#N/A</v>
      </c>
      <c r="G85" s="889" t="e">
        <f>VLOOKUP(F85,'MANO DE OBRA'!F12:I73,3,FALSE)</f>
        <v>#N/A</v>
      </c>
      <c r="H85" s="889" t="e">
        <f>VLOOKUP(G85,'MANO DE OBRA'!G12:J73,3,FALSE)</f>
        <v>#N/A</v>
      </c>
      <c r="I85" s="477"/>
      <c r="J85" s="478"/>
      <c r="K85" s="479">
        <f>VLOOKUP(A85,'MANO DE OBRA'!A12:D104,4,FALSE)</f>
        <v>2042688.2082439999</v>
      </c>
      <c r="L85" s="969">
        <v>1</v>
      </c>
      <c r="M85" s="969"/>
      <c r="N85" s="480">
        <f>K85*L85</f>
        <v>2042688.2082439999</v>
      </c>
    </row>
    <row r="86" spans="1:14" ht="15.75" thickBot="1">
      <c r="B86" s="901" t="s">
        <v>1037</v>
      </c>
      <c r="C86" s="855"/>
      <c r="D86" s="855"/>
      <c r="E86" s="855"/>
      <c r="F86" s="855"/>
      <c r="G86" s="855"/>
      <c r="H86" s="855"/>
      <c r="I86" s="855"/>
      <c r="J86" s="855"/>
      <c r="K86" s="855"/>
      <c r="L86" s="855"/>
      <c r="M86" s="856"/>
      <c r="N86" s="467">
        <f>SUM(N79:N85)</f>
        <v>4022240.8211598997</v>
      </c>
    </row>
    <row r="87" spans="1:14" ht="15.75" thickBot="1">
      <c r="B87" s="38"/>
      <c r="C87" s="39"/>
      <c r="D87" s="39"/>
      <c r="E87" s="39"/>
      <c r="F87" s="39"/>
      <c r="G87" s="39"/>
      <c r="H87" s="39"/>
      <c r="I87" s="39"/>
      <c r="J87" s="39"/>
      <c r="K87" s="39"/>
      <c r="L87" s="39"/>
      <c r="M87" s="39"/>
      <c r="N87" s="40"/>
    </row>
    <row r="88" spans="1:14" ht="15.75" thickBot="1">
      <c r="B88" s="812" t="s">
        <v>1051</v>
      </c>
      <c r="C88" s="813"/>
      <c r="D88" s="813"/>
      <c r="E88" s="813"/>
      <c r="F88" s="813"/>
      <c r="G88" s="813"/>
      <c r="H88" s="813"/>
      <c r="I88" s="813"/>
      <c r="J88" s="813"/>
      <c r="K88" s="813"/>
      <c r="L88" s="813"/>
      <c r="M88" s="814"/>
      <c r="N88" s="104">
        <f>N86+N74+N63+N47</f>
        <v>73297111.341758624</v>
      </c>
    </row>
    <row r="89" spans="1:14">
      <c r="B89" s="38"/>
      <c r="C89" s="39"/>
      <c r="D89" s="39"/>
      <c r="E89" s="39"/>
      <c r="F89" s="39"/>
      <c r="G89" s="39"/>
      <c r="H89" s="39"/>
      <c r="I89" s="39"/>
      <c r="J89" s="39"/>
      <c r="K89" s="39"/>
      <c r="L89" s="39"/>
      <c r="M89" s="39"/>
      <c r="N89" s="40"/>
    </row>
    <row r="90" spans="1:14">
      <c r="B90" s="69" t="s">
        <v>1052</v>
      </c>
      <c r="C90" s="70"/>
      <c r="D90" s="70"/>
      <c r="E90" s="70"/>
      <c r="F90" s="70"/>
      <c r="G90" s="70"/>
      <c r="H90" s="70"/>
      <c r="I90" s="70"/>
      <c r="J90" s="70"/>
      <c r="K90" s="70"/>
      <c r="L90" s="70"/>
      <c r="M90" s="70"/>
      <c r="N90" s="71"/>
    </row>
    <row r="91" spans="1:14" ht="15.75" thickBot="1">
      <c r="B91" s="73"/>
      <c r="C91" s="66"/>
      <c r="D91" s="66"/>
      <c r="E91" s="66"/>
      <c r="F91" s="66"/>
      <c r="G91" s="66"/>
      <c r="H91" s="66"/>
      <c r="I91" s="66"/>
      <c r="J91" s="66"/>
      <c r="K91" s="66"/>
      <c r="L91" s="66"/>
      <c r="M91" s="66"/>
      <c r="N91" s="68"/>
    </row>
    <row r="92" spans="1:14">
      <c r="B92" s="857" t="s">
        <v>1053</v>
      </c>
      <c r="C92" s="858"/>
      <c r="D92" s="858"/>
      <c r="E92" s="858"/>
      <c r="F92" s="858"/>
      <c r="G92" s="858"/>
      <c r="H92" s="858"/>
      <c r="I92" s="321"/>
      <c r="J92" s="341"/>
      <c r="K92" s="309" t="s">
        <v>1054</v>
      </c>
      <c r="L92" s="859" t="s">
        <v>1055</v>
      </c>
      <c r="M92" s="860"/>
      <c r="N92" s="310"/>
    </row>
    <row r="93" spans="1:14">
      <c r="B93" s="845" t="s">
        <v>1056</v>
      </c>
      <c r="C93" s="846"/>
      <c r="D93" s="846"/>
      <c r="E93" s="846"/>
      <c r="F93" s="846"/>
      <c r="G93" s="846"/>
      <c r="H93" s="846"/>
      <c r="I93" s="92"/>
      <c r="J93" s="93"/>
      <c r="K93" s="311">
        <v>0.2</v>
      </c>
      <c r="L93" s="847">
        <f>N88*K93</f>
        <v>14659422.268351726</v>
      </c>
      <c r="M93" s="848"/>
      <c r="N93" s="56"/>
    </row>
    <row r="94" spans="1:14">
      <c r="B94" s="94" t="s">
        <v>1057</v>
      </c>
      <c r="C94" s="95"/>
      <c r="D94" s="95"/>
      <c r="E94" s="95"/>
      <c r="F94" s="95"/>
      <c r="G94" s="95"/>
      <c r="H94" s="95"/>
      <c r="I94" s="92"/>
      <c r="J94" s="93"/>
      <c r="K94" s="311">
        <v>0.05</v>
      </c>
      <c r="L94" s="847">
        <f>N88*K94</f>
        <v>3664855.5670879316</v>
      </c>
      <c r="M94" s="848"/>
      <c r="N94" s="56"/>
    </row>
    <row r="95" spans="1:14" ht="15.75" thickBot="1">
      <c r="B95" s="96" t="s">
        <v>1058</v>
      </c>
      <c r="C95" s="97"/>
      <c r="D95" s="97"/>
      <c r="E95" s="97"/>
      <c r="F95" s="97"/>
      <c r="G95" s="97"/>
      <c r="H95" s="97"/>
      <c r="I95" s="98"/>
      <c r="J95" s="99"/>
      <c r="K95" s="312">
        <v>0.05</v>
      </c>
      <c r="L95" s="849">
        <f>N88*K95</f>
        <v>3664855.5670879316</v>
      </c>
      <c r="M95" s="850"/>
      <c r="N95" s="56"/>
    </row>
    <row r="96" spans="1:14" ht="15.75" thickBot="1">
      <c r="B96" s="812" t="s">
        <v>1037</v>
      </c>
      <c r="C96" s="813"/>
      <c r="D96" s="813"/>
      <c r="E96" s="813"/>
      <c r="F96" s="813"/>
      <c r="G96" s="813"/>
      <c r="H96" s="813"/>
      <c r="I96" s="813"/>
      <c r="J96" s="813"/>
      <c r="K96" s="813"/>
      <c r="L96" s="813"/>
      <c r="M96" s="814"/>
      <c r="N96" s="57">
        <f>L93+L94+L95</f>
        <v>21989133.402527593</v>
      </c>
    </row>
    <row r="97" spans="1:14" ht="15.75" thickBot="1">
      <c r="B97" s="38"/>
      <c r="C97" s="39"/>
      <c r="D97" s="39"/>
      <c r="E97" s="39"/>
      <c r="F97" s="39"/>
      <c r="G97" s="39"/>
      <c r="H97" s="39"/>
      <c r="I97" s="39"/>
      <c r="J97" s="39"/>
      <c r="K97" s="39"/>
      <c r="L97" s="39"/>
      <c r="M97" s="39"/>
      <c r="N97" s="40"/>
    </row>
    <row r="98" spans="1:14" ht="15.75" thickBot="1">
      <c r="A98" t="s">
        <v>2121</v>
      </c>
      <c r="B98" s="812" t="s">
        <v>1059</v>
      </c>
      <c r="C98" s="813"/>
      <c r="D98" s="813"/>
      <c r="E98" s="813"/>
      <c r="F98" s="813"/>
      <c r="G98" s="813"/>
      <c r="H98" s="813"/>
      <c r="I98" s="813"/>
      <c r="J98" s="813"/>
      <c r="K98" s="813"/>
      <c r="L98" s="813"/>
      <c r="M98" s="814"/>
      <c r="N98" s="195">
        <f>N88+N96</f>
        <v>95286244.744286209</v>
      </c>
    </row>
    <row r="99" spans="1:14">
      <c r="B99" s="246"/>
      <c r="C99" s="247"/>
      <c r="D99" s="247"/>
      <c r="E99" s="247"/>
      <c r="F99" s="247"/>
      <c r="G99" s="247"/>
      <c r="H99" s="247"/>
      <c r="I99" s="247"/>
      <c r="J99" s="247"/>
      <c r="K99" s="247"/>
      <c r="L99" s="247"/>
      <c r="M99" s="247"/>
      <c r="N99" s="248"/>
    </row>
    <row r="100" spans="1:14">
      <c r="B100" s="249"/>
      <c r="C100" s="250"/>
      <c r="D100" s="250"/>
      <c r="E100" s="250"/>
      <c r="F100" s="250"/>
      <c r="G100" s="250"/>
      <c r="H100" s="250"/>
      <c r="I100" s="250"/>
      <c r="J100" s="250"/>
      <c r="K100" s="250"/>
      <c r="L100" s="250"/>
      <c r="M100" s="250"/>
      <c r="N100" s="251"/>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424" t="s">
        <v>1060</v>
      </c>
      <c r="F103" s="424"/>
      <c r="G103" s="424"/>
      <c r="H103" s="424"/>
      <c r="I103" s="424"/>
      <c r="J103" s="424"/>
      <c r="K103" s="250"/>
      <c r="L103" s="250"/>
      <c r="M103" s="250"/>
      <c r="N103" s="251"/>
    </row>
    <row r="104" spans="1:14">
      <c r="B104" s="249"/>
      <c r="C104" s="250"/>
      <c r="D104" s="250"/>
      <c r="E104" s="250" t="s">
        <v>1061</v>
      </c>
      <c r="F104" s="250"/>
      <c r="G104" s="250"/>
      <c r="H104" s="250"/>
      <c r="I104" s="250"/>
      <c r="J104" s="250"/>
      <c r="K104" s="250"/>
      <c r="L104" s="250"/>
      <c r="M104" s="250"/>
      <c r="N104" s="251"/>
    </row>
    <row r="105" spans="1:14">
      <c r="B105" s="249"/>
      <c r="C105" s="250"/>
      <c r="D105" s="250"/>
      <c r="E105" s="250" t="s">
        <v>1062</v>
      </c>
      <c r="F105" s="250"/>
      <c r="G105" s="250"/>
      <c r="H105" s="250"/>
      <c r="I105" s="250"/>
      <c r="J105" s="250"/>
      <c r="K105" s="250"/>
      <c r="L105" s="250"/>
      <c r="M105" s="250"/>
      <c r="N105" s="251"/>
    </row>
    <row r="106" spans="1:14">
      <c r="B106" s="249"/>
      <c r="C106" s="250"/>
      <c r="D106" s="250"/>
      <c r="E106" s="250" t="s">
        <v>1063</v>
      </c>
      <c r="F106" s="250"/>
      <c r="G106" s="250"/>
      <c r="H106" s="250"/>
      <c r="I106" s="250"/>
      <c r="J106" s="250"/>
      <c r="K106" s="250"/>
      <c r="L106" s="250"/>
      <c r="M106" s="250"/>
      <c r="N106" s="251"/>
    </row>
    <row r="107" spans="1:14" ht="15.75" thickBot="1">
      <c r="B107" s="249"/>
      <c r="C107" s="250"/>
      <c r="D107" s="250"/>
      <c r="E107" s="250"/>
      <c r="F107" s="250" t="s">
        <v>1064</v>
      </c>
      <c r="G107" s="250"/>
      <c r="H107" s="250"/>
      <c r="I107" s="250"/>
      <c r="J107" s="250"/>
      <c r="K107" s="250"/>
      <c r="L107" s="250"/>
      <c r="M107" s="250"/>
      <c r="N107" s="251"/>
    </row>
    <row r="108" spans="1:14">
      <c r="B108" s="234" t="s">
        <v>2321</v>
      </c>
      <c r="C108" s="235"/>
      <c r="D108" s="235"/>
      <c r="E108" s="235"/>
      <c r="F108" s="235"/>
      <c r="G108" s="235"/>
      <c r="H108" s="235"/>
      <c r="I108" s="235"/>
      <c r="J108" s="235"/>
      <c r="K108" s="235"/>
      <c r="L108" s="235"/>
      <c r="M108" s="235"/>
      <c r="N108" s="236"/>
    </row>
    <row r="109" spans="1:14">
      <c r="B109" s="252"/>
      <c r="C109" s="253"/>
      <c r="D109" s="253"/>
      <c r="E109" s="253"/>
      <c r="F109" s="253"/>
      <c r="G109" s="253"/>
      <c r="H109" s="253"/>
      <c r="I109" s="253"/>
      <c r="J109" s="253"/>
      <c r="K109" s="253"/>
      <c r="L109" s="253"/>
      <c r="M109" s="253"/>
      <c r="N109" s="254"/>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ht="15.75" thickBot="1">
      <c r="B112" s="255"/>
      <c r="C112" s="256"/>
      <c r="D112" s="256"/>
      <c r="E112" s="256"/>
      <c r="F112" s="256"/>
      <c r="G112" s="256"/>
      <c r="H112" s="256"/>
      <c r="I112" s="256"/>
      <c r="J112" s="256"/>
      <c r="K112" s="256"/>
      <c r="L112" s="256"/>
      <c r="M112" s="256"/>
      <c r="N112" s="257"/>
    </row>
    <row r="113" spans="2:14">
      <c r="B113" s="258"/>
      <c r="C113" s="259"/>
      <c r="D113" s="259"/>
      <c r="E113" s="259"/>
      <c r="F113" s="259"/>
      <c r="G113" s="259"/>
      <c r="H113" s="259"/>
      <c r="I113" s="259"/>
      <c r="J113" s="259"/>
      <c r="K113" s="259"/>
      <c r="L113" s="259"/>
      <c r="M113" s="259"/>
      <c r="N113" s="260"/>
    </row>
    <row r="114" spans="2:14">
      <c r="B114" s="261" t="s">
        <v>2322</v>
      </c>
      <c r="C114" s="262"/>
      <c r="D114" s="262"/>
      <c r="E114" s="262"/>
      <c r="F114" s="262"/>
      <c r="G114" s="262"/>
      <c r="H114" s="262"/>
      <c r="I114" s="262"/>
      <c r="J114" s="262"/>
      <c r="K114" s="262"/>
      <c r="L114" s="262"/>
      <c r="M114" s="262"/>
      <c r="N114" s="263"/>
    </row>
    <row r="115" spans="2:14" ht="15" customHeight="1">
      <c r="B115" s="956" t="s">
        <v>2323</v>
      </c>
      <c r="C115" s="957"/>
      <c r="D115" s="957"/>
      <c r="E115" s="957"/>
      <c r="F115" s="957"/>
      <c r="G115" s="957"/>
      <c r="H115" s="957"/>
      <c r="I115" s="957"/>
      <c r="J115" s="957"/>
      <c r="K115" s="957"/>
      <c r="L115" s="957"/>
      <c r="M115" s="957"/>
      <c r="N115" s="958"/>
    </row>
    <row r="116" spans="2:14" ht="15" customHeight="1">
      <c r="B116" s="956"/>
      <c r="C116" s="957"/>
      <c r="D116" s="957"/>
      <c r="E116" s="957"/>
      <c r="F116" s="957"/>
      <c r="G116" s="957"/>
      <c r="H116" s="957"/>
      <c r="I116" s="957"/>
      <c r="J116" s="957"/>
      <c r="K116" s="957"/>
      <c r="L116" s="957"/>
      <c r="M116" s="957"/>
      <c r="N116" s="958"/>
    </row>
    <row r="117" spans="2:14" ht="30" customHeight="1">
      <c r="B117" s="959" t="s">
        <v>2324</v>
      </c>
      <c r="C117" s="960"/>
      <c r="D117" s="960"/>
      <c r="E117" s="960"/>
      <c r="F117" s="960"/>
      <c r="G117" s="960"/>
      <c r="H117" s="960"/>
      <c r="I117" s="960"/>
      <c r="J117" s="960"/>
      <c r="K117" s="960"/>
      <c r="L117" s="960"/>
      <c r="M117" s="960"/>
      <c r="N117" s="961"/>
    </row>
    <row r="118" spans="2:14">
      <c r="B118" s="959"/>
      <c r="C118" s="960"/>
      <c r="D118" s="960"/>
      <c r="E118" s="960"/>
      <c r="F118" s="960"/>
      <c r="G118" s="960"/>
      <c r="H118" s="960"/>
      <c r="I118" s="960"/>
      <c r="J118" s="960"/>
      <c r="K118" s="960"/>
      <c r="L118" s="960"/>
      <c r="M118" s="960"/>
      <c r="N118" s="961"/>
    </row>
    <row r="119" spans="2:14">
      <c r="B119" s="346"/>
      <c r="C119" s="347"/>
      <c r="D119" s="347"/>
      <c r="E119" s="347"/>
      <c r="F119" s="347"/>
      <c r="G119" s="347"/>
      <c r="H119" s="347"/>
      <c r="I119" s="347"/>
      <c r="J119" s="347"/>
      <c r="K119" s="347"/>
      <c r="L119" s="347"/>
      <c r="M119" s="347"/>
      <c r="N119" s="348"/>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261"/>
      <c r="C122" s="262"/>
      <c r="D122" s="262"/>
      <c r="E122" s="262"/>
      <c r="F122" s="262"/>
      <c r="G122" s="262"/>
      <c r="H122" s="262"/>
      <c r="I122" s="262"/>
      <c r="J122" s="262"/>
      <c r="K122" s="262"/>
      <c r="L122" s="262"/>
      <c r="M122" s="262"/>
      <c r="N122" s="263"/>
    </row>
    <row r="123" spans="2:14">
      <c r="B123" s="249"/>
      <c r="C123" s="250"/>
      <c r="D123" s="250"/>
      <c r="E123" s="250" t="s">
        <v>1060</v>
      </c>
      <c r="F123" s="424"/>
      <c r="G123" s="424"/>
      <c r="H123" s="250"/>
      <c r="I123" s="250"/>
      <c r="J123" s="250"/>
      <c r="K123" s="250"/>
      <c r="L123" s="250"/>
      <c r="M123" s="250"/>
      <c r="N123" s="251"/>
    </row>
    <row r="124" spans="2:14">
      <c r="B124" s="249"/>
      <c r="C124" s="250"/>
      <c r="D124" s="250"/>
      <c r="E124" s="425" t="s">
        <v>1061</v>
      </c>
      <c r="F124" s="250"/>
      <c r="G124" s="250"/>
      <c r="H124" s="425"/>
      <c r="I124" s="425"/>
      <c r="J124" s="425"/>
      <c r="K124" s="250"/>
      <c r="L124" s="250"/>
      <c r="M124" s="250"/>
      <c r="N124" s="251"/>
    </row>
    <row r="125" spans="2:14">
      <c r="B125" s="249"/>
      <c r="C125" s="250"/>
      <c r="D125" s="250"/>
      <c r="E125" s="264" t="s">
        <v>1065</v>
      </c>
      <c r="F125" s="250"/>
      <c r="G125" s="250"/>
      <c r="H125" s="264"/>
      <c r="I125" s="264"/>
      <c r="J125" s="264"/>
      <c r="K125" s="250"/>
      <c r="L125" s="250"/>
      <c r="M125" s="250"/>
      <c r="N125" s="251"/>
    </row>
    <row r="126" spans="2:14">
      <c r="B126" s="265"/>
      <c r="C126" s="262"/>
      <c r="D126" s="262"/>
      <c r="E126" s="250" t="s">
        <v>1063</v>
      </c>
      <c r="F126" s="250"/>
      <c r="G126" s="250"/>
      <c r="H126" s="250"/>
      <c r="I126" s="250"/>
      <c r="J126" s="250"/>
      <c r="K126" s="262"/>
      <c r="L126" s="262"/>
      <c r="M126" s="262"/>
      <c r="N126" s="263"/>
    </row>
    <row r="127" spans="2:14">
      <c r="B127" s="265"/>
      <c r="C127" s="262"/>
      <c r="D127" s="262"/>
      <c r="E127" s="262"/>
      <c r="F127" s="250"/>
      <c r="G127" s="250"/>
      <c r="H127" s="250"/>
      <c r="I127" s="250"/>
      <c r="J127" s="250"/>
      <c r="K127" s="262"/>
      <c r="L127" s="262"/>
      <c r="M127" s="262"/>
      <c r="N127" s="263"/>
    </row>
    <row r="128" spans="2:14">
      <c r="B128" s="265" t="s">
        <v>2325</v>
      </c>
      <c r="C128" s="264"/>
      <c r="D128" s="264"/>
      <c r="E128" s="250"/>
      <c r="F128" s="250"/>
      <c r="G128" s="250"/>
      <c r="H128" s="250"/>
      <c r="I128" s="250"/>
      <c r="J128" s="962"/>
      <c r="K128" s="962"/>
      <c r="L128" s="962"/>
      <c r="M128" s="962"/>
      <c r="N128" s="963"/>
    </row>
    <row r="129" spans="2:14" ht="15.75" thickBot="1">
      <c r="B129" s="426" t="s">
        <v>2326</v>
      </c>
      <c r="C129" s="427"/>
      <c r="D129" s="427"/>
      <c r="E129" s="266"/>
      <c r="F129" s="266"/>
      <c r="G129" s="266"/>
      <c r="H129" s="266"/>
      <c r="I129" s="266"/>
      <c r="J129" s="964"/>
      <c r="K129" s="964"/>
      <c r="L129" s="964"/>
      <c r="M129" s="964"/>
      <c r="N129" s="965"/>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1814</v>
      </c>
      <c r="C31" s="86" t="s">
        <v>1740</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326</v>
      </c>
      <c r="B36" s="861" t="str">
        <f>VLOOKUP(A36,EQUIPOS!A6:D154,3,FALSE)</f>
        <v>Sensor de Impacto para prueba de integridad tipo</v>
      </c>
      <c r="C36" s="862"/>
      <c r="D36" s="862"/>
      <c r="E36" s="862"/>
      <c r="F36" s="862"/>
      <c r="G36" s="862"/>
      <c r="H36" s="863"/>
      <c r="I36" s="274"/>
      <c r="J36" s="275"/>
      <c r="K36" s="276">
        <f>VLOOKUP(A36,EQUIPOS!A6:D163,4,FALSE)</f>
        <v>131578.17559386976</v>
      </c>
      <c r="L36" s="277"/>
      <c r="M36" s="343">
        <v>1</v>
      </c>
      <c r="N36" s="279">
        <f>K36/M36</f>
        <v>131578.17559386976</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131578.17559386976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c r="B48" s="48"/>
      <c r="C48" s="288"/>
      <c r="D48" s="288"/>
      <c r="E48" s="288"/>
      <c r="F48" s="288"/>
      <c r="G48" s="288"/>
      <c r="H48" s="288"/>
      <c r="I48" s="275"/>
      <c r="J48" s="231"/>
      <c r="K48" s="289"/>
      <c r="L48" s="274"/>
      <c r="M48" s="409"/>
      <c r="N48" s="279"/>
    </row>
    <row r="49" spans="1:14">
      <c r="A49" s="166"/>
      <c r="B49" s="48"/>
      <c r="C49" s="432"/>
      <c r="D49" s="432"/>
      <c r="E49" s="432"/>
      <c r="F49" s="432"/>
      <c r="G49" s="432"/>
      <c r="H49" s="432"/>
      <c r="I49" s="432"/>
      <c r="J49" s="318"/>
      <c r="K49" s="289"/>
      <c r="L49" s="428"/>
      <c r="M49" s="409"/>
      <c r="N49" s="279"/>
    </row>
    <row r="50" spans="1:14">
      <c r="A50" s="166"/>
      <c r="B50" s="48"/>
      <c r="C50" s="432"/>
      <c r="D50" s="432"/>
      <c r="E50" s="432"/>
      <c r="F50" s="432"/>
      <c r="G50" s="432"/>
      <c r="H50" s="432"/>
      <c r="I50" s="432"/>
      <c r="J50" s="318"/>
      <c r="K50" s="404"/>
      <c r="L50" s="428"/>
      <c r="M50" s="409"/>
      <c r="N50" s="279"/>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t="s">
        <v>84</v>
      </c>
      <c r="B71" s="54" t="str">
        <f>VLOOKUP(A71,'MANO DE OBRA'!A6:D67,3,FALSE)</f>
        <v>Ingeniero Especialista prueba de  integridad</v>
      </c>
      <c r="C71" s="52"/>
      <c r="D71" s="52"/>
      <c r="E71" s="52"/>
      <c r="F71" s="52"/>
      <c r="G71" s="52"/>
      <c r="H71" s="52"/>
      <c r="I71" s="299">
        <f>K71/J71*100</f>
        <v>281757.53999999998</v>
      </c>
      <c r="J71" s="300">
        <v>185</v>
      </c>
      <c r="K71" s="301">
        <f>VLOOKUP(A71,'MANO DE OBRA'!A6:D97,4,FALSE)</f>
        <v>521251.44899999996</v>
      </c>
      <c r="L71" s="55"/>
      <c r="M71" s="441">
        <v>0.33333332999999998</v>
      </c>
      <c r="N71" s="402">
        <f>K71/M71</f>
        <v>1563754.3626375436</v>
      </c>
      <c r="O71" s="111"/>
    </row>
    <row r="72" spans="1:15">
      <c r="A72" s="167" t="s">
        <v>89</v>
      </c>
      <c r="B72" s="54" t="str">
        <f>VLOOKUP(A72,'MANO DE OBRA'!A7:D67,3,FALSE)</f>
        <v>Operador prueba de integridad</v>
      </c>
      <c r="C72" s="52"/>
      <c r="D72" s="52"/>
      <c r="E72" s="52"/>
      <c r="F72" s="52"/>
      <c r="G72" s="52"/>
      <c r="H72" s="52"/>
      <c r="I72" s="299">
        <f>K72/J72*100</f>
        <v>69009.736764999994</v>
      </c>
      <c r="J72" s="300">
        <v>185</v>
      </c>
      <c r="K72" s="301">
        <f>VLOOKUP(A72,'MANO DE OBRA'!A7:D98,4,FALSE)</f>
        <v>127668.01301524999</v>
      </c>
      <c r="L72" s="55"/>
      <c r="M72" s="439">
        <v>0.33333332999999998</v>
      </c>
      <c r="N72" s="402">
        <f>K72/M72</f>
        <v>383004.04287579044</v>
      </c>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1946758.4055133341</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2078336.5811072038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415667.31622144079</v>
      </c>
      <c r="M84" s="848"/>
      <c r="N84" s="56"/>
    </row>
    <row r="85" spans="1:14">
      <c r="B85" s="94" t="s">
        <v>1057</v>
      </c>
      <c r="C85" s="95"/>
      <c r="D85" s="95"/>
      <c r="E85" s="95"/>
      <c r="F85" s="95"/>
      <c r="G85" s="95"/>
      <c r="H85" s="95"/>
      <c r="I85" s="92"/>
      <c r="J85" s="93"/>
      <c r="K85" s="311">
        <v>0.05</v>
      </c>
      <c r="L85" s="847">
        <f>N79*K85</f>
        <v>103916.8290553602</v>
      </c>
      <c r="M85" s="848"/>
      <c r="N85" s="56"/>
    </row>
    <row r="86" spans="1:14" ht="15.75" thickBot="1">
      <c r="B86" s="96" t="s">
        <v>1058</v>
      </c>
      <c r="C86" s="97"/>
      <c r="D86" s="97"/>
      <c r="E86" s="97"/>
      <c r="F86" s="97"/>
      <c r="G86" s="97"/>
      <c r="H86" s="97"/>
      <c r="I86" s="98"/>
      <c r="J86" s="99"/>
      <c r="K86" s="312">
        <v>0.05</v>
      </c>
      <c r="L86" s="849">
        <f>N79*K86</f>
        <v>103916.8290553602</v>
      </c>
      <c r="M86" s="850"/>
      <c r="N86" s="56"/>
    </row>
    <row r="87" spans="1:14" ht="15.75" thickBot="1">
      <c r="B87" s="812" t="s">
        <v>1037</v>
      </c>
      <c r="C87" s="813"/>
      <c r="D87" s="813"/>
      <c r="E87" s="813"/>
      <c r="F87" s="813"/>
      <c r="G87" s="813"/>
      <c r="H87" s="813"/>
      <c r="I87" s="813"/>
      <c r="J87" s="813"/>
      <c r="K87" s="813"/>
      <c r="L87" s="813"/>
      <c r="M87" s="814"/>
      <c r="N87" s="57">
        <f>L84+L85+L86</f>
        <v>623500.97433216113</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2701837.5554393651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1189</v>
      </c>
      <c r="C31" s="86" t="s">
        <v>2206</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320</v>
      </c>
      <c r="B36" s="861" t="str">
        <f>VLOOKUP(A36,EQUIPOS!A6:D154,3,FALSE)</f>
        <v>Retroexcavadora sobre llantas, motor 62HP, Profundidad de excavación de 5.41 metros.</v>
      </c>
      <c r="C36" s="862"/>
      <c r="D36" s="862"/>
      <c r="E36" s="862"/>
      <c r="F36" s="862"/>
      <c r="G36" s="862"/>
      <c r="H36" s="863"/>
      <c r="I36" s="274"/>
      <c r="J36" s="275"/>
      <c r="K36" s="276">
        <f>VLOOKUP(A36,EQUIPOS!A6:D163,4,FALSE)</f>
        <v>123291.70789272033</v>
      </c>
      <c r="L36" s="277"/>
      <c r="M36" s="343">
        <v>10</v>
      </c>
      <c r="N36" s="279">
        <f>K36/M36</f>
        <v>12329.170789272033</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319.17003253812504</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12648.340821810158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617</v>
      </c>
      <c r="B48" s="48" t="str">
        <f>VLOOKUP(A48,MATERIALES!A5:D373,3,FALSE)</f>
        <v xml:space="preserve">Paral en madera rolliza de 5´´ y 4,5m de longitud (tablestacados)
</v>
      </c>
      <c r="C48" s="288"/>
      <c r="D48" s="288"/>
      <c r="E48" s="288"/>
      <c r="F48" s="288"/>
      <c r="G48" s="288"/>
      <c r="H48" s="288"/>
      <c r="I48" s="275"/>
      <c r="J48" s="231" t="str">
        <f>VLOOKUP(A48,MATERIALES!A4:D640,2,FALSE)</f>
        <v>u</v>
      </c>
      <c r="K48" s="289">
        <v>0.48888888888888893</v>
      </c>
      <c r="L48" s="274"/>
      <c r="M48" s="409">
        <f>VLOOKUP(A48,MATERIALES!A5:D396,4,FALSE)</f>
        <v>31025.380055087684</v>
      </c>
      <c r="N48" s="279">
        <f>K48*M48</f>
        <v>15167.963582487313</v>
      </c>
    </row>
    <row r="49" spans="1:14">
      <c r="A49" s="166" t="s">
        <v>718</v>
      </c>
      <c r="B49" s="48" t="str">
        <f>VLOOKUP(A49,MATERIALES!A6:D373,3,FALSE)</f>
        <v xml:space="preserve">Tablestaca en madera aserrada (0,25*0,05*3)
</v>
      </c>
      <c r="C49" s="432"/>
      <c r="D49" s="432"/>
      <c r="E49" s="432"/>
      <c r="F49" s="432"/>
      <c r="G49" s="432"/>
      <c r="H49" s="432"/>
      <c r="I49" s="432"/>
      <c r="J49" s="318" t="str">
        <f>VLOOKUP(A49,MATERIALES!A5:D641,2,FALSE)</f>
        <v>u</v>
      </c>
      <c r="K49" s="404">
        <v>1.3333333333333333</v>
      </c>
      <c r="L49" s="428"/>
      <c r="M49" s="409">
        <f>VLOOKUP(A49,MATERIALES!A6:D397,4,FALSE)</f>
        <v>10548.113418562645</v>
      </c>
      <c r="N49" s="279">
        <f>K49*M49</f>
        <v>14064.151224750192</v>
      </c>
    </row>
    <row r="50" spans="1:14">
      <c r="A50" s="166" t="s">
        <v>976</v>
      </c>
      <c r="B50" s="48" t="str">
        <f>VLOOKUP(A50,MATERIALES!A6:D373,3,FALSE)</f>
        <v>Alambre Negro Para Amarre</v>
      </c>
      <c r="C50" s="432"/>
      <c r="D50" s="432"/>
      <c r="E50" s="432"/>
      <c r="F50" s="432"/>
      <c r="G50" s="432"/>
      <c r="H50" s="432"/>
      <c r="I50" s="432"/>
      <c r="J50" s="318" t="str">
        <f>VLOOKUP(A50,MATERIALES!A6:D642,2,FALSE)</f>
        <v>kg</v>
      </c>
      <c r="K50" s="404">
        <v>1.5</v>
      </c>
      <c r="L50" s="428"/>
      <c r="M50" s="409">
        <f>VLOOKUP(A50,MATERIALES!A6:D398,4,FALSE)</f>
        <v>6633.2582257578488</v>
      </c>
      <c r="N50" s="279">
        <f>K50*M50</f>
        <v>9949.8873386367741</v>
      </c>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39182.002145874285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80</v>
      </c>
      <c r="N71" s="402">
        <f>K71/M71</f>
        <v>1915.0201952287498</v>
      </c>
      <c r="O71" s="111"/>
    </row>
    <row r="72" spans="1:15">
      <c r="A72" s="167"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39">
        <v>80</v>
      </c>
      <c r="N72" s="402">
        <f>K72/M72</f>
        <v>1276.6801301524999</v>
      </c>
    </row>
    <row r="73" spans="1:15">
      <c r="B73" s="54"/>
      <c r="C73" s="52"/>
      <c r="D73" s="52"/>
      <c r="E73" s="52"/>
      <c r="F73" s="52"/>
      <c r="G73" s="52"/>
      <c r="H73" s="52"/>
      <c r="I73" s="286"/>
      <c r="J73" s="304"/>
      <c r="K73" s="305"/>
      <c r="L73" s="55"/>
      <c r="M73" s="307"/>
      <c r="N73" s="303"/>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3191.70032538125</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55022.04329306569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11004.408658613138</v>
      </c>
      <c r="M84" s="848"/>
      <c r="N84" s="56"/>
    </row>
    <row r="85" spans="1:14">
      <c r="B85" s="94" t="s">
        <v>1057</v>
      </c>
      <c r="C85" s="95"/>
      <c r="D85" s="95"/>
      <c r="E85" s="95"/>
      <c r="F85" s="95"/>
      <c r="G85" s="95"/>
      <c r="H85" s="95"/>
      <c r="I85" s="92"/>
      <c r="J85" s="93"/>
      <c r="K85" s="311">
        <v>0.05</v>
      </c>
      <c r="L85" s="847">
        <f>N79*K85</f>
        <v>2751.1021646532845</v>
      </c>
      <c r="M85" s="848"/>
      <c r="N85" s="56"/>
    </row>
    <row r="86" spans="1:14" ht="15.75" thickBot="1">
      <c r="B86" s="96" t="s">
        <v>1058</v>
      </c>
      <c r="C86" s="97"/>
      <c r="D86" s="97"/>
      <c r="E86" s="97"/>
      <c r="F86" s="97"/>
      <c r="G86" s="97"/>
      <c r="H86" s="97"/>
      <c r="I86" s="98"/>
      <c r="J86" s="99"/>
      <c r="K86" s="312">
        <v>0.05</v>
      </c>
      <c r="L86" s="849">
        <f>N79*K86</f>
        <v>2751.1021646532845</v>
      </c>
      <c r="M86" s="850"/>
      <c r="N86" s="56"/>
    </row>
    <row r="87" spans="1:14" ht="15.75" thickBot="1">
      <c r="B87" s="812" t="s">
        <v>1037</v>
      </c>
      <c r="C87" s="813"/>
      <c r="D87" s="813"/>
      <c r="E87" s="813"/>
      <c r="F87" s="813"/>
      <c r="G87" s="813"/>
      <c r="H87" s="813"/>
      <c r="I87" s="813"/>
      <c r="J87" s="813"/>
      <c r="K87" s="813"/>
      <c r="L87" s="813"/>
      <c r="M87" s="814"/>
      <c r="N87" s="57">
        <f>L84+L85+L86</f>
        <v>16506.612987919707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71528.656280985393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ht="27"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1190</v>
      </c>
      <c r="C31" s="86" t="s">
        <v>2207</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204</v>
      </c>
      <c r="B36" s="861" t="str">
        <f>VLOOKUP(A36,EQUIPOS!A6:D154,3,FALSE)</f>
        <v xml:space="preserve">Equipo de soldadura 250 AMP
</v>
      </c>
      <c r="C36" s="862"/>
      <c r="D36" s="862"/>
      <c r="E36" s="862"/>
      <c r="F36" s="862"/>
      <c r="G36" s="862"/>
      <c r="H36" s="863"/>
      <c r="I36" s="274"/>
      <c r="J36" s="275"/>
      <c r="K36" s="276">
        <f>VLOOKUP(A36,EQUIPOS!A6:D163,4,FALSE)</f>
        <v>4754.3350872711799</v>
      </c>
      <c r="L36" s="277"/>
      <c r="M36" s="343">
        <v>10</v>
      </c>
      <c r="N36" s="279">
        <f>K36/M36</f>
        <v>475.43350872711801</v>
      </c>
    </row>
    <row r="37" spans="1:14">
      <c r="A37" s="118" t="s">
        <v>320</v>
      </c>
      <c r="B37" s="861" t="str">
        <f>VLOOKUP(A37,EQUIPOS!A7:D154,3,FALSE)</f>
        <v>Retroexcavadora sobre llantas, motor 62HP, Profundidad de excavación de 5.41 metros.</v>
      </c>
      <c r="C37" s="862"/>
      <c r="D37" s="862"/>
      <c r="E37" s="862"/>
      <c r="F37" s="862"/>
      <c r="G37" s="862"/>
      <c r="H37" s="863"/>
      <c r="I37" s="428"/>
      <c r="J37" s="429"/>
      <c r="K37" s="276">
        <f>VLOOKUP(A37,EQUIPOS!A7:D164,4,FALSE)</f>
        <v>123291.70789272033</v>
      </c>
      <c r="L37" s="342"/>
      <c r="M37" s="343">
        <v>10</v>
      </c>
      <c r="N37" s="279">
        <f>K37/M37</f>
        <v>12329.170789272033</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383.00403904575001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13187.608337044901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706</v>
      </c>
      <c r="B48" s="48" t="str">
        <f>VLOOKUP(A48,MATERIALES!A5:D373,3,FALSE)</f>
        <v>Soldadura 7018</v>
      </c>
      <c r="C48" s="288"/>
      <c r="D48" s="288"/>
      <c r="E48" s="288"/>
      <c r="F48" s="288"/>
      <c r="G48" s="288"/>
      <c r="H48" s="288"/>
      <c r="I48" s="288"/>
      <c r="J48" s="318" t="str">
        <f>VLOOKUP(A48,MATERIALES!A4:D640,2,FALSE)</f>
        <v>kg</v>
      </c>
      <c r="K48" s="289">
        <v>3.3000000000000002E-2</v>
      </c>
      <c r="L48" s="274"/>
      <c r="M48" s="409">
        <f>VLOOKUP(A48,MATERIALES!A5:D396,4,FALSE)</f>
        <v>10900</v>
      </c>
      <c r="N48" s="279">
        <f>K48*M48</f>
        <v>359.7</v>
      </c>
    </row>
    <row r="49" spans="1:14">
      <c r="A49" s="166" t="s">
        <v>734</v>
      </c>
      <c r="B49" s="48" t="str">
        <f>VLOOKUP(A49,MATERIALES!A6:D373,3,FALSE)</f>
        <v xml:space="preserve">Tablestaca metálica (riel de 70 lb/yarda)
</v>
      </c>
      <c r="C49" s="432"/>
      <c r="D49" s="432"/>
      <c r="E49" s="432"/>
      <c r="F49" s="432"/>
      <c r="G49" s="432"/>
      <c r="H49" s="432"/>
      <c r="I49" s="432"/>
      <c r="J49" s="319" t="str">
        <f>VLOOKUP(A49,MATERIALES!A5:D641,2,FALSE)</f>
        <v>u</v>
      </c>
      <c r="K49" s="404">
        <v>3</v>
      </c>
      <c r="L49" s="428"/>
      <c r="M49" s="409">
        <f>VLOOKUP(A49,MATERIALES!A6:D397,4,FALSE)</f>
        <v>205384.25799203396</v>
      </c>
      <c r="N49" s="279">
        <f>K49*M49</f>
        <v>616152.77397610189</v>
      </c>
    </row>
    <row r="50" spans="1:14">
      <c r="A50" s="166" t="s">
        <v>747</v>
      </c>
      <c r="B50" s="48" t="str">
        <f>VLOOKUP(A50,MATERIALES!A6:D373,3,FALSE)</f>
        <v>Tornillos de Unión de D= 12 mm</v>
      </c>
      <c r="C50" s="432"/>
      <c r="D50" s="432"/>
      <c r="E50" s="432"/>
      <c r="F50" s="432"/>
      <c r="G50" s="432"/>
      <c r="H50" s="432"/>
      <c r="I50" s="432"/>
      <c r="J50" s="319" t="str">
        <f>VLOOKUP(A50,MATERIALES!A6:D642,2,FALSE)</f>
        <v>u</v>
      </c>
      <c r="K50" s="404">
        <v>10</v>
      </c>
      <c r="L50" s="428"/>
      <c r="M50" s="409">
        <f>VLOOKUP(A50,MATERIALES!A6:D398,4,FALSE)</f>
        <v>1390.2042600783459</v>
      </c>
      <c r="N50" s="279">
        <f>K50*M50</f>
        <v>13902.042600783459</v>
      </c>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630414.51657688525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67"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38">
        <v>80</v>
      </c>
      <c r="N71" s="402">
        <f>K71/M71</f>
        <v>1276.6801301524999</v>
      </c>
      <c r="O71" s="111"/>
    </row>
    <row r="72" spans="1:15">
      <c r="A72" s="167" t="s">
        <v>56</v>
      </c>
      <c r="B72" s="54" t="str">
        <f>VLOOKUP(A72,'MANO DE OBRA'!A8:D69,3,FALSE)</f>
        <v>Soldador</v>
      </c>
      <c r="C72" s="52"/>
      <c r="D72" s="52"/>
      <c r="E72" s="52"/>
      <c r="F72" s="52"/>
      <c r="G72" s="52"/>
      <c r="H72" s="52"/>
      <c r="I72" s="299">
        <f>K72/J72*100</f>
        <v>55207.789411999998</v>
      </c>
      <c r="J72" s="300">
        <v>185</v>
      </c>
      <c r="K72" s="301">
        <f>VLOOKUP(A72,'MANO DE OBRA'!A8:D100,4,FALSE)</f>
        <v>102134.4104122</v>
      </c>
      <c r="L72" s="55"/>
      <c r="M72" s="438">
        <v>80</v>
      </c>
      <c r="N72" s="402">
        <f>K72/M72</f>
        <v>1276.6801301524999</v>
      </c>
    </row>
    <row r="73" spans="1:15">
      <c r="A73" t="s">
        <v>30</v>
      </c>
      <c r="B73" s="54" t="str">
        <f>VLOOKUP(A73,'MANO DE OBRA'!A9:D70,3,FALSE)</f>
        <v>Oficial</v>
      </c>
      <c r="C73" s="52"/>
      <c r="D73" s="52"/>
      <c r="E73" s="52"/>
      <c r="F73" s="52"/>
      <c r="G73" s="52"/>
      <c r="H73" s="52"/>
      <c r="I73" s="299">
        <f>K73/J73*100</f>
        <v>55207.789411999998</v>
      </c>
      <c r="J73" s="300">
        <v>185</v>
      </c>
      <c r="K73" s="301">
        <f>VLOOKUP(A73,'MANO DE OBRA'!A9:D101,4,FALSE)</f>
        <v>102134.4104122</v>
      </c>
      <c r="L73" s="55"/>
      <c r="M73" s="439">
        <v>80</v>
      </c>
      <c r="N73" s="402">
        <f>K73/M73</f>
        <v>1276.6801301524999</v>
      </c>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3830.0403904574996</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647432.16530438769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129486.43306087755</v>
      </c>
      <c r="M84" s="848"/>
      <c r="N84" s="56"/>
    </row>
    <row r="85" spans="1:14">
      <c r="B85" s="94" t="s">
        <v>1057</v>
      </c>
      <c r="C85" s="95"/>
      <c r="D85" s="95"/>
      <c r="E85" s="95"/>
      <c r="F85" s="95"/>
      <c r="G85" s="95"/>
      <c r="H85" s="95"/>
      <c r="I85" s="92"/>
      <c r="J85" s="93"/>
      <c r="K85" s="311">
        <v>0.05</v>
      </c>
      <c r="L85" s="847">
        <f>N79*K85</f>
        <v>32371.608265219387</v>
      </c>
      <c r="M85" s="848"/>
      <c r="N85" s="56"/>
    </row>
    <row r="86" spans="1:14" ht="15.75" thickBot="1">
      <c r="B86" s="96" t="s">
        <v>1058</v>
      </c>
      <c r="C86" s="97"/>
      <c r="D86" s="97"/>
      <c r="E86" s="97"/>
      <c r="F86" s="97"/>
      <c r="G86" s="97"/>
      <c r="H86" s="97"/>
      <c r="I86" s="98"/>
      <c r="J86" s="99"/>
      <c r="K86" s="312">
        <v>0.05</v>
      </c>
      <c r="L86" s="849">
        <f>N79*K86</f>
        <v>32371.608265219387</v>
      </c>
      <c r="M86" s="850"/>
      <c r="N86" s="56"/>
    </row>
    <row r="87" spans="1:14" ht="15.75" thickBot="1">
      <c r="B87" s="812" t="s">
        <v>1037</v>
      </c>
      <c r="C87" s="813"/>
      <c r="D87" s="813"/>
      <c r="E87" s="813"/>
      <c r="F87" s="813"/>
      <c r="G87" s="813"/>
      <c r="H87" s="813"/>
      <c r="I87" s="813"/>
      <c r="J87" s="813"/>
      <c r="K87" s="813"/>
      <c r="L87" s="813"/>
      <c r="M87" s="814"/>
      <c r="N87" s="57">
        <f>L84+L85+L86</f>
        <v>194229.64959131629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841661.81489570392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2303</v>
      </c>
      <c r="M1" s="924"/>
      <c r="N1" s="925"/>
    </row>
    <row r="2" spans="2:14" ht="22.5"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1191</v>
      </c>
      <c r="C31" s="86" t="s">
        <v>2208</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282</v>
      </c>
      <c r="B36" s="861" t="str">
        <f>VLOOKUP(A36,EQUIPOS!A6:D154,3,FALSE)</f>
        <v>Piloteadora potencia 250KW, RPM 1800, fuerza elevadora 200KN</v>
      </c>
      <c r="C36" s="862"/>
      <c r="D36" s="862"/>
      <c r="E36" s="862"/>
      <c r="F36" s="862"/>
      <c r="G36" s="862"/>
      <c r="H36" s="863"/>
      <c r="I36" s="274"/>
      <c r="J36" s="275"/>
      <c r="K36" s="276">
        <f>VLOOKUP(A36,EQUIPOS!A6:D163,4,FALSE)</f>
        <v>702765.33772669232</v>
      </c>
      <c r="L36" s="277"/>
      <c r="M36" s="343">
        <v>2</v>
      </c>
      <c r="N36" s="279">
        <f>K36/M36</f>
        <v>351382.66886334616</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4468.3804555337501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355851.0493188799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812</v>
      </c>
      <c r="B48" s="48"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3912.2097605878976</v>
      </c>
      <c r="N48" s="279">
        <f>K48*M48</f>
        <v>109541.87329646113</v>
      </c>
    </row>
    <row r="49" spans="1:14">
      <c r="A49" s="166" t="s">
        <v>901</v>
      </c>
      <c r="B49" s="48" t="str">
        <f>VLOOKUP(A49,MATERIALES!A6:D373,3,FALSE)</f>
        <v>Concreto Resistencia  28 (Mpa)</v>
      </c>
      <c r="C49" s="432"/>
      <c r="D49" s="432"/>
      <c r="E49" s="432"/>
      <c r="F49" s="432"/>
      <c r="G49" s="432"/>
      <c r="H49" s="432"/>
      <c r="I49" s="432"/>
      <c r="J49" s="318" t="str">
        <f>VLOOKUP(A49,MATERIALES!A5:D641,2,FALSE)</f>
        <v>m3</v>
      </c>
      <c r="K49" s="404">
        <v>0.35</v>
      </c>
      <c r="L49" s="428"/>
      <c r="M49" s="409">
        <f>VLOOKUP(A49,MATERIALES!A6:D397,4,FALSE)</f>
        <v>489580.32533589459</v>
      </c>
      <c r="N49" s="279">
        <f>K49*M49</f>
        <v>171353.11386756311</v>
      </c>
    </row>
    <row r="50" spans="1:14">
      <c r="A50" s="166" t="s">
        <v>943</v>
      </c>
      <c r="B50" s="48" t="str">
        <f>VLOOKUP(A50,MATERIALES!A6:D373,3,FALSE)</f>
        <v xml:space="preserve">Formaleta concreto clase A,B y C
</v>
      </c>
      <c r="C50" s="432"/>
      <c r="D50" s="432"/>
      <c r="E50" s="432"/>
      <c r="F50" s="432"/>
      <c r="G50" s="432"/>
      <c r="H50" s="432"/>
      <c r="I50" s="432"/>
      <c r="J50" s="319" t="str">
        <f>VLOOKUP(A50,MATERIALES!A6:D642,2,FALSE)</f>
        <v>m2</v>
      </c>
      <c r="K50" s="404">
        <v>3</v>
      </c>
      <c r="L50" s="428"/>
      <c r="M50" s="409">
        <f>VLOOKUP(A50,MATERIALES!A6:D398,4,FALSE)</f>
        <v>355.79786657024039</v>
      </c>
      <c r="N50" s="279">
        <f>K50*M50</f>
        <v>1067.3935997107212</v>
      </c>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281962.38076373498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1323</v>
      </c>
      <c r="B60" s="51" t="str">
        <f>VLOOKUP(A60,TRANSPORTE!A2:D117,3,FALSE)</f>
        <v>Transporte de concreto</v>
      </c>
      <c r="C60" s="324"/>
      <c r="D60" s="324"/>
      <c r="E60" s="324"/>
      <c r="F60" s="324"/>
      <c r="G60" s="324"/>
      <c r="H60" s="318" t="s">
        <v>339</v>
      </c>
      <c r="I60" s="286">
        <v>0.35</v>
      </c>
      <c r="J60" s="293">
        <v>1</v>
      </c>
      <c r="K60" s="286">
        <f>I60*J60</f>
        <v>0.35</v>
      </c>
      <c r="L60" s="899">
        <f>VLOOKUP(A60,TRANSPORTE!A2:D117,4,FALSE)</f>
        <v>1633.6418561465293</v>
      </c>
      <c r="M60" s="900"/>
      <c r="N60" s="294">
        <f>K60*L60</f>
        <v>571.77464965128524</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571.77464965128524</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67" t="s">
        <v>13</v>
      </c>
      <c r="B71" s="54" t="str">
        <f>VLOOKUP(A71,'MANO DE OBRA'!A8:D68,3,FALSE)</f>
        <v>Obrero (5)</v>
      </c>
      <c r="C71" s="52"/>
      <c r="D71" s="52"/>
      <c r="E71" s="52"/>
      <c r="F71" s="52"/>
      <c r="G71" s="52"/>
      <c r="H71" s="52"/>
      <c r="I71" s="299">
        <f>K71/J71*100</f>
        <v>138019.47352999999</v>
      </c>
      <c r="J71" s="300">
        <v>185</v>
      </c>
      <c r="K71" s="301">
        <f>VLOOKUP(A71,'MANO DE OBRA'!A8:D99,4,FALSE)</f>
        <v>255336.02603049998</v>
      </c>
      <c r="L71" s="55"/>
      <c r="M71" s="441">
        <v>8</v>
      </c>
      <c r="N71" s="402">
        <f>K71/M71</f>
        <v>31917.003253812498</v>
      </c>
      <c r="O71" s="111"/>
    </row>
    <row r="72" spans="1:15">
      <c r="A72" s="167"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38">
        <v>8</v>
      </c>
      <c r="N72" s="402">
        <f>K72/M72</f>
        <v>12766.801301525</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44683.804555337498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683069.00928760367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136613.80185752074</v>
      </c>
      <c r="M84" s="848"/>
      <c r="N84" s="56"/>
    </row>
    <row r="85" spans="1:14">
      <c r="B85" s="94" t="s">
        <v>1057</v>
      </c>
      <c r="C85" s="95"/>
      <c r="D85" s="95"/>
      <c r="E85" s="95"/>
      <c r="F85" s="95"/>
      <c r="G85" s="95"/>
      <c r="H85" s="95"/>
      <c r="I85" s="92"/>
      <c r="J85" s="93"/>
      <c r="K85" s="311">
        <v>0.05</v>
      </c>
      <c r="L85" s="847">
        <f>N79*K85</f>
        <v>34153.450464380185</v>
      </c>
      <c r="M85" s="848"/>
      <c r="N85" s="56"/>
    </row>
    <row r="86" spans="1:14" ht="15.75" thickBot="1">
      <c r="B86" s="96" t="s">
        <v>1058</v>
      </c>
      <c r="C86" s="97"/>
      <c r="D86" s="97"/>
      <c r="E86" s="97"/>
      <c r="F86" s="97"/>
      <c r="G86" s="97"/>
      <c r="H86" s="97"/>
      <c r="I86" s="98"/>
      <c r="J86" s="99"/>
      <c r="K86" s="312">
        <v>0.05</v>
      </c>
      <c r="L86" s="849">
        <f>N79*K86</f>
        <v>34153.450464380185</v>
      </c>
      <c r="M86" s="850"/>
      <c r="N86" s="56"/>
    </row>
    <row r="87" spans="1:14" ht="15.75" thickBot="1">
      <c r="B87" s="812" t="s">
        <v>1037</v>
      </c>
      <c r="C87" s="813"/>
      <c r="D87" s="813"/>
      <c r="E87" s="813"/>
      <c r="F87" s="813"/>
      <c r="G87" s="813"/>
      <c r="H87" s="813"/>
      <c r="I87" s="813"/>
      <c r="J87" s="813"/>
      <c r="K87" s="813"/>
      <c r="L87" s="813"/>
      <c r="M87" s="814"/>
      <c r="N87" s="57">
        <f>L84+L85+L86</f>
        <v>204920.70278628109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887989.71207388479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1192</v>
      </c>
      <c r="C31" s="86" t="s">
        <v>2209</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282</v>
      </c>
      <c r="B36" s="861" t="str">
        <f>VLOOKUP(A36,EQUIPOS!A6:D154,3,FALSE)</f>
        <v>Piloteadora potencia 250KW, RPM 1800, fuerza elevadora 200KN</v>
      </c>
      <c r="C36" s="862"/>
      <c r="D36" s="862"/>
      <c r="E36" s="862"/>
      <c r="F36" s="862"/>
      <c r="G36" s="862"/>
      <c r="H36" s="863"/>
      <c r="I36" s="274"/>
      <c r="J36" s="275"/>
      <c r="K36" s="276">
        <f>VLOOKUP(A36,EQUIPOS!A6:D163,4,FALSE)</f>
        <v>702765.33772669232</v>
      </c>
      <c r="L36" s="277"/>
      <c r="M36" s="343">
        <v>2</v>
      </c>
      <c r="N36" s="279">
        <f>K36/M36</f>
        <v>351382.66886334616</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4468.3804555337501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355851.0493188799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812</v>
      </c>
      <c r="B48" s="48"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3912.2097605878976</v>
      </c>
      <c r="N48" s="279">
        <f>K48*M48</f>
        <v>109541.87329646113</v>
      </c>
    </row>
    <row r="49" spans="1:14">
      <c r="A49" s="166" t="s">
        <v>902</v>
      </c>
      <c r="B49" s="48" t="str">
        <f>VLOOKUP(A49,MATERIALES!A6:D373,3,FALSE)</f>
        <v>Concreto Resistencia  35 (Mpa)</v>
      </c>
      <c r="C49" s="432"/>
      <c r="D49" s="432"/>
      <c r="E49" s="432"/>
      <c r="F49" s="432"/>
      <c r="G49" s="432"/>
      <c r="H49" s="432"/>
      <c r="I49" s="432"/>
      <c r="J49" s="318" t="str">
        <f>VLOOKUP(A49,MATERIALES!A5:D641,2,FALSE)</f>
        <v>m3</v>
      </c>
      <c r="K49" s="404">
        <v>0.35</v>
      </c>
      <c r="L49" s="428"/>
      <c r="M49" s="409">
        <f>VLOOKUP(A49,MATERIALES!A6:D397,4,FALSE)</f>
        <v>584573.52278912789</v>
      </c>
      <c r="N49" s="279">
        <f>K49*M49</f>
        <v>204600.73297619476</v>
      </c>
    </row>
    <row r="50" spans="1:14">
      <c r="A50" s="166" t="s">
        <v>943</v>
      </c>
      <c r="B50" s="48" t="str">
        <f>VLOOKUP(A50,MATERIALES!A6:D373,3,FALSE)</f>
        <v xml:space="preserve">Formaleta concreto clase A,B y C
</v>
      </c>
      <c r="C50" s="432"/>
      <c r="D50" s="432"/>
      <c r="E50" s="432"/>
      <c r="F50" s="432"/>
      <c r="G50" s="432"/>
      <c r="H50" s="432"/>
      <c r="I50" s="432"/>
      <c r="J50" s="319" t="str">
        <f>VLOOKUP(A50,MATERIALES!A6:D642,2,FALSE)</f>
        <v>m2</v>
      </c>
      <c r="K50" s="404">
        <v>2</v>
      </c>
      <c r="L50" s="428"/>
      <c r="M50" s="409">
        <f>VLOOKUP(A50,MATERIALES!A6:D398,4,FALSE)</f>
        <v>355.79786657024039</v>
      </c>
      <c r="N50" s="279">
        <f>K50*M50</f>
        <v>711.59573314048077</v>
      </c>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314854.20200579637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1323</v>
      </c>
      <c r="B60" s="51" t="str">
        <f>VLOOKUP(A60,TRANSPORTE!A2:D117,3,FALSE)</f>
        <v>Transporte de concreto</v>
      </c>
      <c r="C60" s="324"/>
      <c r="D60" s="324"/>
      <c r="E60" s="324"/>
      <c r="F60" s="324"/>
      <c r="G60" s="324"/>
      <c r="H60" s="318" t="s">
        <v>339</v>
      </c>
      <c r="I60" s="286">
        <v>0.35</v>
      </c>
      <c r="J60" s="293">
        <v>1</v>
      </c>
      <c r="K60" s="286">
        <f>I60*J60</f>
        <v>0.35</v>
      </c>
      <c r="L60" s="899">
        <f>VLOOKUP(A60,TRANSPORTE!A2:D117,4,FALSE)</f>
        <v>1633.6418561465293</v>
      </c>
      <c r="M60" s="900"/>
      <c r="N60" s="294">
        <f>K60*L60</f>
        <v>571.77464965128524</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571.77464965128524</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67" t="s">
        <v>13</v>
      </c>
      <c r="B71" s="54" t="str">
        <f>VLOOKUP(A71,'MANO DE OBRA'!A8:D68,3,FALSE)</f>
        <v>Obrero (5)</v>
      </c>
      <c r="C71" s="52"/>
      <c r="D71" s="52"/>
      <c r="E71" s="52"/>
      <c r="F71" s="52"/>
      <c r="G71" s="52"/>
      <c r="H71" s="52"/>
      <c r="I71" s="299">
        <f>K71/J71*100</f>
        <v>138019.47352999999</v>
      </c>
      <c r="J71" s="300">
        <v>185</v>
      </c>
      <c r="K71" s="301">
        <f>VLOOKUP(A71,'MANO DE OBRA'!A8:D99,4,FALSE)</f>
        <v>255336.02603049998</v>
      </c>
      <c r="L71" s="55"/>
      <c r="M71" s="441">
        <v>8</v>
      </c>
      <c r="N71" s="402">
        <f>K71/M71</f>
        <v>31917.003253812498</v>
      </c>
      <c r="O71" s="111"/>
    </row>
    <row r="72" spans="1:15">
      <c r="A72" s="167"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38">
        <v>8</v>
      </c>
      <c r="N72" s="402">
        <f>K72/M72</f>
        <v>12766.801301525</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44683.804555337498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715960.83052966499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143192.16610593299</v>
      </c>
      <c r="M84" s="848"/>
      <c r="N84" s="56"/>
    </row>
    <row r="85" spans="1:14">
      <c r="B85" s="94" t="s">
        <v>1057</v>
      </c>
      <c r="C85" s="95"/>
      <c r="D85" s="95"/>
      <c r="E85" s="95"/>
      <c r="F85" s="95"/>
      <c r="G85" s="95"/>
      <c r="H85" s="95"/>
      <c r="I85" s="92"/>
      <c r="J85" s="93"/>
      <c r="K85" s="311">
        <v>0.05</v>
      </c>
      <c r="L85" s="847">
        <f>N79*K85</f>
        <v>35798.041526483248</v>
      </c>
      <c r="M85" s="848"/>
      <c r="N85" s="56"/>
    </row>
    <row r="86" spans="1:14" ht="15.75" thickBot="1">
      <c r="B86" s="96" t="s">
        <v>1058</v>
      </c>
      <c r="C86" s="97"/>
      <c r="D86" s="97"/>
      <c r="E86" s="97"/>
      <c r="F86" s="97"/>
      <c r="G86" s="97"/>
      <c r="H86" s="97"/>
      <c r="I86" s="98"/>
      <c r="J86" s="99"/>
      <c r="K86" s="312">
        <v>0.05</v>
      </c>
      <c r="L86" s="849">
        <f>N79*K86</f>
        <v>35798.041526483248</v>
      </c>
      <c r="M86" s="850"/>
      <c r="N86" s="56"/>
    </row>
    <row r="87" spans="1:14" ht="15.75" thickBot="1">
      <c r="B87" s="812" t="s">
        <v>1037</v>
      </c>
      <c r="C87" s="813"/>
      <c r="D87" s="813"/>
      <c r="E87" s="813"/>
      <c r="F87" s="813"/>
      <c r="G87" s="813"/>
      <c r="H87" s="813"/>
      <c r="I87" s="813"/>
      <c r="J87" s="813"/>
      <c r="K87" s="813"/>
      <c r="L87" s="813"/>
      <c r="M87" s="814"/>
      <c r="N87" s="57">
        <f>L84+L85+L86</f>
        <v>214788.2491588995</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930749.07968856452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6.5" customHeight="1" thickBot="1">
      <c r="A31" t="s">
        <v>1928</v>
      </c>
      <c r="B31" s="85" t="s">
        <v>1193</v>
      </c>
      <c r="C31" s="86" t="s">
        <v>2210</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195</v>
      </c>
      <c r="B36" s="861" t="str">
        <f>VLOOKUP(A36,EQUIPOS!A6:D154,3,FALSE)</f>
        <v xml:space="preserve">Equipo de oxicorte, Capacidad de corte: hasta 6´´ (152mm) </v>
      </c>
      <c r="C36" s="862"/>
      <c r="D36" s="862"/>
      <c r="E36" s="862"/>
      <c r="F36" s="862"/>
      <c r="G36" s="862"/>
      <c r="H36" s="863"/>
      <c r="I36" s="274"/>
      <c r="J36" s="275"/>
      <c r="K36" s="276">
        <f>VLOOKUP(A36,EQUIPOS!A6:D163,4,FALSE)</f>
        <v>5286.8119412515971</v>
      </c>
      <c r="L36" s="277"/>
      <c r="M36" s="343">
        <v>1.1299999999999999</v>
      </c>
      <c r="N36" s="279">
        <f>K36/M36</f>
        <v>4678.5946382757502</v>
      </c>
    </row>
    <row r="37" spans="1:14">
      <c r="A37" s="118" t="s">
        <v>332</v>
      </c>
      <c r="B37" s="861" t="str">
        <f>VLOOKUP(A37,EQUIPOS!A7:D154,3,FALSE)</f>
        <v xml:space="preserve">Taladro de 1/2´´, pulidora, lijadora y circular
</v>
      </c>
      <c r="C37" s="862"/>
      <c r="D37" s="862"/>
      <c r="E37" s="862"/>
      <c r="F37" s="862"/>
      <c r="G37" s="862"/>
      <c r="H37" s="863"/>
      <c r="I37" s="428"/>
      <c r="J37" s="429"/>
      <c r="K37" s="276">
        <f>VLOOKUP(A37,EQUIPOS!A7:D164,4,FALSE)</f>
        <v>3000</v>
      </c>
      <c r="L37" s="342"/>
      <c r="M37" s="343">
        <v>0.53</v>
      </c>
      <c r="N37" s="279">
        <f>K37/M37</f>
        <v>5660.3773584905657</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2553.3602603050003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12892.332257071315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396</v>
      </c>
      <c r="B48" s="48" t="str">
        <f>VLOOKUP(A48,MATERIALES!A5:D373,3,FALSE)</f>
        <v>Botella de gas propano (40 lb) (5% de oxígeno)</v>
      </c>
      <c r="C48" s="288"/>
      <c r="D48" s="288"/>
      <c r="E48" s="288"/>
      <c r="F48" s="288"/>
      <c r="G48" s="288"/>
      <c r="H48" s="288"/>
      <c r="I48" s="288"/>
      <c r="J48" s="318" t="str">
        <f>VLOOKUP(A48,MATERIALES!A4:D640,2,FALSE)</f>
        <v>u</v>
      </c>
      <c r="K48" s="289">
        <v>0.02</v>
      </c>
      <c r="L48" s="274"/>
      <c r="M48" s="409">
        <f>VLOOKUP(A48,MATERIALES!A5:D396,4,FALSE)</f>
        <v>76445.26906103958</v>
      </c>
      <c r="N48" s="279">
        <f>K48*M48</f>
        <v>1528.9053812207917</v>
      </c>
    </row>
    <row r="49" spans="1:14">
      <c r="A49" s="166" t="s">
        <v>485</v>
      </c>
      <c r="B49" s="48" t="str">
        <f>VLOOKUP(A49,MATERIALES!A6:D373,3,FALSE)</f>
        <v>Grata de limpieza</v>
      </c>
      <c r="C49" s="432"/>
      <c r="D49" s="432"/>
      <c r="E49" s="432"/>
      <c r="F49" s="432"/>
      <c r="G49" s="432"/>
      <c r="H49" s="432"/>
      <c r="I49" s="432"/>
      <c r="J49" s="319" t="str">
        <f>VLOOKUP(A49,MATERIALES!A5:D641,2,FALSE)</f>
        <v>u</v>
      </c>
      <c r="K49" s="404">
        <v>0.5</v>
      </c>
      <c r="L49" s="428"/>
      <c r="M49" s="409">
        <f>VLOOKUP(A49,MATERIALES!A6:D397,4,FALSE)</f>
        <v>9033.8714992370278</v>
      </c>
      <c r="N49" s="279">
        <f>K49*M49</f>
        <v>4516.9357496185139</v>
      </c>
    </row>
    <row r="50" spans="1:14">
      <c r="A50" s="166" t="s">
        <v>398</v>
      </c>
      <c r="B50" s="48" t="str">
        <f>VLOOKUP(A50,MATERIALES!A6:D373,3,FALSE)</f>
        <v>Botella de oxígeno (1800 lb)</v>
      </c>
      <c r="C50" s="432"/>
      <c r="D50" s="432"/>
      <c r="E50" s="432"/>
      <c r="F50" s="432"/>
      <c r="G50" s="432"/>
      <c r="H50" s="432"/>
      <c r="I50" s="432"/>
      <c r="J50" s="319" t="str">
        <f>VLOOKUP(A50,MATERIALES!A6:D642,2,FALSE)</f>
        <v>u</v>
      </c>
      <c r="K50" s="404">
        <v>0.08</v>
      </c>
      <c r="L50" s="428"/>
      <c r="M50" s="409">
        <f>VLOOKUP(A50,MATERIALES!A6:D398,4,FALSE)</f>
        <v>106531.15595450188</v>
      </c>
      <c r="N50" s="279">
        <f>K50*M50</f>
        <v>8522.4924763601502</v>
      </c>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14568.333607199456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t="s">
        <v>6</v>
      </c>
      <c r="B71" s="54" t="str">
        <f>VLOOKUP(A71,'MANO DE OBRA'!A8:D68,3,FALSE)</f>
        <v xml:space="preserve">Obrero </v>
      </c>
      <c r="C71" s="52"/>
      <c r="D71" s="52"/>
      <c r="E71" s="52"/>
      <c r="F71" s="52"/>
      <c r="G71" s="52"/>
      <c r="H71" s="52"/>
      <c r="I71" s="299">
        <f>K71/J71*100</f>
        <v>27603.894705999999</v>
      </c>
      <c r="J71" s="300">
        <v>185</v>
      </c>
      <c r="K71" s="301">
        <f>VLOOKUP(A71,'MANO DE OBRA'!A8:D99,4,FALSE)</f>
        <v>51067.205206099999</v>
      </c>
      <c r="L71" s="55"/>
      <c r="M71" s="441">
        <v>6</v>
      </c>
      <c r="N71" s="402">
        <f>K71/M71</f>
        <v>8511.2008676833339</v>
      </c>
      <c r="O71" s="111"/>
    </row>
    <row r="72" spans="1:15">
      <c r="A72" s="167" t="s">
        <v>56</v>
      </c>
      <c r="B72" s="54" t="str">
        <f>VLOOKUP(A72,'MANO DE OBRA'!A8:D69,3,FALSE)</f>
        <v>Soldador</v>
      </c>
      <c r="C72" s="52"/>
      <c r="D72" s="52"/>
      <c r="E72" s="52"/>
      <c r="F72" s="52"/>
      <c r="G72" s="52"/>
      <c r="H72" s="52"/>
      <c r="I72" s="299">
        <f>K72/J72*100</f>
        <v>55207.789411999998</v>
      </c>
      <c r="J72" s="300">
        <v>185</v>
      </c>
      <c r="K72" s="301">
        <f>VLOOKUP(A72,'MANO DE OBRA'!A8:D100,4,FALSE)</f>
        <v>102134.4104122</v>
      </c>
      <c r="L72" s="55"/>
      <c r="M72" s="438">
        <v>6</v>
      </c>
      <c r="N72" s="402">
        <f>K72/M72</f>
        <v>17022.401735366668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25533.60260305</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52994.26846732077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10598.853693464154</v>
      </c>
      <c r="M84" s="848"/>
      <c r="N84" s="56"/>
    </row>
    <row r="85" spans="1:14">
      <c r="B85" s="94" t="s">
        <v>1057</v>
      </c>
      <c r="C85" s="95"/>
      <c r="D85" s="95"/>
      <c r="E85" s="95"/>
      <c r="F85" s="95"/>
      <c r="G85" s="95"/>
      <c r="H85" s="95"/>
      <c r="I85" s="92"/>
      <c r="J85" s="93"/>
      <c r="K85" s="311">
        <v>0.05</v>
      </c>
      <c r="L85" s="847">
        <f>N79*K85</f>
        <v>2649.7134233660386</v>
      </c>
      <c r="M85" s="848"/>
      <c r="N85" s="56"/>
    </row>
    <row r="86" spans="1:14" ht="15.75" thickBot="1">
      <c r="B86" s="96" t="s">
        <v>1058</v>
      </c>
      <c r="C86" s="97"/>
      <c r="D86" s="97"/>
      <c r="E86" s="97"/>
      <c r="F86" s="97"/>
      <c r="G86" s="97"/>
      <c r="H86" s="97"/>
      <c r="I86" s="98"/>
      <c r="J86" s="99"/>
      <c r="K86" s="312">
        <v>0.05</v>
      </c>
      <c r="L86" s="849">
        <f>N79*K86</f>
        <v>2649.7134233660386</v>
      </c>
      <c r="M86" s="850"/>
      <c r="N86" s="56"/>
    </row>
    <row r="87" spans="1:14" ht="15.75" thickBot="1">
      <c r="B87" s="812" t="s">
        <v>1037</v>
      </c>
      <c r="C87" s="813"/>
      <c r="D87" s="813"/>
      <c r="E87" s="813"/>
      <c r="F87" s="813"/>
      <c r="G87" s="813"/>
      <c r="H87" s="813"/>
      <c r="I87" s="813"/>
      <c r="J87" s="813"/>
      <c r="K87" s="813"/>
      <c r="L87" s="813"/>
      <c r="M87" s="814"/>
      <c r="N87" s="57">
        <f>L84+L85+L86</f>
        <v>15898.280540196231</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68892.549007516995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7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6.5" customHeight="1" thickBot="1">
      <c r="A31" t="s">
        <v>1928</v>
      </c>
      <c r="B31" s="85" t="s">
        <v>1194</v>
      </c>
      <c r="C31" s="86" t="s">
        <v>1741</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123</v>
      </c>
      <c r="B36" s="861" t="str">
        <f>VLOOKUP(A36,EQUIPOS!A6:D154,3,FALSE)</f>
        <v>Bomba de inyección de lechada</v>
      </c>
      <c r="C36" s="862"/>
      <c r="D36" s="862"/>
      <c r="E36" s="862"/>
      <c r="F36" s="862"/>
      <c r="G36" s="862"/>
      <c r="H36" s="863"/>
      <c r="I36" s="274"/>
      <c r="J36" s="275"/>
      <c r="K36" s="276">
        <f>VLOOKUP(A36,EQUIPOS!A6:D163,4,FALSE)</f>
        <v>58448.823873988942</v>
      </c>
      <c r="L36" s="277"/>
      <c r="M36" s="343">
        <v>12</v>
      </c>
      <c r="N36" s="279">
        <f t="shared" ref="N36:N42" si="0">K36/M36</f>
        <v>4870.7353228324118</v>
      </c>
    </row>
    <row r="37" spans="1:14">
      <c r="A37" s="118" t="s">
        <v>288</v>
      </c>
      <c r="B37" s="861" t="str">
        <f>VLOOKUP(A37,EQUIPOS!A7:D154,3,FALSE)</f>
        <v xml:space="preserve">Planta eléctrica </v>
      </c>
      <c r="C37" s="862"/>
      <c r="D37" s="862"/>
      <c r="E37" s="862"/>
      <c r="F37" s="862"/>
      <c r="G37" s="862"/>
      <c r="H37" s="863"/>
      <c r="I37" s="274"/>
      <c r="J37" s="275"/>
      <c r="K37" s="276">
        <f>VLOOKUP(A37,EQUIPOS!A7:D164,4,FALSE)</f>
        <v>5451.5</v>
      </c>
      <c r="L37" s="277"/>
      <c r="M37" s="343">
        <v>1.3</v>
      </c>
      <c r="N37" s="279">
        <f t="shared" si="0"/>
        <v>4193.4615384615381</v>
      </c>
    </row>
    <row r="38" spans="1:14">
      <c r="A38" s="118" t="s">
        <v>125</v>
      </c>
      <c r="B38" s="861" t="str">
        <f>VLOOKUP(A38,EQUIPOS!A8:D154,3,FALSE)</f>
        <v>Bomba para gato de tensionamiento</v>
      </c>
      <c r="C38" s="862"/>
      <c r="D38" s="862"/>
      <c r="E38" s="862"/>
      <c r="F38" s="862"/>
      <c r="G38" s="862"/>
      <c r="H38" s="863"/>
      <c r="I38" s="274"/>
      <c r="J38" s="275"/>
      <c r="K38" s="276">
        <f>VLOOKUP(A38,EQUIPOS!A8:D165,4,FALSE)</f>
        <v>64727.929748829301</v>
      </c>
      <c r="L38" s="277"/>
      <c r="M38" s="343">
        <v>12</v>
      </c>
      <c r="N38" s="279">
        <f t="shared" si="0"/>
        <v>5393.9941457357754</v>
      </c>
    </row>
    <row r="39" spans="1:14">
      <c r="A39" s="118" t="s">
        <v>180</v>
      </c>
      <c r="B39" s="861" t="str">
        <f>VLOOKUP(A39,EQUIPOS!A9:D154,3,FALSE)</f>
        <v>Compresor 120 HP, con martillo.</v>
      </c>
      <c r="C39" s="862"/>
      <c r="D39" s="862"/>
      <c r="E39" s="862"/>
      <c r="F39" s="862"/>
      <c r="G39" s="862"/>
      <c r="H39" s="863"/>
      <c r="I39" s="274"/>
      <c r="J39" s="275"/>
      <c r="K39" s="276">
        <f>VLOOKUP(A39,EQUIPOS!A9:D166,4,FALSE)</f>
        <v>91984.333333333328</v>
      </c>
      <c r="L39" s="277"/>
      <c r="M39" s="343">
        <v>1.3</v>
      </c>
      <c r="N39" s="279">
        <f t="shared" si="0"/>
        <v>70757.179487179485</v>
      </c>
    </row>
    <row r="40" spans="1:14">
      <c r="A40" s="118" t="s">
        <v>197</v>
      </c>
      <c r="B40" s="861" t="str">
        <f>VLOOKUP(A40,EQUIPOS!A10:D154,3,FALSE)</f>
        <v>Equipo de perforación (TRACKDRILL), potencia 40 HP, 2100 golpes / minuto</v>
      </c>
      <c r="C40" s="862"/>
      <c r="D40" s="862"/>
      <c r="E40" s="862"/>
      <c r="F40" s="862"/>
      <c r="G40" s="862"/>
      <c r="H40" s="863"/>
      <c r="I40" s="274"/>
      <c r="J40" s="275"/>
      <c r="K40" s="276">
        <f>VLOOKUP(A40,EQUIPOS!A10:D167,4,FALSE)</f>
        <v>474723.17809706263</v>
      </c>
      <c r="L40" s="277"/>
      <c r="M40" s="343">
        <v>1.3</v>
      </c>
      <c r="N40" s="279">
        <f t="shared" si="0"/>
        <v>365171.67545927892</v>
      </c>
    </row>
    <row r="41" spans="1:14">
      <c r="A41" s="118" t="s">
        <v>195</v>
      </c>
      <c r="B41" s="861" t="str">
        <f>VLOOKUP(A41,EQUIPOS!A11:D155,3,FALSE)</f>
        <v xml:space="preserve">Equipo de oxicorte, Capacidad de corte: hasta 6´´ (152mm) </v>
      </c>
      <c r="C41" s="862"/>
      <c r="D41" s="862"/>
      <c r="E41" s="862"/>
      <c r="F41" s="862"/>
      <c r="G41" s="862"/>
      <c r="H41" s="863"/>
      <c r="I41" s="274"/>
      <c r="J41" s="275"/>
      <c r="K41" s="276">
        <f>VLOOKUP(A41,EQUIPOS!A11:D168,4,FALSE)</f>
        <v>5286.8119412515971</v>
      </c>
      <c r="L41" s="277"/>
      <c r="M41" s="343">
        <v>15</v>
      </c>
      <c r="N41" s="279">
        <f t="shared" si="0"/>
        <v>352.45412941677313</v>
      </c>
    </row>
    <row r="42" spans="1:14">
      <c r="A42" s="118" t="s">
        <v>240</v>
      </c>
      <c r="B42" s="861" t="str">
        <f>VLOOKUP(A42,EQUIPOS!A12:D156,3,FALSE)</f>
        <v>Gato para tensionamiento, fuerza Max 200 ton, área de tensión 314 cm2.</v>
      </c>
      <c r="C42" s="862"/>
      <c r="D42" s="862"/>
      <c r="E42" s="862"/>
      <c r="F42" s="862"/>
      <c r="G42" s="862"/>
      <c r="H42" s="863"/>
      <c r="I42" s="274"/>
      <c r="J42" s="275"/>
      <c r="K42" s="276">
        <f>VLOOKUP(A42,EQUIPOS!A12:D169,4,FALSE)</f>
        <v>2975</v>
      </c>
      <c r="L42" s="277"/>
      <c r="M42" s="343">
        <v>12</v>
      </c>
      <c r="N42" s="279">
        <f t="shared" si="0"/>
        <v>247.91666666666666</v>
      </c>
    </row>
    <row r="43" spans="1:14">
      <c r="A43" s="118"/>
      <c r="B43" s="861"/>
      <c r="C43" s="862"/>
      <c r="D43" s="862"/>
      <c r="E43" s="862"/>
      <c r="F43" s="862"/>
      <c r="G43" s="862"/>
      <c r="H43" s="863"/>
      <c r="I43" s="428"/>
      <c r="J43" s="429"/>
      <c r="K43" s="276"/>
      <c r="L43" s="342"/>
      <c r="M43" s="343"/>
      <c r="N43" s="279"/>
    </row>
    <row r="44" spans="1:14">
      <c r="A44" s="118"/>
      <c r="B44" s="861"/>
      <c r="C44" s="862"/>
      <c r="D44" s="862"/>
      <c r="E44" s="862"/>
      <c r="F44" s="862"/>
      <c r="G44" s="862"/>
      <c r="H44" s="863"/>
      <c r="I44" s="335"/>
      <c r="J44" s="337"/>
      <c r="K44" s="276"/>
      <c r="L44" s="430"/>
      <c r="M44" s="431"/>
      <c r="N44" s="279"/>
    </row>
    <row r="45" spans="1:14">
      <c r="B45" s="861"/>
      <c r="C45" s="862"/>
      <c r="D45" s="862"/>
      <c r="E45" s="862"/>
      <c r="F45" s="862"/>
      <c r="G45" s="862"/>
      <c r="H45" s="863"/>
      <c r="I45" s="41"/>
      <c r="J45" s="42"/>
      <c r="K45" s="276"/>
      <c r="L45" s="283"/>
      <c r="M45" s="343"/>
      <c r="N45" s="279"/>
    </row>
    <row r="46" spans="1:14">
      <c r="B46" s="327"/>
      <c r="C46" s="328"/>
      <c r="D46" s="328"/>
      <c r="E46" s="328"/>
      <c r="F46" s="330"/>
      <c r="G46" s="330"/>
      <c r="H46" s="130"/>
      <c r="I46" s="41"/>
      <c r="J46" s="42"/>
      <c r="K46" s="276"/>
      <c r="L46" s="283"/>
      <c r="M46" s="284"/>
      <c r="N46" s="280"/>
    </row>
    <row r="47" spans="1:14">
      <c r="B47" s="344" t="s">
        <v>1036</v>
      </c>
      <c r="C47" s="345"/>
      <c r="D47" s="345"/>
      <c r="E47" s="43"/>
      <c r="F47" s="44"/>
      <c r="G47" s="44"/>
      <c r="H47" s="45"/>
      <c r="I47" s="41"/>
      <c r="J47" s="42"/>
      <c r="K47" s="286"/>
      <c r="L47" s="283"/>
      <c r="M47" s="408">
        <v>0.1</v>
      </c>
      <c r="N47" s="351">
        <f>N91*M47</f>
        <v>3928.2465543153844</v>
      </c>
    </row>
    <row r="48" spans="1:14" ht="15.75" thickBot="1">
      <c r="B48" s="861"/>
      <c r="C48" s="862"/>
      <c r="D48" s="862"/>
      <c r="E48" s="862"/>
      <c r="F48" s="862"/>
      <c r="G48" s="862"/>
      <c r="H48" s="863"/>
      <c r="I48" s="871"/>
      <c r="J48" s="872"/>
      <c r="K48" s="46"/>
      <c r="L48" s="873"/>
      <c r="M48" s="874"/>
      <c r="N48" s="110"/>
    </row>
    <row r="49" spans="1:14" ht="15.75" thickBot="1">
      <c r="B49" s="812" t="s">
        <v>1037</v>
      </c>
      <c r="C49" s="813"/>
      <c r="D49" s="813"/>
      <c r="E49" s="813"/>
      <c r="F49" s="813"/>
      <c r="G49" s="813"/>
      <c r="H49" s="813"/>
      <c r="I49" s="813"/>
      <c r="J49" s="813"/>
      <c r="K49" s="813"/>
      <c r="L49" s="813"/>
      <c r="M49" s="814"/>
      <c r="N49" s="401">
        <f>SUM(N36:N48)</f>
        <v>454915.66330388695</v>
      </c>
    </row>
    <row r="50" spans="1:14">
      <c r="B50" s="287"/>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75" thickBot="1">
      <c r="B52" s="72"/>
      <c r="C52" s="67"/>
      <c r="D52" s="67"/>
      <c r="E52" s="67"/>
      <c r="F52" s="67"/>
      <c r="G52" s="67"/>
      <c r="H52" s="67"/>
      <c r="I52" s="67"/>
      <c r="J52" s="66"/>
      <c r="K52" s="66"/>
      <c r="L52" s="66"/>
      <c r="M52" s="66"/>
      <c r="N52" s="68"/>
    </row>
    <row r="53" spans="1:14">
      <c r="B53" s="857" t="s">
        <v>1028</v>
      </c>
      <c r="C53" s="858"/>
      <c r="D53" s="858"/>
      <c r="E53" s="858"/>
      <c r="F53" s="858"/>
      <c r="G53" s="858"/>
      <c r="H53" s="858"/>
      <c r="I53" s="892"/>
      <c r="J53" s="322" t="s">
        <v>1029</v>
      </c>
      <c r="K53" s="90" t="s">
        <v>1030</v>
      </c>
      <c r="L53" s="893" t="s">
        <v>1039</v>
      </c>
      <c r="M53" s="892"/>
      <c r="N53" s="91" t="s">
        <v>1035</v>
      </c>
    </row>
    <row r="54" spans="1:14">
      <c r="A54" s="166" t="s">
        <v>859</v>
      </c>
      <c r="B54" s="48" t="str">
        <f>VLOOKUP(A54,MATERIALES!A5:D373,3,FALSE)</f>
        <v>Alambre negro para amarre calibre 18</v>
      </c>
      <c r="C54" s="288"/>
      <c r="D54" s="288"/>
      <c r="E54" s="288"/>
      <c r="F54" s="288"/>
      <c r="G54" s="288"/>
      <c r="H54" s="288"/>
      <c r="I54" s="288"/>
      <c r="J54" s="318" t="str">
        <f>VLOOKUP(A54,MATERIALES!A8:D646,2,FALSE)</f>
        <v>kg</v>
      </c>
      <c r="K54" s="289">
        <v>0.2</v>
      </c>
      <c r="L54" s="274"/>
      <c r="M54" s="409">
        <f>VLOOKUP(A54,MATERIALES!A5:D396,4,FALSE)</f>
        <v>3580</v>
      </c>
      <c r="N54" s="279">
        <f>K54*M54</f>
        <v>716</v>
      </c>
    </row>
    <row r="55" spans="1:14">
      <c r="A55" s="166" t="s">
        <v>748</v>
      </c>
      <c r="B55" s="48" t="str">
        <f>VLOOKUP(A55,MATERIALES!A6:D373,3,FALSE)</f>
        <v>Torón de tensionmiento 1/2´´ o 5/8´´</v>
      </c>
      <c r="C55" s="432"/>
      <c r="D55" s="432"/>
      <c r="E55" s="432"/>
      <c r="F55" s="432"/>
      <c r="G55" s="432"/>
      <c r="H55" s="432"/>
      <c r="I55" s="432"/>
      <c r="J55" s="319" t="str">
        <f>VLOOKUP(A55,MATERIALES!A9:D647,2,FALSE)</f>
        <v>kg</v>
      </c>
      <c r="K55" s="404">
        <v>5.53</v>
      </c>
      <c r="L55" s="428"/>
      <c r="M55" s="409">
        <f>VLOOKUP(A55,MATERIALES!A6:D397,4,FALSE)</f>
        <v>7240.8518705140714</v>
      </c>
      <c r="N55" s="279">
        <f t="shared" ref="N55:N67" si="1">K55*M55</f>
        <v>40041.910843942816</v>
      </c>
    </row>
    <row r="56" spans="1:14">
      <c r="A56" s="166" t="s">
        <v>494</v>
      </c>
      <c r="B56" s="48" t="str">
        <f>VLOOKUP(A56,MATERIALES!A6:D373,3,FALSE)</f>
        <v>Limpiador 1/4 de galón (anclajes)</v>
      </c>
      <c r="C56" s="432"/>
      <c r="D56" s="432"/>
      <c r="E56" s="432"/>
      <c r="F56" s="432"/>
      <c r="G56" s="432"/>
      <c r="H56" s="432"/>
      <c r="I56" s="432"/>
      <c r="J56" s="319" t="str">
        <f>VLOOKUP(A56,MATERIALES!A10:D648,2,FALSE)</f>
        <v>u</v>
      </c>
      <c r="K56" s="404">
        <v>8.0000000000000002E-3</v>
      </c>
      <c r="L56" s="428"/>
      <c r="M56" s="409">
        <f>VLOOKUP(A56,MATERIALES!A6:D398,4,FALSE)</f>
        <v>30900</v>
      </c>
      <c r="N56" s="279">
        <f t="shared" si="1"/>
        <v>247.20000000000002</v>
      </c>
    </row>
    <row r="57" spans="1:14">
      <c r="A57" s="166" t="s">
        <v>708</v>
      </c>
      <c r="B57" s="48" t="str">
        <f>VLOOKUP(A57,MATERIALES!A6:D373,3,FALSE)</f>
        <v xml:space="preserve">Soldadura en PVC 1/8 de galón (anclajes)
</v>
      </c>
      <c r="C57" s="432"/>
      <c r="D57" s="432"/>
      <c r="E57" s="432"/>
      <c r="F57" s="432"/>
      <c r="G57" s="432"/>
      <c r="H57" s="432"/>
      <c r="I57" s="432"/>
      <c r="J57" s="319" t="str">
        <f>VLOOKUP(A57,MATERIALES!A11:D649,2,FALSE)</f>
        <v>u</v>
      </c>
      <c r="K57" s="404">
        <v>2.1999999999999999E-2</v>
      </c>
      <c r="L57" s="428"/>
      <c r="M57" s="409">
        <f>VLOOKUP(A57,MATERIALES!A6:D399,4,FALSE)</f>
        <v>22900</v>
      </c>
      <c r="N57" s="279">
        <f t="shared" si="1"/>
        <v>503.79999999999995</v>
      </c>
    </row>
    <row r="58" spans="1:14">
      <c r="A58" s="166" t="s">
        <v>795</v>
      </c>
      <c r="B58" s="48" t="str">
        <f>VLOOKUP(A58,MATERIALES!A7:D373,3,FALSE)</f>
        <v xml:space="preserve">Unión en PVC RD21 de 1´´ (para anclajes)
</v>
      </c>
      <c r="C58" s="432"/>
      <c r="D58" s="432"/>
      <c r="E58" s="432"/>
      <c r="F58" s="432"/>
      <c r="G58" s="432"/>
      <c r="H58" s="432"/>
      <c r="I58" s="432"/>
      <c r="J58" s="319" t="str">
        <f>VLOOKUP(A58,MATERIALES!A11:D650,2,FALSE)</f>
        <v>u</v>
      </c>
      <c r="K58" s="404">
        <v>0.3</v>
      </c>
      <c r="L58" s="428"/>
      <c r="M58" s="409">
        <f>VLOOKUP(A58,MATERIALES!A7:D400,4,FALSE)</f>
        <v>659.5</v>
      </c>
      <c r="N58" s="279">
        <f t="shared" si="1"/>
        <v>197.85</v>
      </c>
    </row>
    <row r="59" spans="1:14">
      <c r="A59" s="166" t="s">
        <v>740</v>
      </c>
      <c r="B59" s="48" t="str">
        <f>VLOOKUP(A59,MATERIALES!A8:D373,3,FALSE)</f>
        <v xml:space="preserve">Tapón en PVC RD21 de 1´´ (para anclaje)
</v>
      </c>
      <c r="C59" s="432"/>
      <c r="D59" s="432"/>
      <c r="E59" s="432"/>
      <c r="F59" s="432"/>
      <c r="G59" s="432"/>
      <c r="H59" s="432"/>
      <c r="I59" s="432"/>
      <c r="J59" s="319" t="str">
        <f>VLOOKUP(A59,MATERIALES!A12:D651,2,FALSE)</f>
        <v>u</v>
      </c>
      <c r="K59" s="404">
        <v>0.1</v>
      </c>
      <c r="L59" s="428"/>
      <c r="M59" s="409">
        <f>VLOOKUP(A59,MATERIALES!A8:D401,4,FALSE)</f>
        <v>900</v>
      </c>
      <c r="N59" s="279">
        <f t="shared" si="1"/>
        <v>90</v>
      </c>
    </row>
    <row r="60" spans="1:14">
      <c r="A60" s="166" t="s">
        <v>437</v>
      </c>
      <c r="B60" s="48" t="str">
        <f>VLOOKUP(A60,MATERIALES!A9:D373,3,FALSE)</f>
        <v>Anclajes o Cuñas para el tensionamiento</v>
      </c>
      <c r="C60" s="432"/>
      <c r="D60" s="432"/>
      <c r="E60" s="432"/>
      <c r="F60" s="432"/>
      <c r="G60" s="432"/>
      <c r="H60" s="432"/>
      <c r="I60" s="432"/>
      <c r="J60" s="319" t="str">
        <f>VLOOKUP(A60,MATERIALES!A13:D652,2,FALSE)</f>
        <v>u</v>
      </c>
      <c r="K60" s="404">
        <v>0.5</v>
      </c>
      <c r="L60" s="428"/>
      <c r="M60" s="409">
        <f>VLOOKUP(A60,MATERIALES!A9:D402,4,FALSE)</f>
        <v>11652.171395426987</v>
      </c>
      <c r="N60" s="279">
        <f t="shared" si="1"/>
        <v>5826.0856977134936</v>
      </c>
    </row>
    <row r="61" spans="1:14">
      <c r="A61" s="166" t="s">
        <v>759</v>
      </c>
      <c r="B61" s="48" t="str">
        <f>VLOOKUP(A61,MATERIALES!A10:D373,3,FALSE)</f>
        <v xml:space="preserve">Trompetas de 12 torones (tensionamiento)
</v>
      </c>
      <c r="C61" s="432"/>
      <c r="D61" s="432"/>
      <c r="E61" s="432"/>
      <c r="F61" s="432"/>
      <c r="G61" s="432"/>
      <c r="H61" s="432"/>
      <c r="I61" s="432"/>
      <c r="J61" s="319" t="s">
        <v>92</v>
      </c>
      <c r="K61" s="404">
        <v>0.1</v>
      </c>
      <c r="L61" s="428"/>
      <c r="M61" s="409">
        <f>VLOOKUP(A61,MATERIALES!A10:D403,4,FALSE)</f>
        <v>95903.216319591986</v>
      </c>
      <c r="N61" s="279">
        <f t="shared" si="1"/>
        <v>9590.3216319591993</v>
      </c>
    </row>
    <row r="62" spans="1:14">
      <c r="A62" s="166" t="s">
        <v>502</v>
      </c>
      <c r="B62" s="48" t="str">
        <f>VLOOKUP(A62,MATERIALES!A11:D373,3,FALSE)</f>
        <v>Lechada Para Ductos (Acero De Preesfuerzo)</v>
      </c>
      <c r="C62" s="432"/>
      <c r="D62" s="432"/>
      <c r="E62" s="432"/>
      <c r="F62" s="432"/>
      <c r="G62" s="432"/>
      <c r="H62" s="432"/>
      <c r="I62" s="432"/>
      <c r="J62" s="319" t="s">
        <v>425</v>
      </c>
      <c r="K62" s="404">
        <v>10</v>
      </c>
      <c r="L62" s="428"/>
      <c r="M62" s="409">
        <f>VLOOKUP(A62,MATERIALES!A11:D404,4,FALSE)</f>
        <v>1320.2028088199841</v>
      </c>
      <c r="N62" s="279">
        <f t="shared" si="1"/>
        <v>13202.028088199841</v>
      </c>
    </row>
    <row r="63" spans="1:14">
      <c r="A63" s="166" t="s">
        <v>452</v>
      </c>
      <c r="B63" s="48" t="str">
        <f>VLOOKUP(A63,MATERIALES!A11:D373,3,FALSE)</f>
        <v>Ductos para tensionimiento</v>
      </c>
      <c r="C63" s="432"/>
      <c r="D63" s="432"/>
      <c r="E63" s="432"/>
      <c r="F63" s="432"/>
      <c r="G63" s="432"/>
      <c r="H63" s="432"/>
      <c r="I63" s="432"/>
      <c r="J63" s="319" t="str">
        <f>VLOOKUP(A63,MATERIALES!A14:D655,2,FALSE)</f>
        <v>m</v>
      </c>
      <c r="K63" s="404">
        <v>1</v>
      </c>
      <c r="L63" s="428"/>
      <c r="M63" s="409">
        <f>VLOOKUP(A63,MATERIALES!A11:D405,4,FALSE)</f>
        <v>2640.4056176399681</v>
      </c>
      <c r="N63" s="279">
        <f t="shared" si="1"/>
        <v>2640.4056176399681</v>
      </c>
    </row>
    <row r="64" spans="1:14">
      <c r="A64" s="166" t="s">
        <v>613</v>
      </c>
      <c r="B64" s="48" t="str">
        <f>VLOOKUP(A64,MATERIALES!A12:D373,3,FALSE)</f>
        <v xml:space="preserve">Oxigeno industrial
</v>
      </c>
      <c r="C64" s="432"/>
      <c r="D64" s="432"/>
      <c r="E64" s="432"/>
      <c r="F64" s="432"/>
      <c r="G64" s="432"/>
      <c r="H64" s="432"/>
      <c r="I64" s="432"/>
      <c r="J64" s="319" t="str">
        <f>VLOOKUP(A64,MATERIALES!A15:D656,2,FALSE)</f>
        <v>kg</v>
      </c>
      <c r="K64" s="404">
        <v>0.5</v>
      </c>
      <c r="L64" s="428"/>
      <c r="M64" s="409">
        <f>VLOOKUP(A64,MATERIALES!A12:D406,4,FALSE)</f>
        <v>10955.841169751702</v>
      </c>
      <c r="N64" s="279">
        <f t="shared" si="1"/>
        <v>5477.9205848758511</v>
      </c>
    </row>
    <row r="65" spans="1:14">
      <c r="A65" s="166" t="s">
        <v>517</v>
      </c>
      <c r="B65" s="48" t="str">
        <f>VLOOKUP(A65,MATERIALES!A13:D374,3,FALSE)</f>
        <v>Manguera de polietileno de 3´´</v>
      </c>
      <c r="C65" s="432"/>
      <c r="D65" s="432"/>
      <c r="E65" s="432"/>
      <c r="F65" s="432"/>
      <c r="G65" s="432"/>
      <c r="H65" s="432"/>
      <c r="I65" s="432"/>
      <c r="J65" s="319" t="str">
        <f>VLOOKUP(A65,MATERIALES!A16:D657,2,FALSE)</f>
        <v>m</v>
      </c>
      <c r="K65" s="404">
        <v>0.55000000000000004</v>
      </c>
      <c r="L65" s="428"/>
      <c r="M65" s="409">
        <f>VLOOKUP(A65,MATERIALES!A13:D407,4,FALSE)</f>
        <v>26370.897594224669</v>
      </c>
      <c r="N65" s="279">
        <f t="shared" si="1"/>
        <v>14503.993676823569</v>
      </c>
    </row>
    <row r="66" spans="1:14">
      <c r="A66" s="166" t="s">
        <v>976</v>
      </c>
      <c r="B66" s="48" t="str">
        <f>VLOOKUP(A66,MATERIALES!A13:D375,3,FALSE)</f>
        <v>Alambre Negro Para Amarre</v>
      </c>
      <c r="C66" s="432"/>
      <c r="D66" s="432"/>
      <c r="E66" s="432"/>
      <c r="F66" s="432"/>
      <c r="G66" s="432"/>
      <c r="H66" s="432"/>
      <c r="I66" s="432"/>
      <c r="J66" s="319" t="str">
        <f>VLOOKUP(A66,MATERIALES!A17:D658,2,FALSE)</f>
        <v>kg</v>
      </c>
      <c r="K66" s="404">
        <v>0.05</v>
      </c>
      <c r="L66" s="428"/>
      <c r="M66" s="409">
        <f>VLOOKUP(A66,MATERIALES!A13:D408,4,FALSE)</f>
        <v>6633.2582257578488</v>
      </c>
      <c r="N66" s="279">
        <f t="shared" si="1"/>
        <v>331.66291128789248</v>
      </c>
    </row>
    <row r="67" spans="1:14">
      <c r="A67" s="166" t="s">
        <v>766</v>
      </c>
      <c r="B67" s="48" t="str">
        <f>VLOOKUP(A67,MATERIALES!A13:D376,3,FALSE)</f>
        <v>Tubería PVC RD21 de 1´´ (para anclajes)</v>
      </c>
      <c r="C67" s="432"/>
      <c r="D67" s="432"/>
      <c r="E67" s="432"/>
      <c r="F67" s="432"/>
      <c r="G67" s="432"/>
      <c r="H67" s="432"/>
      <c r="I67" s="432"/>
      <c r="J67" s="319" t="str">
        <f>VLOOKUP(A67,MATERIALES!A18:D659,2,FALSE)</f>
        <v>m</v>
      </c>
      <c r="K67" s="404">
        <v>1</v>
      </c>
      <c r="L67" s="428"/>
      <c r="M67" s="409">
        <f>VLOOKUP(A67,MATERIALES!A13:D409,4,FALSE)</f>
        <v>5088.5712047248835</v>
      </c>
      <c r="N67" s="279">
        <f t="shared" si="1"/>
        <v>5088.5712047248835</v>
      </c>
    </row>
    <row r="68" spans="1:14" ht="15.75" thickBot="1">
      <c r="B68" s="48"/>
      <c r="C68" s="317"/>
      <c r="D68" s="317"/>
      <c r="E68" s="317"/>
      <c r="F68" s="317"/>
      <c r="G68" s="317"/>
      <c r="H68" s="317"/>
      <c r="I68" s="317"/>
      <c r="J68" s="442"/>
      <c r="K68" s="131"/>
      <c r="L68" s="332"/>
      <c r="M68" s="409"/>
      <c r="N68" s="279"/>
    </row>
    <row r="69" spans="1:14" ht="15.75" thickBot="1">
      <c r="B69" s="812" t="s">
        <v>1037</v>
      </c>
      <c r="C69" s="813"/>
      <c r="D69" s="813"/>
      <c r="E69" s="813"/>
      <c r="F69" s="813"/>
      <c r="G69" s="813"/>
      <c r="H69" s="813"/>
      <c r="I69" s="813"/>
      <c r="J69" s="813"/>
      <c r="K69" s="813"/>
      <c r="L69" s="813"/>
      <c r="M69" s="814"/>
      <c r="N69" s="401">
        <f>SUM(N54:N68)</f>
        <v>98457.750257167514</v>
      </c>
    </row>
    <row r="70" spans="1:14">
      <c r="B70" s="38"/>
      <c r="C70" s="39"/>
      <c r="D70" s="39"/>
      <c r="E70" s="39"/>
      <c r="F70" s="39"/>
      <c r="G70" s="39"/>
      <c r="H70" s="39"/>
      <c r="I70" s="39"/>
      <c r="J70" s="39"/>
      <c r="K70" s="39"/>
      <c r="L70" s="39"/>
      <c r="M70" s="39"/>
      <c r="N70" s="40"/>
    </row>
    <row r="71" spans="1:14">
      <c r="B71" s="69" t="s">
        <v>1040</v>
      </c>
      <c r="C71" s="70"/>
      <c r="D71" s="70"/>
      <c r="E71" s="70"/>
      <c r="F71" s="70"/>
      <c r="G71" s="70"/>
      <c r="H71" s="70"/>
      <c r="I71" s="70"/>
      <c r="J71" s="70"/>
      <c r="K71" s="70"/>
      <c r="L71" s="70"/>
      <c r="M71" s="70"/>
      <c r="N71" s="71"/>
    </row>
    <row r="72" spans="1:14" ht="15.75" thickBot="1">
      <c r="B72" s="73"/>
      <c r="C72" s="66"/>
      <c r="D72" s="66"/>
      <c r="E72" s="66"/>
      <c r="F72" s="66"/>
      <c r="G72" s="66"/>
      <c r="H72" s="66"/>
      <c r="I72" s="66"/>
      <c r="J72" s="66"/>
      <c r="K72" s="66"/>
      <c r="L72" s="66"/>
      <c r="M72" s="66"/>
      <c r="N72" s="68"/>
    </row>
    <row r="73" spans="1:14" ht="25.5">
      <c r="B73" s="320" t="s">
        <v>1041</v>
      </c>
      <c r="C73" s="321"/>
      <c r="D73" s="321"/>
      <c r="E73" s="321"/>
      <c r="F73" s="321"/>
      <c r="G73" s="321"/>
      <c r="H73" s="78" t="s">
        <v>1029</v>
      </c>
      <c r="I73" s="79" t="s">
        <v>1042</v>
      </c>
      <c r="J73" s="80" t="s">
        <v>1043</v>
      </c>
      <c r="K73" s="78" t="s">
        <v>1044</v>
      </c>
      <c r="L73" s="898" t="s">
        <v>1045</v>
      </c>
      <c r="M73" s="877"/>
      <c r="N73" s="81" t="s">
        <v>1035</v>
      </c>
    </row>
    <row r="74" spans="1:14">
      <c r="B74" s="51"/>
      <c r="C74" s="324"/>
      <c r="D74" s="324"/>
      <c r="E74" s="324"/>
      <c r="F74" s="324"/>
      <c r="G74" s="324"/>
      <c r="H74" s="318"/>
      <c r="I74" s="286"/>
      <c r="J74" s="293"/>
      <c r="K74" s="286"/>
      <c r="L74" s="899"/>
      <c r="M74" s="900"/>
      <c r="N74" s="294"/>
    </row>
    <row r="75" spans="1:14">
      <c r="B75" s="51"/>
      <c r="C75" s="52"/>
      <c r="D75" s="52"/>
      <c r="E75" s="52"/>
      <c r="F75" s="52"/>
      <c r="G75" s="52"/>
      <c r="H75" s="318"/>
      <c r="I75" s="286"/>
      <c r="J75" s="293"/>
      <c r="K75" s="286"/>
      <c r="L75" s="899"/>
      <c r="M75" s="900"/>
      <c r="N75" s="294"/>
    </row>
    <row r="76" spans="1:14">
      <c r="B76" s="51"/>
      <c r="C76" s="52"/>
      <c r="D76" s="52"/>
      <c r="E76" s="52"/>
      <c r="F76" s="52"/>
      <c r="G76" s="52"/>
      <c r="H76" s="318"/>
      <c r="I76" s="286"/>
      <c r="J76" s="293"/>
      <c r="K76" s="286"/>
      <c r="L76" s="899"/>
      <c r="M76" s="900"/>
      <c r="N76" s="294"/>
    </row>
    <row r="77" spans="1:14">
      <c r="B77" s="51"/>
      <c r="C77" s="52"/>
      <c r="D77" s="52"/>
      <c r="E77" s="52"/>
      <c r="F77" s="52"/>
      <c r="G77" s="52"/>
      <c r="H77" s="318"/>
      <c r="I77" s="286"/>
      <c r="J77" s="293"/>
      <c r="K77" s="286"/>
      <c r="L77" s="899"/>
      <c r="M77" s="900"/>
      <c r="N77" s="294"/>
    </row>
    <row r="78" spans="1:14">
      <c r="B78" s="51"/>
      <c r="C78" s="52"/>
      <c r="D78" s="52"/>
      <c r="E78" s="52"/>
      <c r="F78" s="52"/>
      <c r="G78" s="52"/>
      <c r="H78" s="295"/>
      <c r="I78" s="286"/>
      <c r="J78" s="286"/>
      <c r="K78" s="286"/>
      <c r="L78" s="296"/>
      <c r="M78" s="297"/>
      <c r="N78" s="298"/>
    </row>
    <row r="79" spans="1:14" ht="15.75" thickBot="1">
      <c r="B79" s="454"/>
      <c r="C79" s="455"/>
      <c r="D79" s="455"/>
      <c r="E79" s="455"/>
      <c r="F79" s="455"/>
      <c r="G79" s="455"/>
      <c r="H79" s="53"/>
      <c r="I79" s="131"/>
      <c r="J79" s="131"/>
      <c r="K79" s="131"/>
      <c r="L79" s="890"/>
      <c r="M79" s="891"/>
      <c r="N79" s="132"/>
    </row>
    <row r="80" spans="1:14" ht="15.75" thickBot="1">
      <c r="B80" s="901" t="s">
        <v>1037</v>
      </c>
      <c r="C80" s="855"/>
      <c r="D80" s="855"/>
      <c r="E80" s="855"/>
      <c r="F80" s="855"/>
      <c r="G80" s="855"/>
      <c r="H80" s="855"/>
      <c r="I80" s="855"/>
      <c r="J80" s="855"/>
      <c r="K80" s="855"/>
      <c r="L80" s="855"/>
      <c r="M80" s="856"/>
      <c r="N80" s="109"/>
    </row>
    <row r="81" spans="1:15">
      <c r="B81" s="38"/>
      <c r="C81" s="39"/>
      <c r="D81" s="39"/>
      <c r="E81" s="39"/>
      <c r="F81" s="39"/>
      <c r="G81" s="39"/>
      <c r="H81" s="39"/>
      <c r="I81" s="39"/>
      <c r="J81" s="39"/>
      <c r="K81" s="39"/>
      <c r="L81" s="39"/>
      <c r="M81" s="39"/>
      <c r="N81" s="40"/>
    </row>
    <row r="82" spans="1:15">
      <c r="B82" s="69" t="s">
        <v>1046</v>
      </c>
      <c r="C82" s="70"/>
      <c r="D82" s="70"/>
      <c r="E82" s="70"/>
      <c r="F82" s="70"/>
      <c r="G82" s="70"/>
      <c r="H82" s="70"/>
      <c r="I82" s="70"/>
      <c r="J82" s="70"/>
      <c r="K82" s="70"/>
      <c r="L82" s="70"/>
      <c r="M82" s="70"/>
      <c r="N82" s="71"/>
    </row>
    <row r="83" spans="1:15" ht="15.75" thickBot="1">
      <c r="B83" s="73"/>
      <c r="C83" s="66"/>
      <c r="D83" s="66"/>
      <c r="E83" s="66"/>
      <c r="F83" s="66"/>
      <c r="G83" s="66"/>
      <c r="H83" s="66"/>
      <c r="I83" s="66"/>
      <c r="J83" s="66"/>
      <c r="K83" s="66"/>
      <c r="L83" s="66"/>
      <c r="M83" s="66"/>
      <c r="N83" s="68"/>
    </row>
    <row r="84" spans="1:15" ht="25.5">
      <c r="B84" s="851" t="s">
        <v>1047</v>
      </c>
      <c r="C84" s="852"/>
      <c r="D84" s="852"/>
      <c r="E84" s="852"/>
      <c r="F84" s="852"/>
      <c r="G84" s="852"/>
      <c r="H84" s="852"/>
      <c r="I84" s="78" t="s">
        <v>1048</v>
      </c>
      <c r="J84" s="80" t="s">
        <v>1493</v>
      </c>
      <c r="K84" s="79" t="s">
        <v>1050</v>
      </c>
      <c r="L84" s="853" t="s">
        <v>1034</v>
      </c>
      <c r="M84" s="854"/>
      <c r="N84" s="103" t="s">
        <v>1035</v>
      </c>
    </row>
    <row r="85" spans="1:15">
      <c r="A85" s="167" t="s">
        <v>11</v>
      </c>
      <c r="B85" s="54" t="str">
        <f>VLOOKUP(A85,'MANO DE OBRA'!A8:D68,3,FALSE)</f>
        <v>Obrero (4)</v>
      </c>
      <c r="C85" s="52"/>
      <c r="D85" s="52"/>
      <c r="E85" s="52"/>
      <c r="F85" s="52"/>
      <c r="G85" s="52"/>
      <c r="H85" s="52"/>
      <c r="I85" s="299">
        <f>K85/J85*100</f>
        <v>110415.578824</v>
      </c>
      <c r="J85" s="300">
        <v>185</v>
      </c>
      <c r="K85" s="301">
        <f>VLOOKUP(A85,'MANO DE OBRA'!A8:D99,4,FALSE)</f>
        <v>204268.8208244</v>
      </c>
      <c r="L85" s="55"/>
      <c r="M85" s="441">
        <v>10.4</v>
      </c>
      <c r="N85" s="402">
        <f>K85/M85</f>
        <v>19641.232771576921</v>
      </c>
      <c r="O85" s="111"/>
    </row>
    <row r="86" spans="1:15">
      <c r="A86" s="167" t="s">
        <v>32</v>
      </c>
      <c r="B86" s="54" t="str">
        <f>VLOOKUP(A86,'MANO DE OBRA'!A8:D69,3,FALSE)</f>
        <v>Oficial (2)</v>
      </c>
      <c r="C86" s="52"/>
      <c r="D86" s="52"/>
      <c r="E86" s="52"/>
      <c r="F86" s="52"/>
      <c r="G86" s="52"/>
      <c r="H86" s="52"/>
      <c r="I86" s="299">
        <f>K86/J86*100</f>
        <v>110415.578824</v>
      </c>
      <c r="J86" s="300">
        <v>185</v>
      </c>
      <c r="K86" s="301">
        <f>VLOOKUP(A86,'MANO DE OBRA'!A8:D100,4,FALSE)</f>
        <v>204268.8208244</v>
      </c>
      <c r="L86" s="55"/>
      <c r="M86" s="438">
        <v>10.4</v>
      </c>
      <c r="N86" s="402">
        <f>K86/M86</f>
        <v>19641.232771576921</v>
      </c>
    </row>
    <row r="87" spans="1:15">
      <c r="B87" s="54"/>
      <c r="C87" s="52"/>
      <c r="D87" s="52"/>
      <c r="E87" s="52"/>
      <c r="F87" s="52"/>
      <c r="G87" s="52"/>
      <c r="H87" s="52"/>
      <c r="I87" s="299"/>
      <c r="J87" s="300"/>
      <c r="K87" s="301"/>
      <c r="L87" s="55"/>
      <c r="M87" s="439"/>
      <c r="N87" s="402"/>
    </row>
    <row r="88" spans="1:15">
      <c r="B88" s="54"/>
      <c r="C88" s="52"/>
      <c r="D88" s="52"/>
      <c r="E88" s="52"/>
      <c r="F88" s="52"/>
      <c r="G88" s="52"/>
      <c r="H88" s="52"/>
      <c r="I88" s="286"/>
      <c r="J88" s="304"/>
      <c r="K88" s="305"/>
      <c r="L88" s="325"/>
      <c r="M88" s="307"/>
      <c r="N88" s="303"/>
    </row>
    <row r="89" spans="1:15">
      <c r="B89" s="54"/>
      <c r="C89" s="52"/>
      <c r="D89" s="52"/>
      <c r="E89" s="52"/>
      <c r="F89" s="52"/>
      <c r="G89" s="52"/>
      <c r="H89" s="52"/>
      <c r="I89" s="286"/>
      <c r="J89" s="304"/>
      <c r="K89" s="305"/>
      <c r="L89" s="325"/>
      <c r="M89" s="307"/>
      <c r="N89" s="303"/>
    </row>
    <row r="90" spans="1:15" ht="15.75" thickBot="1">
      <c r="B90" s="888"/>
      <c r="C90" s="889"/>
      <c r="D90" s="889"/>
      <c r="E90" s="889"/>
      <c r="F90" s="889"/>
      <c r="G90" s="889"/>
      <c r="H90" s="889"/>
      <c r="I90" s="131"/>
      <c r="J90" s="131"/>
      <c r="K90" s="131"/>
      <c r="L90" s="902"/>
      <c r="M90" s="902"/>
      <c r="N90" s="50"/>
    </row>
    <row r="91" spans="1:15" ht="15.75" thickBot="1">
      <c r="B91" s="901" t="s">
        <v>1037</v>
      </c>
      <c r="C91" s="855"/>
      <c r="D91" s="855"/>
      <c r="E91" s="855"/>
      <c r="F91" s="855"/>
      <c r="G91" s="855"/>
      <c r="H91" s="855"/>
      <c r="I91" s="855"/>
      <c r="J91" s="855"/>
      <c r="K91" s="855"/>
      <c r="L91" s="855"/>
      <c r="M91" s="856"/>
      <c r="N91" s="308">
        <f>SUM(N85:N90)</f>
        <v>39282.465543153841</v>
      </c>
    </row>
    <row r="92" spans="1:15" ht="15.75" thickBot="1">
      <c r="B92" s="38"/>
      <c r="C92" s="39"/>
      <c r="D92" s="39"/>
      <c r="E92" s="39"/>
      <c r="F92" s="39"/>
      <c r="G92" s="39"/>
      <c r="H92" s="39"/>
      <c r="I92" s="39"/>
      <c r="J92" s="39"/>
      <c r="K92" s="39"/>
      <c r="L92" s="39"/>
      <c r="M92" s="39"/>
      <c r="N92" s="40"/>
    </row>
    <row r="93" spans="1:15" ht="15.75" thickBot="1">
      <c r="B93" s="812" t="s">
        <v>1051</v>
      </c>
      <c r="C93" s="813"/>
      <c r="D93" s="813"/>
      <c r="E93" s="813"/>
      <c r="F93" s="813"/>
      <c r="G93" s="813"/>
      <c r="H93" s="813"/>
      <c r="I93" s="813"/>
      <c r="J93" s="813"/>
      <c r="K93" s="813"/>
      <c r="L93" s="813"/>
      <c r="M93" s="814"/>
      <c r="N93" s="104">
        <f>N49+N69+N80+N91</f>
        <v>592655.87910420832</v>
      </c>
    </row>
    <row r="94" spans="1:15">
      <c r="B94" s="38"/>
      <c r="C94" s="39"/>
      <c r="D94" s="39"/>
      <c r="E94" s="39"/>
      <c r="F94" s="39"/>
      <c r="G94" s="39"/>
      <c r="H94" s="39"/>
      <c r="I94" s="39"/>
      <c r="J94" s="39"/>
      <c r="K94" s="39"/>
      <c r="L94" s="39"/>
      <c r="M94" s="39"/>
      <c r="N94" s="40"/>
    </row>
    <row r="95" spans="1:15">
      <c r="B95" s="69" t="s">
        <v>1052</v>
      </c>
      <c r="C95" s="70"/>
      <c r="D95" s="70"/>
      <c r="E95" s="70"/>
      <c r="F95" s="70"/>
      <c r="G95" s="70"/>
      <c r="H95" s="70"/>
      <c r="I95" s="70"/>
      <c r="J95" s="70"/>
      <c r="K95" s="70"/>
      <c r="L95" s="70"/>
      <c r="M95" s="70"/>
      <c r="N95" s="71"/>
    </row>
    <row r="96" spans="1:15" ht="15.75" thickBot="1">
      <c r="B96" s="73"/>
      <c r="C96" s="66"/>
      <c r="D96" s="66"/>
      <c r="E96" s="66"/>
      <c r="F96" s="66"/>
      <c r="G96" s="66"/>
      <c r="H96" s="66"/>
      <c r="I96" s="66"/>
      <c r="J96" s="66"/>
      <c r="K96" s="66"/>
      <c r="L96" s="66"/>
      <c r="M96" s="66"/>
      <c r="N96" s="68"/>
    </row>
    <row r="97" spans="1:14">
      <c r="B97" s="857" t="s">
        <v>1053</v>
      </c>
      <c r="C97" s="858"/>
      <c r="D97" s="858"/>
      <c r="E97" s="858"/>
      <c r="F97" s="858"/>
      <c r="G97" s="858"/>
      <c r="H97" s="858"/>
      <c r="I97" s="321"/>
      <c r="J97" s="341"/>
      <c r="K97" s="309" t="s">
        <v>1054</v>
      </c>
      <c r="L97" s="859" t="s">
        <v>1055</v>
      </c>
      <c r="M97" s="860"/>
      <c r="N97" s="310"/>
    </row>
    <row r="98" spans="1:14">
      <c r="B98" s="845" t="s">
        <v>1056</v>
      </c>
      <c r="C98" s="846"/>
      <c r="D98" s="846"/>
      <c r="E98" s="846"/>
      <c r="F98" s="846"/>
      <c r="G98" s="846"/>
      <c r="H98" s="846"/>
      <c r="I98" s="92"/>
      <c r="J98" s="93"/>
      <c r="K98" s="311">
        <v>0.2</v>
      </c>
      <c r="L98" s="847">
        <f>N93*K98</f>
        <v>118531.17582084167</v>
      </c>
      <c r="M98" s="848"/>
      <c r="N98" s="56"/>
    </row>
    <row r="99" spans="1:14">
      <c r="B99" s="94" t="s">
        <v>1057</v>
      </c>
      <c r="C99" s="95"/>
      <c r="D99" s="95"/>
      <c r="E99" s="95"/>
      <c r="F99" s="95"/>
      <c r="G99" s="95"/>
      <c r="H99" s="95"/>
      <c r="I99" s="92"/>
      <c r="J99" s="93"/>
      <c r="K99" s="311">
        <v>0.05</v>
      </c>
      <c r="L99" s="847">
        <f>N93*K99</f>
        <v>29632.793955210418</v>
      </c>
      <c r="M99" s="848"/>
      <c r="N99" s="56"/>
    </row>
    <row r="100" spans="1:14" ht="15.75" thickBot="1">
      <c r="B100" s="96" t="s">
        <v>1058</v>
      </c>
      <c r="C100" s="97"/>
      <c r="D100" s="97"/>
      <c r="E100" s="97"/>
      <c r="F100" s="97"/>
      <c r="G100" s="97"/>
      <c r="H100" s="97"/>
      <c r="I100" s="98"/>
      <c r="J100" s="99"/>
      <c r="K100" s="312">
        <v>0.05</v>
      </c>
      <c r="L100" s="849">
        <f>N93*K100</f>
        <v>29632.793955210418</v>
      </c>
      <c r="M100" s="850"/>
      <c r="N100" s="56"/>
    </row>
    <row r="101" spans="1:14" ht="15.75" thickBot="1">
      <c r="B101" s="812" t="s">
        <v>1037</v>
      </c>
      <c r="C101" s="813"/>
      <c r="D101" s="813"/>
      <c r="E101" s="813"/>
      <c r="F101" s="813"/>
      <c r="G101" s="813"/>
      <c r="H101" s="813"/>
      <c r="I101" s="813"/>
      <c r="J101" s="813"/>
      <c r="K101" s="813"/>
      <c r="L101" s="813"/>
      <c r="M101" s="814"/>
      <c r="N101" s="57">
        <f>L98+L99+L100</f>
        <v>177796.7637312625</v>
      </c>
    </row>
    <row r="102" spans="1:14" ht="15.75" thickBot="1">
      <c r="B102" s="38"/>
      <c r="C102" s="39"/>
      <c r="D102" s="39"/>
      <c r="E102" s="39"/>
      <c r="F102" s="39"/>
      <c r="G102" s="39"/>
      <c r="H102" s="39"/>
      <c r="I102" s="39"/>
      <c r="J102" s="39"/>
      <c r="K102" s="39"/>
      <c r="L102" s="39"/>
      <c r="M102" s="39"/>
      <c r="N102" s="40"/>
    </row>
    <row r="103" spans="1:14" ht="15.75" thickBot="1">
      <c r="A103" t="s">
        <v>2121</v>
      </c>
      <c r="B103" s="812" t="s">
        <v>1059</v>
      </c>
      <c r="C103" s="813"/>
      <c r="D103" s="813"/>
      <c r="E103" s="813"/>
      <c r="F103" s="813"/>
      <c r="G103" s="813"/>
      <c r="H103" s="813"/>
      <c r="I103" s="813"/>
      <c r="J103" s="813"/>
      <c r="K103" s="813"/>
      <c r="L103" s="813"/>
      <c r="M103" s="814"/>
      <c r="N103" s="195">
        <f>N93+N101</f>
        <v>770452.64283547085</v>
      </c>
    </row>
    <row r="104" spans="1:14">
      <c r="B104" s="246"/>
      <c r="C104" s="247"/>
      <c r="D104" s="247"/>
      <c r="E104" s="247"/>
      <c r="F104" s="247"/>
      <c r="G104" s="247"/>
      <c r="H104" s="247"/>
      <c r="I104" s="247"/>
      <c r="J104" s="247"/>
      <c r="K104" s="247"/>
      <c r="L104" s="247"/>
      <c r="M104" s="247"/>
      <c r="N104" s="248"/>
    </row>
    <row r="105" spans="1:14">
      <c r="B105" s="249"/>
      <c r="C105" s="250"/>
      <c r="D105" s="250"/>
      <c r="E105" s="250"/>
      <c r="F105" s="250"/>
      <c r="G105" s="250"/>
      <c r="H105" s="250"/>
      <c r="I105" s="250"/>
      <c r="J105" s="250"/>
      <c r="K105" s="250"/>
      <c r="L105" s="250"/>
      <c r="M105" s="250"/>
      <c r="N105" s="251"/>
    </row>
    <row r="106" spans="1:14">
      <c r="B106" s="249"/>
      <c r="C106" s="250"/>
      <c r="D106" s="250"/>
      <c r="E106" s="250"/>
      <c r="F106" s="250"/>
      <c r="G106" s="250"/>
      <c r="H106" s="250"/>
      <c r="I106" s="250"/>
      <c r="J106" s="250"/>
      <c r="K106" s="250"/>
      <c r="L106" s="250"/>
      <c r="M106" s="250"/>
      <c r="N106" s="251"/>
    </row>
    <row r="107" spans="1:14">
      <c r="B107" s="249"/>
      <c r="C107" s="250"/>
      <c r="D107" s="250"/>
      <c r="E107" s="250"/>
      <c r="F107" s="250"/>
      <c r="G107" s="250"/>
      <c r="H107" s="250"/>
      <c r="I107" s="250"/>
      <c r="J107" s="250"/>
      <c r="K107" s="250"/>
      <c r="L107" s="250"/>
      <c r="M107" s="250"/>
      <c r="N107" s="251"/>
    </row>
    <row r="108" spans="1:14">
      <c r="B108" s="249"/>
      <c r="C108" s="250"/>
      <c r="D108" s="250"/>
      <c r="E108" s="424" t="s">
        <v>1060</v>
      </c>
      <c r="F108" s="424"/>
      <c r="G108" s="424"/>
      <c r="H108" s="424"/>
      <c r="I108" s="424"/>
      <c r="J108" s="424"/>
      <c r="K108" s="250"/>
      <c r="L108" s="250"/>
      <c r="M108" s="250"/>
      <c r="N108" s="251"/>
    </row>
    <row r="109" spans="1:14">
      <c r="B109" s="249"/>
      <c r="C109" s="250"/>
      <c r="D109" s="250"/>
      <c r="E109" s="250" t="s">
        <v>1061</v>
      </c>
      <c r="F109" s="250"/>
      <c r="G109" s="250"/>
      <c r="H109" s="250"/>
      <c r="I109" s="250"/>
      <c r="J109" s="250"/>
      <c r="K109" s="250"/>
      <c r="L109" s="250"/>
      <c r="M109" s="250"/>
      <c r="N109" s="251"/>
    </row>
    <row r="110" spans="1:14">
      <c r="B110" s="249"/>
      <c r="C110" s="250"/>
      <c r="D110" s="250"/>
      <c r="E110" s="250" t="s">
        <v>1062</v>
      </c>
      <c r="F110" s="250"/>
      <c r="G110" s="250"/>
      <c r="H110" s="250"/>
      <c r="I110" s="250"/>
      <c r="J110" s="250"/>
      <c r="K110" s="250"/>
      <c r="L110" s="250"/>
      <c r="M110" s="250"/>
      <c r="N110" s="251"/>
    </row>
    <row r="111" spans="1:14">
      <c r="B111" s="249"/>
      <c r="C111" s="250"/>
      <c r="D111" s="250"/>
      <c r="E111" s="250" t="s">
        <v>1063</v>
      </c>
      <c r="F111" s="250"/>
      <c r="G111" s="250"/>
      <c r="H111" s="250"/>
      <c r="I111" s="250"/>
      <c r="J111" s="250"/>
      <c r="K111" s="250"/>
      <c r="L111" s="250"/>
      <c r="M111" s="250"/>
      <c r="N111" s="251"/>
    </row>
    <row r="112" spans="1:14" ht="15.75" thickBot="1">
      <c r="B112" s="249"/>
      <c r="C112" s="250"/>
      <c r="D112" s="250"/>
      <c r="E112" s="250"/>
      <c r="F112" s="250" t="s">
        <v>1064</v>
      </c>
      <c r="G112" s="250"/>
      <c r="H112" s="250"/>
      <c r="I112" s="250"/>
      <c r="J112" s="250"/>
      <c r="K112" s="250"/>
      <c r="L112" s="250"/>
      <c r="M112" s="250"/>
      <c r="N112" s="251"/>
    </row>
    <row r="113" spans="2:14">
      <c r="B113" s="234" t="s">
        <v>2321</v>
      </c>
      <c r="C113" s="235"/>
      <c r="D113" s="235"/>
      <c r="E113" s="235"/>
      <c r="F113" s="235"/>
      <c r="G113" s="235"/>
      <c r="H113" s="235"/>
      <c r="I113" s="235"/>
      <c r="J113" s="235"/>
      <c r="K113" s="235"/>
      <c r="L113" s="235"/>
      <c r="M113" s="235"/>
      <c r="N113" s="236"/>
    </row>
    <row r="114" spans="2:14">
      <c r="B114" s="252"/>
      <c r="C114" s="253"/>
      <c r="D114" s="253"/>
      <c r="E114" s="253"/>
      <c r="F114" s="253"/>
      <c r="G114" s="253"/>
      <c r="H114" s="253"/>
      <c r="I114" s="253"/>
      <c r="J114" s="253"/>
      <c r="K114" s="253"/>
      <c r="L114" s="253"/>
      <c r="M114" s="253"/>
      <c r="N114" s="254"/>
    </row>
    <row r="115" spans="2:14">
      <c r="B115" s="252"/>
      <c r="C115" s="253"/>
      <c r="D115" s="253"/>
      <c r="E115" s="253"/>
      <c r="F115" s="253"/>
      <c r="G115" s="253"/>
      <c r="H115" s="253"/>
      <c r="I115" s="253"/>
      <c r="J115" s="253"/>
      <c r="K115" s="253"/>
      <c r="L115" s="253"/>
      <c r="M115" s="253"/>
      <c r="N115" s="254"/>
    </row>
    <row r="116" spans="2:14">
      <c r="B116" s="252"/>
      <c r="C116" s="253"/>
      <c r="D116" s="253"/>
      <c r="E116" s="253"/>
      <c r="F116" s="253"/>
      <c r="G116" s="253"/>
      <c r="H116" s="253"/>
      <c r="I116" s="253"/>
      <c r="J116" s="253"/>
      <c r="K116" s="253"/>
      <c r="L116" s="253"/>
      <c r="M116" s="253"/>
      <c r="N116" s="254"/>
    </row>
    <row r="117" spans="2:14" ht="15.75" thickBot="1">
      <c r="B117" s="255"/>
      <c r="C117" s="256"/>
      <c r="D117" s="256"/>
      <c r="E117" s="256"/>
      <c r="F117" s="256"/>
      <c r="G117" s="256"/>
      <c r="H117" s="256"/>
      <c r="I117" s="256"/>
      <c r="J117" s="256"/>
      <c r="K117" s="256"/>
      <c r="L117" s="256"/>
      <c r="M117" s="256"/>
      <c r="N117" s="257"/>
    </row>
    <row r="118" spans="2:14">
      <c r="B118" s="258"/>
      <c r="C118" s="259"/>
      <c r="D118" s="259"/>
      <c r="E118" s="259"/>
      <c r="F118" s="259"/>
      <c r="G118" s="259"/>
      <c r="H118" s="259"/>
      <c r="I118" s="259"/>
      <c r="J118" s="259"/>
      <c r="K118" s="259"/>
      <c r="L118" s="259"/>
      <c r="M118" s="259"/>
      <c r="N118" s="260"/>
    </row>
    <row r="119" spans="2:14">
      <c r="B119" s="261" t="s">
        <v>2322</v>
      </c>
      <c r="C119" s="262"/>
      <c r="D119" s="262"/>
      <c r="E119" s="262"/>
      <c r="F119" s="262"/>
      <c r="G119" s="262"/>
      <c r="H119" s="262"/>
      <c r="I119" s="262"/>
      <c r="J119" s="262"/>
      <c r="K119" s="262"/>
      <c r="L119" s="262"/>
      <c r="M119" s="262"/>
      <c r="N119" s="263"/>
    </row>
    <row r="120" spans="2:14" ht="15" customHeight="1">
      <c r="B120" s="956" t="s">
        <v>2323</v>
      </c>
      <c r="C120" s="957"/>
      <c r="D120" s="957"/>
      <c r="E120" s="957"/>
      <c r="F120" s="957"/>
      <c r="G120" s="957"/>
      <c r="H120" s="957"/>
      <c r="I120" s="957"/>
      <c r="J120" s="957"/>
      <c r="K120" s="957"/>
      <c r="L120" s="957"/>
      <c r="M120" s="957"/>
      <c r="N120" s="958"/>
    </row>
    <row r="121" spans="2:14" ht="15" customHeight="1">
      <c r="B121" s="956"/>
      <c r="C121" s="957"/>
      <c r="D121" s="957"/>
      <c r="E121" s="957"/>
      <c r="F121" s="957"/>
      <c r="G121" s="957"/>
      <c r="H121" s="957"/>
      <c r="I121" s="957"/>
      <c r="J121" s="957"/>
      <c r="K121" s="957"/>
      <c r="L121" s="957"/>
      <c r="M121" s="957"/>
      <c r="N121" s="958"/>
    </row>
    <row r="122" spans="2:14" ht="30" customHeight="1">
      <c r="B122" s="959" t="s">
        <v>2324</v>
      </c>
      <c r="C122" s="960"/>
      <c r="D122" s="960"/>
      <c r="E122" s="960"/>
      <c r="F122" s="960"/>
      <c r="G122" s="960"/>
      <c r="H122" s="960"/>
      <c r="I122" s="960"/>
      <c r="J122" s="960"/>
      <c r="K122" s="960"/>
      <c r="L122" s="960"/>
      <c r="M122" s="960"/>
      <c r="N122" s="961"/>
    </row>
    <row r="123" spans="2:14">
      <c r="B123" s="959"/>
      <c r="C123" s="960"/>
      <c r="D123" s="960"/>
      <c r="E123" s="960"/>
      <c r="F123" s="960"/>
      <c r="G123" s="960"/>
      <c r="H123" s="960"/>
      <c r="I123" s="960"/>
      <c r="J123" s="960"/>
      <c r="K123" s="960"/>
      <c r="L123" s="960"/>
      <c r="M123" s="960"/>
      <c r="N123" s="961"/>
    </row>
    <row r="124" spans="2:14">
      <c r="B124" s="346"/>
      <c r="C124" s="347"/>
      <c r="D124" s="347"/>
      <c r="E124" s="347"/>
      <c r="F124" s="347"/>
      <c r="G124" s="347"/>
      <c r="H124" s="347"/>
      <c r="I124" s="347"/>
      <c r="J124" s="347"/>
      <c r="K124" s="347"/>
      <c r="L124" s="347"/>
      <c r="M124" s="347"/>
      <c r="N124" s="348"/>
    </row>
    <row r="125" spans="2:14">
      <c r="B125" s="346"/>
      <c r="C125" s="347"/>
      <c r="D125" s="347"/>
      <c r="E125" s="347"/>
      <c r="F125" s="347"/>
      <c r="G125" s="347"/>
      <c r="H125" s="347"/>
      <c r="I125" s="347"/>
      <c r="J125" s="347"/>
      <c r="K125" s="347"/>
      <c r="L125" s="347"/>
      <c r="M125" s="347"/>
      <c r="N125" s="348"/>
    </row>
    <row r="126" spans="2:14">
      <c r="B126" s="346"/>
      <c r="C126" s="347"/>
      <c r="D126" s="347"/>
      <c r="E126" s="347"/>
      <c r="F126" s="347"/>
      <c r="G126" s="347"/>
      <c r="H126" s="347"/>
      <c r="I126" s="347"/>
      <c r="J126" s="347"/>
      <c r="K126" s="347"/>
      <c r="L126" s="347"/>
      <c r="M126" s="347"/>
      <c r="N126" s="348"/>
    </row>
    <row r="127" spans="2:14">
      <c r="B127" s="261"/>
      <c r="C127" s="262"/>
      <c r="D127" s="262"/>
      <c r="E127" s="262"/>
      <c r="F127" s="262"/>
      <c r="G127" s="262"/>
      <c r="H127" s="262"/>
      <c r="I127" s="262"/>
      <c r="J127" s="262"/>
      <c r="K127" s="262"/>
      <c r="L127" s="262"/>
      <c r="M127" s="262"/>
      <c r="N127" s="263"/>
    </row>
    <row r="128" spans="2:14">
      <c r="B128" s="249"/>
      <c r="C128" s="250"/>
      <c r="D128" s="250"/>
      <c r="E128" s="250" t="s">
        <v>1060</v>
      </c>
      <c r="F128" s="424"/>
      <c r="G128" s="424"/>
      <c r="H128" s="250"/>
      <c r="I128" s="250"/>
      <c r="J128" s="250"/>
      <c r="K128" s="250"/>
      <c r="L128" s="250"/>
      <c r="M128" s="250"/>
      <c r="N128" s="251"/>
    </row>
    <row r="129" spans="2:14">
      <c r="B129" s="249"/>
      <c r="C129" s="250"/>
      <c r="D129" s="250"/>
      <c r="E129" s="425" t="s">
        <v>1061</v>
      </c>
      <c r="F129" s="250"/>
      <c r="G129" s="250"/>
      <c r="H129" s="425"/>
      <c r="I129" s="425"/>
      <c r="J129" s="425"/>
      <c r="K129" s="250"/>
      <c r="L129" s="250"/>
      <c r="M129" s="250"/>
      <c r="N129" s="251"/>
    </row>
    <row r="130" spans="2:14">
      <c r="B130" s="249"/>
      <c r="C130" s="250"/>
      <c r="D130" s="250"/>
      <c r="E130" s="264" t="s">
        <v>1065</v>
      </c>
      <c r="F130" s="250"/>
      <c r="G130" s="250"/>
      <c r="H130" s="264"/>
      <c r="I130" s="264"/>
      <c r="J130" s="264"/>
      <c r="K130" s="250"/>
      <c r="L130" s="250"/>
      <c r="M130" s="250"/>
      <c r="N130" s="251"/>
    </row>
    <row r="131" spans="2:14">
      <c r="B131" s="265"/>
      <c r="C131" s="262"/>
      <c r="D131" s="262"/>
      <c r="E131" s="250" t="s">
        <v>1063</v>
      </c>
      <c r="F131" s="250"/>
      <c r="G131" s="250"/>
      <c r="H131" s="250"/>
      <c r="I131" s="250"/>
      <c r="J131" s="250"/>
      <c r="K131" s="262"/>
      <c r="L131" s="262"/>
      <c r="M131" s="262"/>
      <c r="N131" s="263"/>
    </row>
    <row r="132" spans="2:14">
      <c r="B132" s="265"/>
      <c r="C132" s="262"/>
      <c r="D132" s="262"/>
      <c r="E132" s="262"/>
      <c r="F132" s="250"/>
      <c r="G132" s="250"/>
      <c r="H132" s="250"/>
      <c r="I132" s="250"/>
      <c r="J132" s="250"/>
      <c r="K132" s="262"/>
      <c r="L132" s="262"/>
      <c r="M132" s="262"/>
      <c r="N132" s="263"/>
    </row>
    <row r="133" spans="2:14">
      <c r="B133" s="265" t="s">
        <v>2325</v>
      </c>
      <c r="C133" s="264"/>
      <c r="D133" s="264"/>
      <c r="E133" s="250"/>
      <c r="F133" s="250"/>
      <c r="G133" s="250"/>
      <c r="H133" s="250"/>
      <c r="I133" s="250"/>
      <c r="J133" s="962"/>
      <c r="K133" s="962"/>
      <c r="L133" s="962"/>
      <c r="M133" s="962"/>
      <c r="N133" s="963"/>
    </row>
    <row r="134" spans="2:14" ht="15.75" thickBot="1">
      <c r="B134" s="426" t="s">
        <v>2326</v>
      </c>
      <c r="C134" s="427"/>
      <c r="D134" s="427"/>
      <c r="E134" s="266"/>
      <c r="F134" s="266"/>
      <c r="G134" s="266"/>
      <c r="H134" s="266"/>
      <c r="I134" s="266"/>
      <c r="J134" s="964"/>
      <c r="K134" s="964"/>
      <c r="L134" s="964"/>
      <c r="M134" s="964"/>
      <c r="N134" s="965"/>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7.25" customHeight="1" thickBot="1">
      <c r="A31" t="s">
        <v>1928</v>
      </c>
      <c r="B31" s="85" t="s">
        <v>1195</v>
      </c>
      <c r="C31" s="86" t="s">
        <v>2211</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224</v>
      </c>
      <c r="B36" s="861" t="str">
        <f>VLOOKUP(A36,EQUIPOS!A6:D154,3,FALSE)</f>
        <v>Equipo de Medición (Deformimetros Eléctricos, Mecánicos, Celdas de Carga,  Etc.)</v>
      </c>
      <c r="C36" s="862"/>
      <c r="D36" s="862"/>
      <c r="E36" s="862"/>
      <c r="F36" s="862"/>
      <c r="G36" s="862"/>
      <c r="H36" s="863"/>
      <c r="I36" s="274"/>
      <c r="J36" s="275"/>
      <c r="K36" s="276">
        <f>VLOOKUP(A36,EQUIPOS!A6:D163,4,FALSE)</f>
        <v>242416.86573861222</v>
      </c>
      <c r="L36" s="277"/>
      <c r="M36" s="343">
        <v>3.3333333330000001</v>
      </c>
      <c r="N36" s="279">
        <f>K36/M36</f>
        <v>72725.059728856169</v>
      </c>
    </row>
    <row r="37" spans="1:14">
      <c r="A37" s="118" t="s">
        <v>125</v>
      </c>
      <c r="B37" s="861" t="str">
        <f>VLOOKUP(A37,EQUIPOS!A7:D154,3,FALSE)</f>
        <v>Bomba para gato de tensionamiento</v>
      </c>
      <c r="C37" s="862"/>
      <c r="D37" s="862"/>
      <c r="E37" s="862"/>
      <c r="F37" s="862"/>
      <c r="G37" s="862"/>
      <c r="H37" s="863"/>
      <c r="I37" s="428"/>
      <c r="J37" s="429"/>
      <c r="K37" s="276">
        <f>VLOOKUP(A37,EQUIPOS!A7:D164,4,FALSE)</f>
        <v>64727.929748829301</v>
      </c>
      <c r="L37" s="342"/>
      <c r="M37" s="343">
        <v>0.1</v>
      </c>
      <c r="N37" s="279">
        <f>K37/M37</f>
        <v>647279.29748829303</v>
      </c>
    </row>
    <row r="38" spans="1:14">
      <c r="A38" s="118" t="s">
        <v>240</v>
      </c>
      <c r="B38" s="861" t="str">
        <f>VLOOKUP(A38,EQUIPOS!A8:D154,3,FALSE)</f>
        <v>Gato para tensionamiento, fuerza Max 200 ton, área de tensión 314 cm2.</v>
      </c>
      <c r="C38" s="862"/>
      <c r="D38" s="862"/>
      <c r="E38" s="862"/>
      <c r="F38" s="862"/>
      <c r="G38" s="862"/>
      <c r="H38" s="863"/>
      <c r="I38" s="335"/>
      <c r="J38" s="337"/>
      <c r="K38" s="276">
        <f>VLOOKUP(A38,EQUIPOS!A8:D165,4,FALSE)</f>
        <v>2975</v>
      </c>
      <c r="L38" s="430"/>
      <c r="M38" s="431">
        <v>0.1</v>
      </c>
      <c r="N38" s="279">
        <f>K38/M38</f>
        <v>29750</v>
      </c>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749754.35721714923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c r="B48" s="48"/>
      <c r="C48" s="288"/>
      <c r="D48" s="288"/>
      <c r="E48" s="288"/>
      <c r="F48" s="288"/>
      <c r="G48" s="288"/>
      <c r="H48" s="288"/>
      <c r="I48" s="275"/>
      <c r="J48" s="231"/>
      <c r="K48" s="289"/>
      <c r="L48" s="274"/>
      <c r="M48" s="409"/>
      <c r="N48" s="279"/>
    </row>
    <row r="49" spans="1:14">
      <c r="A49" s="166"/>
      <c r="B49" s="48"/>
      <c r="C49" s="432"/>
      <c r="D49" s="432"/>
      <c r="E49" s="432"/>
      <c r="F49" s="432"/>
      <c r="G49" s="432"/>
      <c r="H49" s="432"/>
      <c r="I49" s="432"/>
      <c r="J49" s="318"/>
      <c r="K49" s="404"/>
      <c r="L49" s="428"/>
      <c r="M49" s="409"/>
      <c r="N49" s="279"/>
    </row>
    <row r="50" spans="1:14">
      <c r="A50" s="166"/>
      <c r="B50" s="48"/>
      <c r="C50" s="432"/>
      <c r="D50" s="432"/>
      <c r="E50" s="432"/>
      <c r="F50" s="432"/>
      <c r="G50" s="432"/>
      <c r="H50" s="432"/>
      <c r="I50" s="432"/>
      <c r="J50" s="318"/>
      <c r="K50" s="404"/>
      <c r="L50" s="428"/>
      <c r="M50" s="409"/>
      <c r="N50" s="279"/>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1477</v>
      </c>
      <c r="B60" s="51" t="str">
        <f>VLOOKUP(A60,TRANSPORTE!A2:D117,3,FALSE)</f>
        <v>Transporte de equipos</v>
      </c>
      <c r="C60" s="324"/>
      <c r="D60" s="324"/>
      <c r="E60" s="324"/>
      <c r="F60" s="324"/>
      <c r="G60" s="324"/>
      <c r="H60" s="318" t="s">
        <v>339</v>
      </c>
      <c r="I60" s="286">
        <v>15</v>
      </c>
      <c r="J60" s="293">
        <v>1</v>
      </c>
      <c r="K60" s="286">
        <f>I60*J60</f>
        <v>15</v>
      </c>
      <c r="L60" s="899">
        <f>VLOOKUP(A60,TRANSPORTE!A2:D117,4,FALSE)</f>
        <v>7000.446528027529</v>
      </c>
      <c r="M60" s="900"/>
      <c r="N60" s="294">
        <f>K60*L60</f>
        <v>105006.69792041293</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105006.69792041293</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t="s">
        <v>4</v>
      </c>
      <c r="B71" s="54" t="str">
        <f>VLOOKUP(A71,'MANO DE OBRA'!A8:D68,3,FALSE)</f>
        <v>Inspector de fabricación y montaje</v>
      </c>
      <c r="C71" s="52"/>
      <c r="D71" s="52"/>
      <c r="E71" s="52"/>
      <c r="F71" s="52"/>
      <c r="G71" s="52"/>
      <c r="H71" s="52"/>
      <c r="I71" s="299">
        <f>K71/J71*100</f>
        <v>84190.500000000015</v>
      </c>
      <c r="J71" s="300">
        <v>185</v>
      </c>
      <c r="K71" s="301">
        <f>VLOOKUP(A71,'MANO DE OBRA'!A8:D99,4,FALSE)</f>
        <v>155752.42500000002</v>
      </c>
      <c r="L71" s="55"/>
      <c r="M71" s="441">
        <v>26.666666664000001</v>
      </c>
      <c r="N71" s="402">
        <f>K71/M71</f>
        <v>5840.7159380840721</v>
      </c>
      <c r="O71" s="111"/>
    </row>
    <row r="72" spans="1:15">
      <c r="A72" s="167"/>
      <c r="B72" s="54"/>
      <c r="C72" s="52"/>
      <c r="D72" s="52"/>
      <c r="E72" s="52"/>
      <c r="F72" s="52"/>
      <c r="G72" s="52"/>
      <c r="H72" s="52"/>
      <c r="I72" s="299"/>
      <c r="J72" s="300"/>
      <c r="K72" s="301"/>
      <c r="L72" s="55"/>
      <c r="M72" s="438"/>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5840.7159380840721</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860601.77107564616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172120.35421512925</v>
      </c>
      <c r="M84" s="848"/>
      <c r="N84" s="56"/>
    </row>
    <row r="85" spans="1:14">
      <c r="B85" s="94" t="s">
        <v>1057</v>
      </c>
      <c r="C85" s="95"/>
      <c r="D85" s="95"/>
      <c r="E85" s="95"/>
      <c r="F85" s="95"/>
      <c r="G85" s="95"/>
      <c r="H85" s="95"/>
      <c r="I85" s="92"/>
      <c r="J85" s="93"/>
      <c r="K85" s="311">
        <v>0.05</v>
      </c>
      <c r="L85" s="847">
        <f>N79*K85</f>
        <v>43030.088553782312</v>
      </c>
      <c r="M85" s="848"/>
      <c r="N85" s="56"/>
    </row>
    <row r="86" spans="1:14" ht="15.75" thickBot="1">
      <c r="B86" s="96" t="s">
        <v>1058</v>
      </c>
      <c r="C86" s="97"/>
      <c r="D86" s="97"/>
      <c r="E86" s="97"/>
      <c r="F86" s="97"/>
      <c r="G86" s="97"/>
      <c r="H86" s="97"/>
      <c r="I86" s="98"/>
      <c r="J86" s="99"/>
      <c r="K86" s="312">
        <v>0.05</v>
      </c>
      <c r="L86" s="849">
        <f>N79*K86</f>
        <v>43030.088553782312</v>
      </c>
      <c r="M86" s="850"/>
      <c r="N86" s="56"/>
    </row>
    <row r="87" spans="1:14" ht="15.75" thickBot="1">
      <c r="B87" s="812" t="s">
        <v>1037</v>
      </c>
      <c r="C87" s="813"/>
      <c r="D87" s="813"/>
      <c r="E87" s="813"/>
      <c r="F87" s="813"/>
      <c r="G87" s="813"/>
      <c r="H87" s="813"/>
      <c r="I87" s="813"/>
      <c r="J87" s="813"/>
      <c r="K87" s="813"/>
      <c r="L87" s="813"/>
      <c r="M87" s="814"/>
      <c r="N87" s="57">
        <f>L84+L85+L86</f>
        <v>258180.53132269389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1118782.3023983401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8.75" customHeight="1" thickBot="1">
      <c r="A31" t="s">
        <v>1928</v>
      </c>
      <c r="B31" s="85" t="s">
        <v>1196</v>
      </c>
      <c r="C31" s="86" t="s">
        <v>2212</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112</v>
      </c>
      <c r="B36" s="861" t="str">
        <f>VLOOKUP(A36,EQUIPOS!A6:D154,3,FALSE)</f>
        <v xml:space="preserve">Aspersor manual
</v>
      </c>
      <c r="C36" s="862"/>
      <c r="D36" s="862"/>
      <c r="E36" s="862"/>
      <c r="F36" s="862"/>
      <c r="G36" s="862"/>
      <c r="H36" s="863"/>
      <c r="I36" s="274"/>
      <c r="J36" s="275"/>
      <c r="K36" s="276">
        <f>VLOOKUP(A36,EQUIPOS!A6:D163,4,FALSE)</f>
        <v>3625</v>
      </c>
      <c r="L36" s="277"/>
      <c r="M36" s="343">
        <v>2</v>
      </c>
      <c r="N36" s="279">
        <f>K36/M36</f>
        <v>1812.5</v>
      </c>
    </row>
    <row r="37" spans="1:14">
      <c r="A37" s="118" t="s">
        <v>363</v>
      </c>
      <c r="B37" s="861" t="str">
        <f>VLOOKUP(A37,EQUIPOS!A7:D154,3,FALSE)</f>
        <v>Vibrador de concreto, Motor de 3 hp a 18.000 rpm Mangueras de 4 mt</v>
      </c>
      <c r="C37" s="862"/>
      <c r="D37" s="862"/>
      <c r="E37" s="862"/>
      <c r="F37" s="862"/>
      <c r="G37" s="862"/>
      <c r="H37" s="863"/>
      <c r="I37" s="428"/>
      <c r="J37" s="429"/>
      <c r="K37" s="276">
        <f>VLOOKUP(A37,EQUIPOS!A7:D164,4,FALSE)</f>
        <v>4353</v>
      </c>
      <c r="L37" s="342"/>
      <c r="M37" s="343">
        <v>2</v>
      </c>
      <c r="N37" s="279">
        <f>K37/M37</f>
        <v>2176.5</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1595.850162690625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5584.8501626906254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611</v>
      </c>
      <c r="B48" s="48" t="str">
        <f>VLOOKUP(A48,MATERIALES!A5:D373,3,FALSE)</f>
        <v xml:space="preserve">Obra falsa concreto clase A y B (puntal de 3m metálico)
</v>
      </c>
      <c r="C48" s="288"/>
      <c r="D48" s="288"/>
      <c r="E48" s="288"/>
      <c r="F48" s="288"/>
      <c r="G48" s="288"/>
      <c r="H48" s="288"/>
      <c r="I48" s="288"/>
      <c r="J48" s="318" t="str">
        <f>VLOOKUP(A48,MATERIALES!A4:D640,2,FALSE)</f>
        <v>m2</v>
      </c>
      <c r="K48" s="289">
        <v>4.5999999999999996</v>
      </c>
      <c r="L48" s="274"/>
      <c r="M48" s="409">
        <f>VLOOKUP(A48,MATERIALES!A5:D396,4,FALSE)</f>
        <v>69495.475856283956</v>
      </c>
      <c r="N48" s="279">
        <f>K48*M48</f>
        <v>319679.18893890618</v>
      </c>
    </row>
    <row r="49" spans="1:14">
      <c r="A49" s="166" t="s">
        <v>849</v>
      </c>
      <c r="B49" s="48"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17758.934089979808</v>
      </c>
      <c r="N49" s="279">
        <f>K49*M49</f>
        <v>17758.934089979808</v>
      </c>
    </row>
    <row r="50" spans="1:14">
      <c r="A50" s="166" t="s">
        <v>902</v>
      </c>
      <c r="B50" s="48" t="str">
        <f>VLOOKUP(A50,MATERIALES!A6:D373,3,FALSE)</f>
        <v>Concreto Resistencia  35 (Mpa)</v>
      </c>
      <c r="C50" s="432"/>
      <c r="D50" s="432"/>
      <c r="E50" s="432"/>
      <c r="F50" s="432"/>
      <c r="G50" s="432"/>
      <c r="H50" s="432"/>
      <c r="I50" s="432"/>
      <c r="J50" s="319" t="str">
        <f>VLOOKUP(A50,MATERIALES!A6:D642,2,FALSE)</f>
        <v>m3</v>
      </c>
      <c r="K50" s="404">
        <v>1</v>
      </c>
      <c r="L50" s="428"/>
      <c r="M50" s="409">
        <f>VLOOKUP(A50,MATERIALES!A6:D398,4,FALSE)</f>
        <v>584573.52278912789</v>
      </c>
      <c r="N50" s="279">
        <f>K50*M50</f>
        <v>584573.52278912789</v>
      </c>
    </row>
    <row r="51" spans="1:14">
      <c r="A51" s="166" t="s">
        <v>951</v>
      </c>
      <c r="B51" s="48"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1767.1294039655272</v>
      </c>
      <c r="N51" s="279">
        <f>K51*M51</f>
        <v>8128.7952582414246</v>
      </c>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930140.4410762554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1323</v>
      </c>
      <c r="B60" s="51" t="str">
        <f>VLOOKUP(A60,TRANSPORTE!A2:D117,3,FALSE)</f>
        <v>Transporte de concreto</v>
      </c>
      <c r="C60" s="324"/>
      <c r="D60" s="324"/>
      <c r="E60" s="324"/>
      <c r="F60" s="324"/>
      <c r="G60" s="324"/>
      <c r="H60" s="318" t="s">
        <v>339</v>
      </c>
      <c r="I60" s="286">
        <v>1</v>
      </c>
      <c r="J60" s="293">
        <v>1</v>
      </c>
      <c r="K60" s="286">
        <f>I60*J60</f>
        <v>1</v>
      </c>
      <c r="L60" s="899">
        <f>VLOOKUP(A60,TRANSPORTE!A2:D117,4,FALSE)</f>
        <v>1633.6418561465293</v>
      </c>
      <c r="M60" s="900"/>
      <c r="N60" s="294">
        <f>K60*L60</f>
        <v>1633.6418561465293</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1633.6418561465293</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t="s">
        <v>15</v>
      </c>
      <c r="B71" s="54" t="str">
        <f>VLOOKUP(A71,'MANO DE OBRA'!A8:D68,3,FALSE)</f>
        <v>Obrero (6)</v>
      </c>
      <c r="C71" s="52"/>
      <c r="D71" s="52"/>
      <c r="E71" s="52"/>
      <c r="F71" s="52"/>
      <c r="G71" s="52"/>
      <c r="H71" s="52"/>
      <c r="I71" s="299">
        <f>K71/J71*100</f>
        <v>165623.36823599998</v>
      </c>
      <c r="J71" s="300">
        <v>185</v>
      </c>
      <c r="K71" s="301">
        <f>VLOOKUP(A71,'MANO DE OBRA'!A8:D99,4,FALSE)</f>
        <v>306403.23123659997</v>
      </c>
      <c r="L71" s="55"/>
      <c r="M71" s="441">
        <v>16</v>
      </c>
      <c r="N71" s="402">
        <f>K71/M71</f>
        <v>19150.201952287498</v>
      </c>
      <c r="O71" s="111"/>
    </row>
    <row r="72" spans="1:15">
      <c r="A72" s="167" t="s">
        <v>32</v>
      </c>
      <c r="B72" s="54" t="str">
        <f>VLOOKUP(A72,'MANO DE OBRA'!A8:D69,3,FALSE)</f>
        <v>Oficial (2)</v>
      </c>
      <c r="C72" s="52"/>
      <c r="D72" s="52"/>
      <c r="E72" s="52"/>
      <c r="F72" s="52"/>
      <c r="G72" s="52"/>
      <c r="H72" s="52"/>
      <c r="I72" s="299">
        <f>K72/J72*100</f>
        <v>110415.578824</v>
      </c>
      <c r="J72" s="300">
        <v>185</v>
      </c>
      <c r="K72" s="301">
        <f>VLOOKUP(A72,'MANO DE OBRA'!A8:D100,4,FALSE)</f>
        <v>204268.8208244</v>
      </c>
      <c r="L72" s="55"/>
      <c r="M72" s="441">
        <v>16</v>
      </c>
      <c r="N72" s="402">
        <f>K72/M72</f>
        <v>12766.801301525</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31917.003253812498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969275.93634890509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193855.18726978102</v>
      </c>
      <c r="M84" s="848"/>
      <c r="N84" s="56"/>
    </row>
    <row r="85" spans="1:14">
      <c r="B85" s="94" t="s">
        <v>1057</v>
      </c>
      <c r="C85" s="95"/>
      <c r="D85" s="95"/>
      <c r="E85" s="95"/>
      <c r="F85" s="95"/>
      <c r="G85" s="95"/>
      <c r="H85" s="95"/>
      <c r="I85" s="92"/>
      <c r="J85" s="93"/>
      <c r="K85" s="311">
        <v>0.05</v>
      </c>
      <c r="L85" s="847">
        <f>N79*K85</f>
        <v>48463.796817445254</v>
      </c>
      <c r="M85" s="848"/>
      <c r="N85" s="56"/>
    </row>
    <row r="86" spans="1:14" ht="15.75" thickBot="1">
      <c r="B86" s="96" t="s">
        <v>1058</v>
      </c>
      <c r="C86" s="97"/>
      <c r="D86" s="97"/>
      <c r="E86" s="97"/>
      <c r="F86" s="97"/>
      <c r="G86" s="97"/>
      <c r="H86" s="97"/>
      <c r="I86" s="98"/>
      <c r="J86" s="99"/>
      <c r="K86" s="312">
        <v>0.05</v>
      </c>
      <c r="L86" s="849">
        <f>N79*K86</f>
        <v>48463.796817445254</v>
      </c>
      <c r="M86" s="850"/>
      <c r="N86" s="56"/>
    </row>
    <row r="87" spans="1:14" ht="15.75" thickBot="1">
      <c r="B87" s="812" t="s">
        <v>1037</v>
      </c>
      <c r="C87" s="813"/>
      <c r="D87" s="813"/>
      <c r="E87" s="813"/>
      <c r="F87" s="813"/>
      <c r="G87" s="813"/>
      <c r="H87" s="813"/>
      <c r="I87" s="813"/>
      <c r="J87" s="813"/>
      <c r="K87" s="813"/>
      <c r="L87" s="813"/>
      <c r="M87" s="814"/>
      <c r="N87" s="57">
        <f>L84+L85+L86</f>
        <v>290782.78090467153</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1260058.7172535765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22.5" customHeight="1" thickBot="1">
      <c r="A31" t="s">
        <v>1928</v>
      </c>
      <c r="B31" s="85" t="s">
        <v>1197</v>
      </c>
      <c r="C31" s="86" t="s">
        <v>2213</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112</v>
      </c>
      <c r="B36" s="861" t="str">
        <f>VLOOKUP(A36,EQUIPOS!A6:D154,3,FALSE)</f>
        <v xml:space="preserve">Aspersor manual
</v>
      </c>
      <c r="C36" s="862"/>
      <c r="D36" s="862"/>
      <c r="E36" s="862"/>
      <c r="F36" s="862"/>
      <c r="G36" s="862"/>
      <c r="H36" s="863"/>
      <c r="I36" s="274"/>
      <c r="J36" s="275"/>
      <c r="K36" s="276">
        <f>VLOOKUP(A36,EQUIPOS!A6:D163,4,FALSE)</f>
        <v>3625</v>
      </c>
      <c r="L36" s="277"/>
      <c r="M36" s="343">
        <v>2</v>
      </c>
      <c r="N36" s="279">
        <f>K36/M36</f>
        <v>1812.5</v>
      </c>
    </row>
    <row r="37" spans="1:14">
      <c r="A37" s="118" t="s">
        <v>363</v>
      </c>
      <c r="B37" s="861" t="str">
        <f>VLOOKUP(A37,EQUIPOS!A7:D154,3,FALSE)</f>
        <v>Vibrador de concreto, Motor de 3 hp a 18.000 rpm Mangueras de 4 mt</v>
      </c>
      <c r="C37" s="862"/>
      <c r="D37" s="862"/>
      <c r="E37" s="862"/>
      <c r="F37" s="862"/>
      <c r="G37" s="862"/>
      <c r="H37" s="863"/>
      <c r="I37" s="428"/>
      <c r="J37" s="429"/>
      <c r="K37" s="276">
        <f>VLOOKUP(A37,EQUIPOS!A7:D164,4,FALSE)</f>
        <v>4353</v>
      </c>
      <c r="L37" s="342"/>
      <c r="M37" s="343">
        <v>2</v>
      </c>
      <c r="N37" s="279">
        <f>K37/M37</f>
        <v>2176.5</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1276.6801301525002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5265.6801301525002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611</v>
      </c>
      <c r="B48" s="48" t="str">
        <f>VLOOKUP(A48,MATERIALES!A5:D373,3,FALSE)</f>
        <v xml:space="preserve">Obra falsa concreto clase A y B (puntal de 3m metálico)
</v>
      </c>
      <c r="C48" s="288"/>
      <c r="D48" s="288"/>
      <c r="E48" s="288"/>
      <c r="F48" s="288"/>
      <c r="G48" s="288"/>
      <c r="H48" s="288"/>
      <c r="I48" s="288"/>
      <c r="J48" s="318" t="str">
        <f>VLOOKUP(A48,MATERIALES!A4:D640,2,FALSE)</f>
        <v>m2</v>
      </c>
      <c r="K48" s="289">
        <v>4.5999999999999996</v>
      </c>
      <c r="L48" s="274"/>
      <c r="M48" s="409">
        <f>VLOOKUP(A48,MATERIALES!A5:D396,4,FALSE)</f>
        <v>69495.475856283956</v>
      </c>
      <c r="N48" s="279">
        <f>K48*M48</f>
        <v>319679.18893890618</v>
      </c>
    </row>
    <row r="49" spans="1:14">
      <c r="A49" s="166" t="s">
        <v>849</v>
      </c>
      <c r="B49" s="48"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17758.934089979808</v>
      </c>
      <c r="N49" s="279">
        <f>K49*M49</f>
        <v>17758.934089979808</v>
      </c>
    </row>
    <row r="50" spans="1:14">
      <c r="A50" s="166" t="s">
        <v>903</v>
      </c>
      <c r="B50" s="48" t="str">
        <f>VLOOKUP(A50,MATERIALES!A6:D373,3,FALSE)</f>
        <v>Concreto Resistencia  32 (Mpa)</v>
      </c>
      <c r="C50" s="432"/>
      <c r="D50" s="432"/>
      <c r="E50" s="432"/>
      <c r="F50" s="432"/>
      <c r="G50" s="432"/>
      <c r="H50" s="432"/>
      <c r="I50" s="432"/>
      <c r="J50" s="319" t="str">
        <f>VLOOKUP(A50,MATERIALES!A6:D642,2,FALSE)</f>
        <v>m3</v>
      </c>
      <c r="K50" s="404">
        <v>1</v>
      </c>
      <c r="L50" s="428"/>
      <c r="M50" s="409">
        <f>VLOOKUP(A50,MATERIALES!A6:D398,4,FALSE)</f>
        <v>584573.52278912789</v>
      </c>
      <c r="N50" s="279">
        <f>K50*M50</f>
        <v>584573.52278912789</v>
      </c>
    </row>
    <row r="51" spans="1:14">
      <c r="A51" s="166" t="s">
        <v>951</v>
      </c>
      <c r="B51" s="48"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1767.1294039655272</v>
      </c>
      <c r="N51" s="279">
        <f>K51*M51</f>
        <v>8128.7952582414246</v>
      </c>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930140.4410762554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1323</v>
      </c>
      <c r="B60" s="51" t="str">
        <f>VLOOKUP(A60,TRANSPORTE!A2:D117,3,FALSE)</f>
        <v>Transporte de concreto</v>
      </c>
      <c r="C60" s="324"/>
      <c r="D60" s="324"/>
      <c r="E60" s="324"/>
      <c r="F60" s="324"/>
      <c r="G60" s="324"/>
      <c r="H60" s="318" t="s">
        <v>339</v>
      </c>
      <c r="I60" s="286">
        <v>1</v>
      </c>
      <c r="J60" s="293">
        <v>1</v>
      </c>
      <c r="K60" s="286">
        <f>I60*J60</f>
        <v>1</v>
      </c>
      <c r="L60" s="899">
        <f>VLOOKUP(A60,TRANSPORTE!A2:D117,4,FALSE)</f>
        <v>1633.6418561465293</v>
      </c>
      <c r="M60" s="900"/>
      <c r="N60" s="294">
        <f>K60*L60</f>
        <v>1633.6418561465293</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1633.6418561465293</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t="s">
        <v>15</v>
      </c>
      <c r="B71" s="54" t="str">
        <f>VLOOKUP(A71,'MANO DE OBRA'!A8:D68,3,FALSE)</f>
        <v>Obrero (6)</v>
      </c>
      <c r="C71" s="52"/>
      <c r="D71" s="52"/>
      <c r="E71" s="52"/>
      <c r="F71" s="52"/>
      <c r="G71" s="52"/>
      <c r="H71" s="52"/>
      <c r="I71" s="299">
        <f>K71/J71*100</f>
        <v>165623.36823599998</v>
      </c>
      <c r="J71" s="300">
        <v>185</v>
      </c>
      <c r="K71" s="301">
        <f>VLOOKUP(A71,'MANO DE OBRA'!A8:D99,4,FALSE)</f>
        <v>306403.23123659997</v>
      </c>
      <c r="L71" s="55"/>
      <c r="M71" s="441">
        <v>16</v>
      </c>
      <c r="N71" s="402">
        <f>K71/M71</f>
        <v>19150.201952287498</v>
      </c>
      <c r="O71" s="111"/>
    </row>
    <row r="72" spans="1:15">
      <c r="A72" s="167"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16</v>
      </c>
      <c r="N72" s="402">
        <f>K72/M72</f>
        <v>6383.4006507624999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25533.60260305</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962573.36566560436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192514.67313312087</v>
      </c>
      <c r="M84" s="848"/>
      <c r="N84" s="56"/>
    </row>
    <row r="85" spans="1:14">
      <c r="B85" s="94" t="s">
        <v>1057</v>
      </c>
      <c r="C85" s="95"/>
      <c r="D85" s="95"/>
      <c r="E85" s="95"/>
      <c r="F85" s="95"/>
      <c r="G85" s="95"/>
      <c r="H85" s="95"/>
      <c r="I85" s="92"/>
      <c r="J85" s="93"/>
      <c r="K85" s="311">
        <v>0.05</v>
      </c>
      <c r="L85" s="847">
        <f>N79*K85</f>
        <v>48128.668283280218</v>
      </c>
      <c r="M85" s="848"/>
      <c r="N85" s="56"/>
    </row>
    <row r="86" spans="1:14" ht="15.75" thickBot="1">
      <c r="B86" s="96" t="s">
        <v>1058</v>
      </c>
      <c r="C86" s="97"/>
      <c r="D86" s="97"/>
      <c r="E86" s="97"/>
      <c r="F86" s="97"/>
      <c r="G86" s="97"/>
      <c r="H86" s="97"/>
      <c r="I86" s="98"/>
      <c r="J86" s="99"/>
      <c r="K86" s="312">
        <v>0.05</v>
      </c>
      <c r="L86" s="849">
        <f>N79*K86</f>
        <v>48128.668283280218</v>
      </c>
      <c r="M86" s="850"/>
      <c r="N86" s="56"/>
    </row>
    <row r="87" spans="1:14" ht="15.75" thickBot="1">
      <c r="B87" s="812" t="s">
        <v>1037</v>
      </c>
      <c r="C87" s="813"/>
      <c r="D87" s="813"/>
      <c r="E87" s="813"/>
      <c r="F87" s="813"/>
      <c r="G87" s="813"/>
      <c r="H87" s="813"/>
      <c r="I87" s="813"/>
      <c r="J87" s="813"/>
      <c r="K87" s="813"/>
      <c r="L87" s="813"/>
      <c r="M87" s="814"/>
      <c r="N87" s="57">
        <f>L84+L85+L86</f>
        <v>288772.00969968131</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1251345.3753652857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20.25" customHeight="1" thickBot="1">
      <c r="A31" t="s">
        <v>1928</v>
      </c>
      <c r="B31" s="85" t="s">
        <v>1198</v>
      </c>
      <c r="C31" s="86" t="s">
        <v>2214</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112</v>
      </c>
      <c r="B36" s="861" t="str">
        <f>VLOOKUP(A36,EQUIPOS!A6:D154,3,FALSE)</f>
        <v xml:space="preserve">Aspersor manual
</v>
      </c>
      <c r="C36" s="862"/>
      <c r="D36" s="862"/>
      <c r="E36" s="862"/>
      <c r="F36" s="862"/>
      <c r="G36" s="862"/>
      <c r="H36" s="863"/>
      <c r="I36" s="274"/>
      <c r="J36" s="275"/>
      <c r="K36" s="276">
        <f>VLOOKUP(A36,EQUIPOS!A6:D163,4,FALSE)</f>
        <v>3625</v>
      </c>
      <c r="L36" s="277"/>
      <c r="M36" s="343">
        <v>2</v>
      </c>
      <c r="N36" s="279">
        <f>K36/M36</f>
        <v>1812.5</v>
      </c>
    </row>
    <row r="37" spans="1:14">
      <c r="A37" s="118" t="s">
        <v>363</v>
      </c>
      <c r="B37" s="861" t="str">
        <f>VLOOKUP(A37,EQUIPOS!A7:D154,3,FALSE)</f>
        <v>Vibrador de concreto, Motor de 3 hp a 18.000 rpm Mangueras de 4 mt</v>
      </c>
      <c r="C37" s="862"/>
      <c r="D37" s="862"/>
      <c r="E37" s="862"/>
      <c r="F37" s="862"/>
      <c r="G37" s="862"/>
      <c r="H37" s="863"/>
      <c r="I37" s="428"/>
      <c r="J37" s="429"/>
      <c r="K37" s="276">
        <f>VLOOKUP(A37,EQUIPOS!A7:D164,4,FALSE)</f>
        <v>4353</v>
      </c>
      <c r="L37" s="342"/>
      <c r="M37" s="343">
        <v>2</v>
      </c>
      <c r="N37" s="279">
        <f>K37/M37</f>
        <v>2176.5</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1276.6801301525002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5265.6801301525002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901</v>
      </c>
      <c r="B48" s="48" t="str">
        <f>VLOOKUP(A48,MATERIALES!A5:D373,3,FALSE)</f>
        <v>Concreto Resistencia  28 (Mpa)</v>
      </c>
      <c r="C48" s="288"/>
      <c r="D48" s="288"/>
      <c r="E48" s="288"/>
      <c r="F48" s="288"/>
      <c r="G48" s="288"/>
      <c r="H48" s="288"/>
      <c r="I48" s="288"/>
      <c r="J48" s="318" t="str">
        <f>VLOOKUP(A48,MATERIALES!A4:D640,2,FALSE)</f>
        <v>m3</v>
      </c>
      <c r="K48" s="289">
        <v>1</v>
      </c>
      <c r="L48" s="274"/>
      <c r="M48" s="409">
        <f>VLOOKUP(A48,MATERIALES!A5:D396,4,FALSE)</f>
        <v>489580.32533589459</v>
      </c>
      <c r="N48" s="279">
        <f>K48*M48</f>
        <v>489580.32533589459</v>
      </c>
    </row>
    <row r="49" spans="1:14">
      <c r="A49" s="166" t="s">
        <v>849</v>
      </c>
      <c r="B49" s="48"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17758.934089979808</v>
      </c>
      <c r="N49" s="279">
        <f>K49*M49</f>
        <v>17758.934089979808</v>
      </c>
    </row>
    <row r="50" spans="1:14">
      <c r="A50" s="166" t="s">
        <v>951</v>
      </c>
      <c r="B50" s="48" t="str">
        <f>VLOOKUP(A50,MATERIALES!A6:D373,3,FALSE)</f>
        <v>FORMALETA (Depende para que sea el Concreto)</v>
      </c>
      <c r="C50" s="432"/>
      <c r="D50" s="432"/>
      <c r="E50" s="432"/>
      <c r="F50" s="432"/>
      <c r="G50" s="432"/>
      <c r="H50" s="432"/>
      <c r="I50" s="432"/>
      <c r="J50" s="319" t="str">
        <f>VLOOKUP(A50,MATERIALES!A6:D642,2,FALSE)</f>
        <v>m2</v>
      </c>
      <c r="K50" s="404">
        <v>4.5999999999999996</v>
      </c>
      <c r="L50" s="428"/>
      <c r="M50" s="409">
        <f>VLOOKUP(A50,MATERIALES!A6:D398,4,FALSE)</f>
        <v>1767.1294039655272</v>
      </c>
      <c r="N50" s="279">
        <f>K50*M50</f>
        <v>8128.7952582414246</v>
      </c>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515468.05468411581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1323</v>
      </c>
      <c r="B60" s="51" t="str">
        <f>VLOOKUP(A60,TRANSPORTE!A2:D117,3,FALSE)</f>
        <v>Transporte de concreto</v>
      </c>
      <c r="C60" s="324"/>
      <c r="D60" s="324"/>
      <c r="E60" s="324"/>
      <c r="F60" s="324"/>
      <c r="G60" s="324"/>
      <c r="H60" s="318" t="s">
        <v>339</v>
      </c>
      <c r="I60" s="286">
        <v>1</v>
      </c>
      <c r="J60" s="293">
        <v>1</v>
      </c>
      <c r="K60" s="286">
        <f>I60*J60</f>
        <v>1</v>
      </c>
      <c r="L60" s="899">
        <f>VLOOKUP(A60,TRANSPORTE!A2:D117,4,FALSE)</f>
        <v>1633.6418561465293</v>
      </c>
      <c r="M60" s="900"/>
      <c r="N60" s="294">
        <f>K60*L60</f>
        <v>1633.6418561465293</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1633.6418561465293</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t="s">
        <v>15</v>
      </c>
      <c r="B71" s="54" t="str">
        <f>VLOOKUP(A71,'MANO DE OBRA'!A8:D68,3,FALSE)</f>
        <v>Obrero (6)</v>
      </c>
      <c r="C71" s="52"/>
      <c r="D71" s="52"/>
      <c r="E71" s="52"/>
      <c r="F71" s="52"/>
      <c r="G71" s="52"/>
      <c r="H71" s="52"/>
      <c r="I71" s="299">
        <f>K71/J71*100</f>
        <v>165623.36823599998</v>
      </c>
      <c r="J71" s="300">
        <v>185</v>
      </c>
      <c r="K71" s="301">
        <f>VLOOKUP(A71,'MANO DE OBRA'!A8:D99,4,FALSE)</f>
        <v>306403.23123659997</v>
      </c>
      <c r="L71" s="55"/>
      <c r="M71" s="441">
        <v>16</v>
      </c>
      <c r="N71" s="402">
        <f>K71/M71</f>
        <v>19150.201952287498</v>
      </c>
      <c r="O71" s="111"/>
    </row>
    <row r="72" spans="1:15">
      <c r="A72" s="167"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16</v>
      </c>
      <c r="N72" s="402">
        <f>K72/M72</f>
        <v>6383.4006507624999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25533.60260305</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547900.97927346476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109580.19585469295</v>
      </c>
      <c r="M84" s="848"/>
      <c r="N84" s="56"/>
    </row>
    <row r="85" spans="1:14">
      <c r="B85" s="94" t="s">
        <v>1057</v>
      </c>
      <c r="C85" s="95"/>
      <c r="D85" s="95"/>
      <c r="E85" s="95"/>
      <c r="F85" s="95"/>
      <c r="G85" s="95"/>
      <c r="H85" s="95"/>
      <c r="I85" s="92"/>
      <c r="J85" s="93"/>
      <c r="K85" s="311">
        <v>0.05</v>
      </c>
      <c r="L85" s="847">
        <f>N79*K85</f>
        <v>27395.048963673238</v>
      </c>
      <c r="M85" s="848"/>
      <c r="N85" s="56"/>
    </row>
    <row r="86" spans="1:14" ht="15.75" thickBot="1">
      <c r="B86" s="96" t="s">
        <v>1058</v>
      </c>
      <c r="C86" s="97"/>
      <c r="D86" s="97"/>
      <c r="E86" s="97"/>
      <c r="F86" s="97"/>
      <c r="G86" s="97"/>
      <c r="H86" s="97"/>
      <c r="I86" s="98"/>
      <c r="J86" s="99"/>
      <c r="K86" s="312">
        <v>0.05</v>
      </c>
      <c r="L86" s="849">
        <f>N79*K86</f>
        <v>27395.048963673238</v>
      </c>
      <c r="M86" s="850"/>
      <c r="N86" s="56"/>
    </row>
    <row r="87" spans="1:14" ht="15.75" thickBot="1">
      <c r="B87" s="812" t="s">
        <v>1037</v>
      </c>
      <c r="C87" s="813"/>
      <c r="D87" s="813"/>
      <c r="E87" s="813"/>
      <c r="F87" s="813"/>
      <c r="G87" s="813"/>
      <c r="H87" s="813"/>
      <c r="I87" s="813"/>
      <c r="J87" s="813"/>
      <c r="K87" s="813"/>
      <c r="L87" s="813"/>
      <c r="M87" s="814"/>
      <c r="N87" s="57">
        <f>L84+L85+L86</f>
        <v>164370.29378203943</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712271.27305550419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1199</v>
      </c>
      <c r="C31" s="86" t="s">
        <v>2215</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112</v>
      </c>
      <c r="B36" s="861" t="str">
        <f>VLOOKUP(A36,EQUIPOS!A6:D154,3,FALSE)</f>
        <v xml:space="preserve">Aspersor manual
</v>
      </c>
      <c r="C36" s="862"/>
      <c r="D36" s="862"/>
      <c r="E36" s="862"/>
      <c r="F36" s="862"/>
      <c r="G36" s="862"/>
      <c r="H36" s="863"/>
      <c r="I36" s="274"/>
      <c r="J36" s="275"/>
      <c r="K36" s="276">
        <f>VLOOKUP(A36,EQUIPOS!A6:D163,4,FALSE)</f>
        <v>3625</v>
      </c>
      <c r="L36" s="277"/>
      <c r="M36" s="343">
        <v>2</v>
      </c>
      <c r="N36" s="279">
        <f>K36/M36</f>
        <v>1812.5</v>
      </c>
    </row>
    <row r="37" spans="1:14">
      <c r="A37" s="118" t="s">
        <v>363</v>
      </c>
      <c r="B37" s="861" t="str">
        <f>VLOOKUP(A37,EQUIPOS!A7:D154,3,FALSE)</f>
        <v>Vibrador de concreto, Motor de 3 hp a 18.000 rpm Mangueras de 4 mt</v>
      </c>
      <c r="C37" s="862"/>
      <c r="D37" s="862"/>
      <c r="E37" s="862"/>
      <c r="F37" s="862"/>
      <c r="G37" s="862"/>
      <c r="H37" s="863"/>
      <c r="I37" s="428"/>
      <c r="J37" s="429"/>
      <c r="K37" s="276">
        <f>VLOOKUP(A37,EQUIPOS!A7:D164,4,FALSE)</f>
        <v>4353</v>
      </c>
      <c r="L37" s="342"/>
      <c r="M37" s="343">
        <v>2</v>
      </c>
      <c r="N37" s="279">
        <f>K37/M37</f>
        <v>2176.5</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1276.6801301525002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5265.6801301525002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904</v>
      </c>
      <c r="B48" s="48" t="str">
        <f>VLOOKUP(A48,MATERIALES!A5:D373,3,FALSE)</f>
        <v>Concreto Resistencia  21 (Mpa)</v>
      </c>
      <c r="C48" s="288"/>
      <c r="D48" s="288"/>
      <c r="E48" s="288"/>
      <c r="F48" s="288"/>
      <c r="G48" s="288"/>
      <c r="H48" s="288"/>
      <c r="I48" s="288"/>
      <c r="J48" s="318" t="str">
        <f>VLOOKUP(A48,MATERIALES!A4:D640,2,FALSE)</f>
        <v>m3</v>
      </c>
      <c r="K48" s="289">
        <v>1</v>
      </c>
      <c r="L48" s="274"/>
      <c r="M48" s="409">
        <f>VLOOKUP(A48,MATERIALES!A5:D396,4,FALSE)</f>
        <v>433984.44774905074</v>
      </c>
      <c r="N48" s="279">
        <f>K48*M48</f>
        <v>433984.44774905074</v>
      </c>
    </row>
    <row r="49" spans="1:14">
      <c r="A49" s="166" t="s">
        <v>849</v>
      </c>
      <c r="B49" s="48"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17758.934089979808</v>
      </c>
      <c r="N49" s="279">
        <f>K49*M49</f>
        <v>17758.934089979808</v>
      </c>
    </row>
    <row r="50" spans="1:14">
      <c r="A50" s="166"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4.5999999999999996</v>
      </c>
      <c r="L50" s="428"/>
      <c r="M50" s="409">
        <f>VLOOKUP(A50,MATERIALES!A6:D398,4,FALSE)</f>
        <v>1767.1294039655272</v>
      </c>
      <c r="N50" s="279">
        <f>K50*M50</f>
        <v>8128.7952582414246</v>
      </c>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ht="15.75" thickBot="1">
      <c r="B54" s="48"/>
      <c r="C54" s="317"/>
      <c r="D54" s="317"/>
      <c r="E54" s="317"/>
      <c r="F54" s="317"/>
      <c r="G54" s="317"/>
      <c r="H54" s="317"/>
      <c r="I54" s="317"/>
      <c r="J54" s="442"/>
      <c r="K54" s="131"/>
      <c r="L54" s="332"/>
      <c r="M54" s="409"/>
      <c r="N54" s="279"/>
    </row>
    <row r="55" spans="1:14" ht="15.75" thickBot="1">
      <c r="B55" s="812" t="s">
        <v>1037</v>
      </c>
      <c r="C55" s="813"/>
      <c r="D55" s="813"/>
      <c r="E55" s="813"/>
      <c r="F55" s="813"/>
      <c r="G55" s="813"/>
      <c r="H55" s="813"/>
      <c r="I55" s="813"/>
      <c r="J55" s="813"/>
      <c r="K55" s="813"/>
      <c r="L55" s="813"/>
      <c r="M55" s="814"/>
      <c r="N55" s="401">
        <f>SUM(N48:N54)</f>
        <v>459872.17709727195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1323</v>
      </c>
      <c r="B60" s="51" t="str">
        <f>VLOOKUP(A60,TRANSPORTE!A2:D117,3,FALSE)</f>
        <v>Transporte de concreto</v>
      </c>
      <c r="C60" s="324"/>
      <c r="D60" s="324"/>
      <c r="E60" s="324"/>
      <c r="F60" s="324"/>
      <c r="G60" s="324"/>
      <c r="H60" s="318" t="s">
        <v>339</v>
      </c>
      <c r="I60" s="286">
        <v>1</v>
      </c>
      <c r="J60" s="293">
        <v>1</v>
      </c>
      <c r="K60" s="286">
        <f>I60*J60</f>
        <v>1</v>
      </c>
      <c r="L60" s="899">
        <f>VLOOKUP(A60,TRANSPORTE!A2:D117,4,FALSE)</f>
        <v>1633.6418561465293</v>
      </c>
      <c r="M60" s="900"/>
      <c r="N60" s="294">
        <f>K60*L60</f>
        <v>1633.6418561465293</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1633.6418561465293</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7" t="s">
        <v>15</v>
      </c>
      <c r="B71" s="54" t="str">
        <f>VLOOKUP(A71,'MANO DE OBRA'!A8:D68,3,FALSE)</f>
        <v>Obrero (6)</v>
      </c>
      <c r="C71" s="52"/>
      <c r="D71" s="52"/>
      <c r="E71" s="52"/>
      <c r="F71" s="52"/>
      <c r="G71" s="52"/>
      <c r="H71" s="52"/>
      <c r="I71" s="299">
        <f>K71/J71*100</f>
        <v>165623.36823599998</v>
      </c>
      <c r="J71" s="300">
        <v>185</v>
      </c>
      <c r="K71" s="301">
        <f>VLOOKUP(A71,'MANO DE OBRA'!A8:D99,4,FALSE)</f>
        <v>306403.23123659997</v>
      </c>
      <c r="L71" s="55"/>
      <c r="M71" s="441">
        <v>16</v>
      </c>
      <c r="N71" s="402">
        <f>K71/M71</f>
        <v>19150.201952287498</v>
      </c>
      <c r="O71" s="111"/>
    </row>
    <row r="72" spans="1:15">
      <c r="A72" s="167"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16</v>
      </c>
      <c r="N72" s="402">
        <f>K72/M72</f>
        <v>6383.4006507624999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25533.60260305</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492305.10168662097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98461.020337324197</v>
      </c>
      <c r="M84" s="848"/>
      <c r="N84" s="56"/>
    </row>
    <row r="85" spans="1:14">
      <c r="B85" s="94" t="s">
        <v>1057</v>
      </c>
      <c r="C85" s="95"/>
      <c r="D85" s="95"/>
      <c r="E85" s="95"/>
      <c r="F85" s="95"/>
      <c r="G85" s="95"/>
      <c r="H85" s="95"/>
      <c r="I85" s="92"/>
      <c r="J85" s="93"/>
      <c r="K85" s="311">
        <v>0.05</v>
      </c>
      <c r="L85" s="847">
        <f>N79*K85</f>
        <v>24615.255084331049</v>
      </c>
      <c r="M85" s="848"/>
      <c r="N85" s="56"/>
    </row>
    <row r="86" spans="1:14" ht="15.75" thickBot="1">
      <c r="B86" s="96" t="s">
        <v>1058</v>
      </c>
      <c r="C86" s="97"/>
      <c r="D86" s="97"/>
      <c r="E86" s="97"/>
      <c r="F86" s="97"/>
      <c r="G86" s="97"/>
      <c r="H86" s="97"/>
      <c r="I86" s="98"/>
      <c r="J86" s="99"/>
      <c r="K86" s="312">
        <v>0.05</v>
      </c>
      <c r="L86" s="849">
        <f>N79*K86</f>
        <v>24615.255084331049</v>
      </c>
      <c r="M86" s="850"/>
      <c r="N86" s="56"/>
    </row>
    <row r="87" spans="1:14" ht="15.75" thickBot="1">
      <c r="B87" s="812" t="s">
        <v>1037</v>
      </c>
      <c r="C87" s="813"/>
      <c r="D87" s="813"/>
      <c r="E87" s="813"/>
      <c r="F87" s="813"/>
      <c r="G87" s="813"/>
      <c r="H87" s="813"/>
      <c r="I87" s="813"/>
      <c r="J87" s="813"/>
      <c r="K87" s="813"/>
      <c r="L87" s="813"/>
      <c r="M87" s="814"/>
      <c r="N87" s="57">
        <f>L84+L85+L86</f>
        <v>147691.5305059863</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639996.63219260727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ht="25.5"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1200</v>
      </c>
      <c r="C31" s="86" t="s">
        <v>2216</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257</v>
      </c>
      <c r="B36" s="861" t="str">
        <f>VLOOKUP(A36,EQUIPOS!A6:D154,3,FALSE)</f>
        <v>Mezcladora de concreto 1 bulto</v>
      </c>
      <c r="C36" s="862"/>
      <c r="D36" s="862"/>
      <c r="E36" s="862"/>
      <c r="F36" s="862"/>
      <c r="G36" s="862"/>
      <c r="H36" s="863"/>
      <c r="I36" s="274"/>
      <c r="J36" s="275"/>
      <c r="K36" s="276">
        <f>VLOOKUP(A36,EQUIPOS!A6:D163,4,FALSE)</f>
        <v>4994.666666666667</v>
      </c>
      <c r="L36" s="277"/>
      <c r="M36" s="343">
        <v>1</v>
      </c>
      <c r="N36" s="279">
        <f>K36/M36</f>
        <v>4994.666666666667</v>
      </c>
    </row>
    <row r="37" spans="1:14">
      <c r="A37" s="118" t="s">
        <v>363</v>
      </c>
      <c r="B37" s="861" t="str">
        <f>VLOOKUP(A37,EQUIPOS!A7:D154,3,FALSE)</f>
        <v>Vibrador de concreto, Motor de 3 hp a 18.000 rpm Mangueras de 4 mt</v>
      </c>
      <c r="C37" s="862"/>
      <c r="D37" s="862"/>
      <c r="E37" s="862"/>
      <c r="F37" s="862"/>
      <c r="G37" s="862"/>
      <c r="H37" s="863"/>
      <c r="I37" s="428"/>
      <c r="J37" s="429"/>
      <c r="K37" s="276">
        <f>VLOOKUP(A37,EQUIPOS!A7:D164,4,FALSE)</f>
        <v>4353</v>
      </c>
      <c r="L37" s="342"/>
      <c r="M37" s="343">
        <v>1</v>
      </c>
      <c r="N37" s="279">
        <f>K37/M37</f>
        <v>4353</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N81*M41</f>
        <v>3191.7003253812504</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12539.366992047919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824</v>
      </c>
      <c r="B48" s="48" t="str">
        <f>VLOOKUP(A48,MATERIALES!A5:D373,3,FALSE)</f>
        <v>Agregado para concreto hidráulico</v>
      </c>
      <c r="C48" s="288"/>
      <c r="D48" s="288"/>
      <c r="E48" s="288"/>
      <c r="F48" s="288"/>
      <c r="G48" s="288"/>
      <c r="H48" s="288"/>
      <c r="I48" s="288"/>
      <c r="J48" s="318" t="str">
        <f>VLOOKUP(A48,MATERIALES!A4:D640,2,FALSE)</f>
        <v>m3</v>
      </c>
      <c r="K48" s="289">
        <v>0.95</v>
      </c>
      <c r="L48" s="274"/>
      <c r="M48" s="409">
        <f>VLOOKUP(A48,MATERIALES!A5:D396,4,FALSE)</f>
        <v>58257.5</v>
      </c>
      <c r="N48" s="279">
        <f>K48*M48</f>
        <v>55344.625</v>
      </c>
    </row>
    <row r="49" spans="1:14">
      <c r="A49" s="166" t="s">
        <v>845</v>
      </c>
      <c r="B49" s="48" t="str">
        <f>VLOOKUP(A49,MATERIALES!A6:D373,3,FALSE)</f>
        <v>Agua</v>
      </c>
      <c r="C49" s="432"/>
      <c r="D49" s="432"/>
      <c r="E49" s="432"/>
      <c r="F49" s="432"/>
      <c r="G49" s="432"/>
      <c r="H49" s="432"/>
      <c r="I49" s="432"/>
      <c r="J49" s="319" t="str">
        <f>VLOOKUP(A49,MATERIALES!A5:D641,2,FALSE)</f>
        <v>lt</v>
      </c>
      <c r="K49" s="404">
        <v>170</v>
      </c>
      <c r="L49" s="428"/>
      <c r="M49" s="409">
        <f>VLOOKUP(A49,MATERIALES!A6:D397,4,FALSE)</f>
        <v>44.211442900018071</v>
      </c>
      <c r="N49" s="279">
        <f>K49*M49</f>
        <v>7515.945293003072</v>
      </c>
    </row>
    <row r="50" spans="1:14">
      <c r="A50" s="166" t="s">
        <v>873</v>
      </c>
      <c r="B50" s="48" t="str">
        <f>VLOOKUP(A50,MATERIALES!A6:D373,3,FALSE)</f>
        <v>Arena lavada</v>
      </c>
      <c r="C50" s="432"/>
      <c r="D50" s="432"/>
      <c r="E50" s="432"/>
      <c r="F50" s="432"/>
      <c r="G50" s="432"/>
      <c r="H50" s="432"/>
      <c r="I50" s="432"/>
      <c r="J50" s="319" t="str">
        <f>VLOOKUP(A50,MATERIALES!A6:D642,2,FALSE)</f>
        <v>m3</v>
      </c>
      <c r="K50" s="404">
        <v>0.55000000000000004</v>
      </c>
      <c r="L50" s="428"/>
      <c r="M50" s="409">
        <f>VLOOKUP(A50,MATERIALES!A6:D398,4,FALSE)</f>
        <v>85771.427321671188</v>
      </c>
      <c r="N50" s="279">
        <f>K50*M50</f>
        <v>47174.285026919155</v>
      </c>
    </row>
    <row r="51" spans="1:14">
      <c r="A51" s="166" t="s">
        <v>875</v>
      </c>
      <c r="B51" s="48" t="str">
        <f>VLOOKUP(A51,MATERIALES!A6:D373,3,FALSE)</f>
        <v xml:space="preserve">Cemento gris
</v>
      </c>
      <c r="C51" s="432"/>
      <c r="D51" s="432"/>
      <c r="E51" s="432"/>
      <c r="F51" s="432"/>
      <c r="G51" s="432"/>
      <c r="H51" s="432"/>
      <c r="I51" s="432"/>
      <c r="J51" s="319" t="str">
        <f>VLOOKUP(A51,MATERIALES!A6:D643,2,FALSE)</f>
        <v>kg</v>
      </c>
      <c r="K51" s="404">
        <v>300</v>
      </c>
      <c r="L51" s="428"/>
      <c r="M51" s="409">
        <f>VLOOKUP(A51,MATERIALES!A6:D399,4,FALSE)</f>
        <v>478.46923401434333</v>
      </c>
      <c r="N51" s="279">
        <f>K51*M51</f>
        <v>143540.770204303</v>
      </c>
    </row>
    <row r="52" spans="1:14">
      <c r="A52" s="166" t="s">
        <v>941</v>
      </c>
      <c r="B52" s="48" t="str">
        <f>VLOOKUP(A52,MATERIALES!A7:D373,3,FALSE)</f>
        <v xml:space="preserve">Formaleta (gaviones, juntas de bordillos, juntas de cunetas, muros, concretos clase D,E, F y G)
</v>
      </c>
      <c r="C52" s="432"/>
      <c r="D52" s="432"/>
      <c r="E52" s="432"/>
      <c r="F52" s="432"/>
      <c r="G52" s="432"/>
      <c r="H52" s="432"/>
      <c r="I52" s="432"/>
      <c r="J52" s="319" t="str">
        <f>VLOOKUP(A52,MATERIALES!A6:D644,2,FALSE)</f>
        <v>m2</v>
      </c>
      <c r="K52" s="404">
        <v>3.1</v>
      </c>
      <c r="L52" s="428"/>
      <c r="M52" s="409">
        <f>VLOOKUP(A52,MATERIALES!A7:D400,4,FALSE)</f>
        <v>1767.1294039655272</v>
      </c>
      <c r="N52" s="279">
        <f>K52*M52</f>
        <v>5478.1011522931349</v>
      </c>
    </row>
    <row r="53" spans="1:14">
      <c r="A53" s="166"/>
      <c r="B53" s="48"/>
      <c r="C53" s="432"/>
      <c r="D53" s="432"/>
      <c r="E53" s="432"/>
      <c r="F53" s="432"/>
      <c r="G53" s="432"/>
      <c r="H53" s="432"/>
      <c r="I53" s="432"/>
      <c r="J53" s="318"/>
      <c r="K53" s="404"/>
      <c r="L53" s="428"/>
      <c r="M53" s="409"/>
      <c r="N53" s="279"/>
    </row>
    <row r="54" spans="1:14">
      <c r="A54" s="166"/>
      <c r="B54" s="48"/>
      <c r="C54" s="432"/>
      <c r="D54" s="432"/>
      <c r="E54" s="432"/>
      <c r="F54" s="432"/>
      <c r="G54" s="432"/>
      <c r="H54" s="432"/>
      <c r="I54" s="432"/>
      <c r="J54" s="318"/>
      <c r="K54" s="404"/>
      <c r="L54" s="428"/>
      <c r="M54" s="409"/>
      <c r="N54" s="279"/>
    </row>
    <row r="55" spans="1:14">
      <c r="A55" s="166"/>
      <c r="B55" s="48"/>
      <c r="C55" s="432"/>
      <c r="D55" s="432"/>
      <c r="E55" s="432"/>
      <c r="F55" s="432"/>
      <c r="G55" s="432"/>
      <c r="H55" s="432"/>
      <c r="I55" s="432"/>
      <c r="J55" s="318"/>
      <c r="K55" s="404"/>
      <c r="L55" s="428"/>
      <c r="M55" s="409"/>
      <c r="N55" s="279"/>
    </row>
    <row r="56" spans="1:14">
      <c r="A56" s="166"/>
      <c r="B56" s="48"/>
      <c r="C56" s="432"/>
      <c r="D56" s="432"/>
      <c r="E56" s="432"/>
      <c r="F56" s="432"/>
      <c r="G56" s="432"/>
      <c r="H56" s="432"/>
      <c r="I56" s="432"/>
      <c r="J56" s="318"/>
      <c r="K56" s="404"/>
      <c r="L56" s="428"/>
      <c r="M56" s="409"/>
      <c r="N56" s="279"/>
    </row>
    <row r="57" spans="1:14">
      <c r="A57" s="166"/>
      <c r="B57" s="48"/>
      <c r="C57" s="432"/>
      <c r="D57" s="432"/>
      <c r="E57" s="432"/>
      <c r="F57" s="432"/>
      <c r="G57" s="432"/>
      <c r="H57" s="432"/>
      <c r="I57" s="432"/>
      <c r="J57" s="318"/>
      <c r="K57" s="404"/>
      <c r="L57" s="428"/>
      <c r="M57" s="409"/>
      <c r="N57" s="279"/>
    </row>
    <row r="58" spans="1:14" ht="15.75" thickBot="1">
      <c r="B58" s="48"/>
      <c r="C58" s="317"/>
      <c r="D58" s="317"/>
      <c r="E58" s="317"/>
      <c r="F58" s="317"/>
      <c r="G58" s="317"/>
      <c r="H58" s="317"/>
      <c r="I58" s="317"/>
      <c r="J58" s="442"/>
      <c r="K58" s="131"/>
      <c r="L58" s="332"/>
      <c r="M58" s="409"/>
      <c r="N58" s="279"/>
    </row>
    <row r="59" spans="1:14" ht="15.75" thickBot="1">
      <c r="B59" s="812" t="s">
        <v>1037</v>
      </c>
      <c r="C59" s="813"/>
      <c r="D59" s="813"/>
      <c r="E59" s="813"/>
      <c r="F59" s="813"/>
      <c r="G59" s="813"/>
      <c r="H59" s="813"/>
      <c r="I59" s="813"/>
      <c r="J59" s="813"/>
      <c r="K59" s="813"/>
      <c r="L59" s="813"/>
      <c r="M59" s="814"/>
      <c r="N59" s="401">
        <f>SUM(N48:N58)</f>
        <v>259053.72667651836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1313</v>
      </c>
      <c r="B64" s="51" t="str">
        <f>VLOOKUP(A64,TRANSPORTE!A2:D117,3,FALSE)</f>
        <v>Transporte de arena</v>
      </c>
      <c r="C64" s="324"/>
      <c r="D64" s="324"/>
      <c r="E64" s="324"/>
      <c r="F64" s="324"/>
      <c r="G64" s="324"/>
      <c r="H64" s="318" t="s">
        <v>339</v>
      </c>
      <c r="I64" s="286">
        <v>0.55000000000000004</v>
      </c>
      <c r="J64" s="293">
        <v>1</v>
      </c>
      <c r="K64" s="286">
        <f>I64*J64</f>
        <v>0.55000000000000004</v>
      </c>
      <c r="L64" s="899">
        <f>VLOOKUP(A64,TRANSPORTE!A2:D117,4,FALSE)</f>
        <v>1576</v>
      </c>
      <c r="M64" s="900"/>
      <c r="N64" s="294">
        <f>K64*L64</f>
        <v>866.80000000000007</v>
      </c>
    </row>
    <row r="65" spans="1:15">
      <c r="A65" t="s">
        <v>1365</v>
      </c>
      <c r="B65" s="51" t="str">
        <f>VLOOKUP(A65,TRANSPORTE!A3:D117,3,FALSE)</f>
        <v>Transporte de material triturado</v>
      </c>
      <c r="C65" s="52"/>
      <c r="D65" s="52"/>
      <c r="E65" s="52"/>
      <c r="F65" s="52"/>
      <c r="G65" s="52"/>
      <c r="H65" s="318" t="s">
        <v>339</v>
      </c>
      <c r="I65" s="286">
        <v>0.95</v>
      </c>
      <c r="J65" s="293">
        <v>1</v>
      </c>
      <c r="K65" s="286">
        <f>I65*J65</f>
        <v>0.95</v>
      </c>
      <c r="L65" s="899">
        <f>VLOOKUP(A65,TRANSPORTE!A3:D117,4,FALSE)</f>
        <v>1576</v>
      </c>
      <c r="M65" s="900"/>
      <c r="N65" s="294">
        <f>K65*L65</f>
        <v>1497.1999999999998</v>
      </c>
    </row>
    <row r="66" spans="1:15">
      <c r="B66" s="51"/>
      <c r="C66" s="52"/>
      <c r="D66" s="52"/>
      <c r="E66" s="52"/>
      <c r="F66" s="52"/>
      <c r="G66" s="52"/>
      <c r="H66" s="318"/>
      <c r="I66" s="286"/>
      <c r="J66" s="293"/>
      <c r="K66" s="286"/>
      <c r="L66" s="899"/>
      <c r="M66" s="900"/>
      <c r="N66" s="294"/>
    </row>
    <row r="67" spans="1:15">
      <c r="B67" s="51"/>
      <c r="C67" s="52"/>
      <c r="D67" s="52"/>
      <c r="E67" s="52"/>
      <c r="F67" s="52"/>
      <c r="G67" s="52"/>
      <c r="H67" s="318"/>
      <c r="I67" s="286"/>
      <c r="J67" s="293"/>
      <c r="K67" s="286"/>
      <c r="L67" s="899"/>
      <c r="M67" s="900"/>
      <c r="N67" s="294"/>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2364</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s="167"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441">
        <v>8</v>
      </c>
      <c r="N75" s="402">
        <f>K75/M75</f>
        <v>51067.205206099999</v>
      </c>
      <c r="O75" s="111"/>
    </row>
    <row r="76" spans="1:15">
      <c r="A76" s="167"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441">
        <v>8</v>
      </c>
      <c r="N76" s="402">
        <f>K76/M76</f>
        <v>12766.801301525</v>
      </c>
    </row>
    <row r="77" spans="1:15">
      <c r="B77" s="54"/>
      <c r="C77" s="52"/>
      <c r="D77" s="52"/>
      <c r="E77" s="52"/>
      <c r="F77" s="52"/>
      <c r="G77" s="52"/>
      <c r="H77" s="52"/>
      <c r="I77" s="299"/>
      <c r="J77" s="300"/>
      <c r="K77" s="301"/>
      <c r="L77" s="55"/>
      <c r="M77" s="439"/>
      <c r="N77" s="402"/>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63834.006507625003</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N43+N59+N70+N81</f>
        <v>337791.10017619125</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67558.22003523825</v>
      </c>
      <c r="M88" s="848"/>
      <c r="N88" s="56"/>
    </row>
    <row r="89" spans="1:14">
      <c r="B89" s="94" t="s">
        <v>1057</v>
      </c>
      <c r="C89" s="95"/>
      <c r="D89" s="95"/>
      <c r="E89" s="95"/>
      <c r="F89" s="95"/>
      <c r="G89" s="95"/>
      <c r="H89" s="95"/>
      <c r="I89" s="92"/>
      <c r="J89" s="93"/>
      <c r="K89" s="311">
        <v>0.05</v>
      </c>
      <c r="L89" s="847">
        <f>N83*K89</f>
        <v>16889.555008809562</v>
      </c>
      <c r="M89" s="848"/>
      <c r="N89" s="56"/>
    </row>
    <row r="90" spans="1:14" ht="15.75" thickBot="1">
      <c r="B90" s="96" t="s">
        <v>1058</v>
      </c>
      <c r="C90" s="97"/>
      <c r="D90" s="97"/>
      <c r="E90" s="97"/>
      <c r="F90" s="97"/>
      <c r="G90" s="97"/>
      <c r="H90" s="97"/>
      <c r="I90" s="98"/>
      <c r="J90" s="99"/>
      <c r="K90" s="312">
        <v>0.05</v>
      </c>
      <c r="L90" s="849">
        <f>N83*K90</f>
        <v>16889.555008809562</v>
      </c>
      <c r="M90" s="850"/>
      <c r="N90" s="56"/>
    </row>
    <row r="91" spans="1:14" ht="15.75" thickBot="1">
      <c r="B91" s="812" t="s">
        <v>1037</v>
      </c>
      <c r="C91" s="813"/>
      <c r="D91" s="813"/>
      <c r="E91" s="813"/>
      <c r="F91" s="813"/>
      <c r="G91" s="813"/>
      <c r="H91" s="813"/>
      <c r="I91" s="813"/>
      <c r="J91" s="813"/>
      <c r="K91" s="813"/>
      <c r="L91" s="813"/>
      <c r="M91" s="814"/>
      <c r="N91" s="57">
        <f>L88+L89+L90</f>
        <v>101337.33005285737</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439128.43022904859</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1060</v>
      </c>
      <c r="F98" s="424"/>
      <c r="G98" s="424"/>
      <c r="H98" s="424"/>
      <c r="I98" s="424"/>
      <c r="J98" s="424"/>
      <c r="K98" s="250"/>
      <c r="L98" s="250"/>
      <c r="M98" s="250"/>
      <c r="N98" s="251"/>
    </row>
    <row r="99" spans="2:14">
      <c r="B99" s="249"/>
      <c r="C99" s="250"/>
      <c r="D99" s="250"/>
      <c r="E99" s="250" t="s">
        <v>1061</v>
      </c>
      <c r="F99" s="250"/>
      <c r="G99" s="250"/>
      <c r="H99" s="250"/>
      <c r="I99" s="250"/>
      <c r="J99" s="250"/>
      <c r="K99" s="250"/>
      <c r="L99" s="250"/>
      <c r="M99" s="250"/>
      <c r="N99" s="251"/>
    </row>
    <row r="100" spans="2:14">
      <c r="B100" s="249"/>
      <c r="C100" s="250"/>
      <c r="D100" s="250"/>
      <c r="E100" s="250" t="s">
        <v>1062</v>
      </c>
      <c r="F100" s="250"/>
      <c r="G100" s="250"/>
      <c r="H100" s="250"/>
      <c r="I100" s="250"/>
      <c r="J100" s="250"/>
      <c r="K100" s="250"/>
      <c r="L100" s="250"/>
      <c r="M100" s="250"/>
      <c r="N100" s="251"/>
    </row>
    <row r="101" spans="2:14">
      <c r="B101" s="249"/>
      <c r="C101" s="250"/>
      <c r="D101" s="250"/>
      <c r="E101" s="250" t="s">
        <v>1063</v>
      </c>
      <c r="F101" s="250"/>
      <c r="G101" s="250"/>
      <c r="H101" s="250"/>
      <c r="I101" s="250"/>
      <c r="J101" s="250"/>
      <c r="K101" s="250"/>
      <c r="L101" s="250"/>
      <c r="M101" s="250"/>
      <c r="N101" s="251"/>
    </row>
    <row r="102" spans="2:14" ht="15.75" thickBot="1">
      <c r="B102" s="249"/>
      <c r="C102" s="250"/>
      <c r="D102" s="250"/>
      <c r="E102" s="250"/>
      <c r="F102" s="250" t="s">
        <v>1064</v>
      </c>
      <c r="G102" s="250"/>
      <c r="H102" s="250"/>
      <c r="I102" s="250"/>
      <c r="J102" s="250"/>
      <c r="K102" s="250"/>
      <c r="L102" s="250"/>
      <c r="M102" s="250"/>
      <c r="N102" s="251"/>
    </row>
    <row r="103" spans="2:14">
      <c r="B103" s="234" t="s">
        <v>2321</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2322</v>
      </c>
      <c r="C109" s="262"/>
      <c r="D109" s="262"/>
      <c r="E109" s="262"/>
      <c r="F109" s="262"/>
      <c r="G109" s="262"/>
      <c r="H109" s="262"/>
      <c r="I109" s="262"/>
      <c r="J109" s="262"/>
      <c r="K109" s="262"/>
      <c r="L109" s="262"/>
      <c r="M109" s="262"/>
      <c r="N109" s="263"/>
    </row>
    <row r="110" spans="2:14" ht="15" customHeight="1">
      <c r="B110" s="956" t="s">
        <v>2323</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2324</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1060</v>
      </c>
      <c r="F118" s="424"/>
      <c r="G118" s="424"/>
      <c r="H118" s="250"/>
      <c r="I118" s="250"/>
      <c r="J118" s="250"/>
      <c r="K118" s="250"/>
      <c r="L118" s="250"/>
      <c r="M118" s="250"/>
      <c r="N118" s="251"/>
    </row>
    <row r="119" spans="2:14">
      <c r="B119" s="249"/>
      <c r="C119" s="250"/>
      <c r="D119" s="250"/>
      <c r="E119" s="425" t="s">
        <v>1061</v>
      </c>
      <c r="F119" s="250"/>
      <c r="G119" s="250"/>
      <c r="H119" s="425"/>
      <c r="I119" s="425"/>
      <c r="J119" s="425"/>
      <c r="K119" s="250"/>
      <c r="L119" s="250"/>
      <c r="M119" s="250"/>
      <c r="N119" s="251"/>
    </row>
    <row r="120" spans="2:14">
      <c r="B120" s="249"/>
      <c r="C120" s="250"/>
      <c r="D120" s="250"/>
      <c r="E120" s="264" t="s">
        <v>1065</v>
      </c>
      <c r="F120" s="250"/>
      <c r="G120" s="250"/>
      <c r="H120" s="264"/>
      <c r="I120" s="264"/>
      <c r="J120" s="264"/>
      <c r="K120" s="250"/>
      <c r="L120" s="250"/>
      <c r="M120" s="250"/>
      <c r="N120" s="251"/>
    </row>
    <row r="121" spans="2:14">
      <c r="B121" s="265"/>
      <c r="C121" s="262"/>
      <c r="D121" s="262"/>
      <c r="E121" s="250" t="s">
        <v>1063</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2325</v>
      </c>
      <c r="C123" s="264"/>
      <c r="D123" s="264"/>
      <c r="E123" s="250"/>
      <c r="F123" s="250"/>
      <c r="G123" s="250"/>
      <c r="H123" s="250"/>
      <c r="I123" s="250"/>
      <c r="J123" s="962"/>
      <c r="K123" s="962"/>
      <c r="L123" s="962"/>
      <c r="M123" s="962"/>
      <c r="N123" s="963"/>
    </row>
    <row r="124" spans="2:14" ht="15.75" thickBot="1">
      <c r="B124" s="426" t="s">
        <v>2326</v>
      </c>
      <c r="C124" s="427"/>
      <c r="D124" s="427"/>
      <c r="E124" s="266"/>
      <c r="F124" s="266"/>
      <c r="G124" s="266"/>
      <c r="H124" s="266"/>
      <c r="I124" s="266"/>
      <c r="J124" s="964"/>
      <c r="K124" s="964"/>
      <c r="L124" s="964"/>
      <c r="M124" s="964"/>
      <c r="N124" s="96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1201</v>
      </c>
      <c r="C31" s="86" t="s">
        <v>2217</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257</v>
      </c>
      <c r="B36" s="861" t="str">
        <f>VLOOKUP(A36,EQUIPOS!A6:D154,3,FALSE)</f>
        <v>Mezcladora de concreto 1 bulto</v>
      </c>
      <c r="C36" s="862"/>
      <c r="D36" s="862"/>
      <c r="E36" s="862"/>
      <c r="F36" s="862"/>
      <c r="G36" s="862"/>
      <c r="H36" s="863"/>
      <c r="I36" s="274"/>
      <c r="J36" s="275"/>
      <c r="K36" s="276">
        <f>VLOOKUP(A36,EQUIPOS!A6:D163,4,FALSE)</f>
        <v>4994.666666666667</v>
      </c>
      <c r="L36" s="277"/>
      <c r="M36" s="343">
        <v>1</v>
      </c>
      <c r="N36" s="279">
        <f>K36/M36</f>
        <v>4994.666666666667</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N81*M41</f>
        <v>3191.7003253812504</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8186.3669920479169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824</v>
      </c>
      <c r="B48" s="48" t="str">
        <f>VLOOKUP(A48,MATERIALES!A5:D373,3,FALSE)</f>
        <v>Agregado para concreto hidráulico</v>
      </c>
      <c r="C48" s="288"/>
      <c r="D48" s="288"/>
      <c r="E48" s="288"/>
      <c r="F48" s="288"/>
      <c r="G48" s="288"/>
      <c r="H48" s="288"/>
      <c r="I48" s="288"/>
      <c r="J48" s="318" t="str">
        <f>VLOOKUP(A48,MATERIALES!A4:D640,2,FALSE)</f>
        <v>m3</v>
      </c>
      <c r="K48" s="289">
        <v>0.84</v>
      </c>
      <c r="L48" s="274"/>
      <c r="M48" s="409">
        <f>VLOOKUP(A48,MATERIALES!A5:D396,4,FALSE)</f>
        <v>58257.5</v>
      </c>
      <c r="N48" s="279">
        <f>K48*M48</f>
        <v>48936.299999999996</v>
      </c>
    </row>
    <row r="49" spans="1:14">
      <c r="A49" s="166" t="s">
        <v>845</v>
      </c>
      <c r="B49" s="48" t="str">
        <f>VLOOKUP(A49,MATERIALES!A6:D373,3,FALSE)</f>
        <v>Agua</v>
      </c>
      <c r="C49" s="432"/>
      <c r="D49" s="432"/>
      <c r="E49" s="432"/>
      <c r="F49" s="432"/>
      <c r="G49" s="432"/>
      <c r="H49" s="432"/>
      <c r="I49" s="432"/>
      <c r="J49" s="319" t="str">
        <f>VLOOKUP(A49,MATERIALES!A5:D641,2,FALSE)</f>
        <v>lt</v>
      </c>
      <c r="K49" s="404">
        <v>185</v>
      </c>
      <c r="L49" s="428"/>
      <c r="M49" s="409">
        <f>VLOOKUP(A49,MATERIALES!A6:D397,4,FALSE)</f>
        <v>44.211442900018071</v>
      </c>
      <c r="N49" s="279">
        <f>K49*M49</f>
        <v>8179.1169365033429</v>
      </c>
    </row>
    <row r="50" spans="1:14">
      <c r="A50" s="166" t="s">
        <v>873</v>
      </c>
      <c r="B50" s="48" t="str">
        <f>VLOOKUP(A50,MATERIALES!A6:D373,3,FALSE)</f>
        <v>Arena lavada</v>
      </c>
      <c r="C50" s="432"/>
      <c r="D50" s="432"/>
      <c r="E50" s="432"/>
      <c r="F50" s="432"/>
      <c r="G50" s="432"/>
      <c r="H50" s="432"/>
      <c r="I50" s="432"/>
      <c r="J50" s="319" t="str">
        <f>VLOOKUP(A50,MATERIALES!A6:D642,2,FALSE)</f>
        <v>m3</v>
      </c>
      <c r="K50" s="404">
        <v>0.63</v>
      </c>
      <c r="L50" s="428"/>
      <c r="M50" s="409">
        <f>VLOOKUP(A50,MATERIALES!A6:D398,4,FALSE)</f>
        <v>85771.427321671188</v>
      </c>
      <c r="N50" s="279">
        <f>K50*M50</f>
        <v>54035.999212652852</v>
      </c>
    </row>
    <row r="51" spans="1:14">
      <c r="A51" s="166" t="s">
        <v>875</v>
      </c>
      <c r="B51" s="48" t="str">
        <f>VLOOKUP(A51,MATERIALES!A6:D373,3,FALSE)</f>
        <v xml:space="preserve">Cemento gris
</v>
      </c>
      <c r="C51" s="432"/>
      <c r="D51" s="432"/>
      <c r="E51" s="432"/>
      <c r="F51" s="432"/>
      <c r="G51" s="432"/>
      <c r="H51" s="432"/>
      <c r="I51" s="432"/>
      <c r="J51" s="319" t="str">
        <f>VLOOKUP(A51,MATERIALES!A6:D643,2,FALSE)</f>
        <v>kg</v>
      </c>
      <c r="K51" s="404">
        <v>260</v>
      </c>
      <c r="L51" s="428"/>
      <c r="M51" s="409">
        <f>VLOOKUP(A51,MATERIALES!A6:D399,4,FALSE)</f>
        <v>478.46923401434333</v>
      </c>
      <c r="N51" s="279">
        <f>K51*M51</f>
        <v>124402.00084372927</v>
      </c>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c r="A54" s="166"/>
      <c r="B54" s="48"/>
      <c r="C54" s="432"/>
      <c r="D54" s="432"/>
      <c r="E54" s="432"/>
      <c r="F54" s="432"/>
      <c r="G54" s="432"/>
      <c r="H54" s="432"/>
      <c r="I54" s="432"/>
      <c r="J54" s="318"/>
      <c r="K54" s="404"/>
      <c r="L54" s="428"/>
      <c r="M54" s="409"/>
      <c r="N54" s="279"/>
    </row>
    <row r="55" spans="1:14">
      <c r="A55" s="166"/>
      <c r="B55" s="48"/>
      <c r="C55" s="432"/>
      <c r="D55" s="432"/>
      <c r="E55" s="432"/>
      <c r="F55" s="432"/>
      <c r="G55" s="432"/>
      <c r="H55" s="432"/>
      <c r="I55" s="432"/>
      <c r="J55" s="318"/>
      <c r="K55" s="404"/>
      <c r="L55" s="428"/>
      <c r="M55" s="409"/>
      <c r="N55" s="279"/>
    </row>
    <row r="56" spans="1:14">
      <c r="A56" s="166"/>
      <c r="B56" s="48"/>
      <c r="C56" s="432"/>
      <c r="D56" s="432"/>
      <c r="E56" s="432"/>
      <c r="F56" s="432"/>
      <c r="G56" s="432"/>
      <c r="H56" s="432"/>
      <c r="I56" s="432"/>
      <c r="J56" s="318"/>
      <c r="K56" s="404"/>
      <c r="L56" s="428"/>
      <c r="M56" s="409"/>
      <c r="N56" s="279"/>
    </row>
    <row r="57" spans="1:14">
      <c r="A57" s="166"/>
      <c r="B57" s="48"/>
      <c r="C57" s="432"/>
      <c r="D57" s="432"/>
      <c r="E57" s="432"/>
      <c r="F57" s="432"/>
      <c r="G57" s="432"/>
      <c r="H57" s="432"/>
      <c r="I57" s="432"/>
      <c r="J57" s="318"/>
      <c r="K57" s="404"/>
      <c r="L57" s="428"/>
      <c r="M57" s="409"/>
      <c r="N57" s="279"/>
    </row>
    <row r="58" spans="1:14" ht="15.75" thickBot="1">
      <c r="B58" s="48"/>
      <c r="C58" s="317"/>
      <c r="D58" s="317"/>
      <c r="E58" s="317"/>
      <c r="F58" s="317"/>
      <c r="G58" s="317"/>
      <c r="H58" s="317"/>
      <c r="I58" s="317"/>
      <c r="J58" s="442"/>
      <c r="K58" s="131"/>
      <c r="L58" s="332"/>
      <c r="M58" s="409"/>
      <c r="N58" s="279"/>
    </row>
    <row r="59" spans="1:14" ht="15.75" thickBot="1">
      <c r="B59" s="812" t="s">
        <v>1037</v>
      </c>
      <c r="C59" s="813"/>
      <c r="D59" s="813"/>
      <c r="E59" s="813"/>
      <c r="F59" s="813"/>
      <c r="G59" s="813"/>
      <c r="H59" s="813"/>
      <c r="I59" s="813"/>
      <c r="J59" s="813"/>
      <c r="K59" s="813"/>
      <c r="L59" s="813"/>
      <c r="M59" s="814"/>
      <c r="N59" s="401">
        <f>SUM(N48:N58)</f>
        <v>235553.41699288547</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1313</v>
      </c>
      <c r="B64" s="51" t="str">
        <f>VLOOKUP(A64,TRANSPORTE!A2:D117,3,FALSE)</f>
        <v>Transporte de arena</v>
      </c>
      <c r="C64" s="324"/>
      <c r="D64" s="324"/>
      <c r="E64" s="324"/>
      <c r="F64" s="324"/>
      <c r="G64" s="324"/>
      <c r="H64" s="318" t="s">
        <v>339</v>
      </c>
      <c r="I64" s="286">
        <v>0.63</v>
      </c>
      <c r="J64" s="293">
        <v>1</v>
      </c>
      <c r="K64" s="286">
        <f>I64*J64</f>
        <v>0.63</v>
      </c>
      <c r="L64" s="899">
        <f>VLOOKUP(A64,TRANSPORTE!A2:D117,4,FALSE)</f>
        <v>1576</v>
      </c>
      <c r="M64" s="900"/>
      <c r="N64" s="294">
        <f>K64*L64</f>
        <v>992.88</v>
      </c>
    </row>
    <row r="65" spans="1:15">
      <c r="A65" t="s">
        <v>1365</v>
      </c>
      <c r="B65" s="51" t="str">
        <f>VLOOKUP(A65,TRANSPORTE!A3:D117,3,FALSE)</f>
        <v>Transporte de material triturado</v>
      </c>
      <c r="C65" s="52"/>
      <c r="D65" s="52"/>
      <c r="E65" s="52"/>
      <c r="F65" s="52"/>
      <c r="G65" s="52"/>
      <c r="H65" s="318" t="s">
        <v>339</v>
      </c>
      <c r="I65" s="286">
        <v>0.84</v>
      </c>
      <c r="J65" s="293">
        <v>1</v>
      </c>
      <c r="K65" s="286">
        <f>I65*J65</f>
        <v>0.84</v>
      </c>
      <c r="L65" s="899">
        <f>VLOOKUP(A65,TRANSPORTE!A3:D117,4,FALSE)</f>
        <v>1576</v>
      </c>
      <c r="M65" s="900"/>
      <c r="N65" s="294">
        <f>K65*L65</f>
        <v>1323.84</v>
      </c>
    </row>
    <row r="66" spans="1:15">
      <c r="B66" s="51"/>
      <c r="C66" s="52"/>
      <c r="D66" s="52"/>
      <c r="E66" s="52"/>
      <c r="F66" s="52"/>
      <c r="G66" s="52"/>
      <c r="H66" s="318"/>
      <c r="I66" s="286"/>
      <c r="J66" s="293"/>
      <c r="K66" s="286"/>
      <c r="L66" s="899"/>
      <c r="M66" s="900"/>
      <c r="N66" s="294"/>
    </row>
    <row r="67" spans="1:15">
      <c r="B67" s="51"/>
      <c r="C67" s="52"/>
      <c r="D67" s="52"/>
      <c r="E67" s="52"/>
      <c r="F67" s="52"/>
      <c r="G67" s="52"/>
      <c r="H67" s="318"/>
      <c r="I67" s="286"/>
      <c r="J67" s="293"/>
      <c r="K67" s="286"/>
      <c r="L67" s="899"/>
      <c r="M67" s="900"/>
      <c r="N67" s="294"/>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2316.7199999999998</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s="167"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441">
        <v>8</v>
      </c>
      <c r="N75" s="402">
        <f>K75/M75</f>
        <v>51067.205206099999</v>
      </c>
      <c r="O75" s="111"/>
    </row>
    <row r="76" spans="1:15">
      <c r="A76" s="167"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441">
        <v>8</v>
      </c>
      <c r="N76" s="402">
        <f>K76/M76</f>
        <v>12766.801301525</v>
      </c>
    </row>
    <row r="77" spans="1:15">
      <c r="B77" s="54"/>
      <c r="C77" s="52"/>
      <c r="D77" s="52"/>
      <c r="E77" s="52"/>
      <c r="F77" s="52"/>
      <c r="G77" s="52"/>
      <c r="H77" s="52"/>
      <c r="I77" s="299"/>
      <c r="J77" s="300"/>
      <c r="K77" s="301"/>
      <c r="L77" s="55"/>
      <c r="M77" s="439"/>
      <c r="N77" s="402"/>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63834.006507625003</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N43+N59+N70+N81</f>
        <v>309890.51049255842</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61978.102098511685</v>
      </c>
      <c r="M88" s="848"/>
      <c r="N88" s="56"/>
    </row>
    <row r="89" spans="1:14">
      <c r="B89" s="94" t="s">
        <v>1057</v>
      </c>
      <c r="C89" s="95"/>
      <c r="D89" s="95"/>
      <c r="E89" s="95"/>
      <c r="F89" s="95"/>
      <c r="G89" s="95"/>
      <c r="H89" s="95"/>
      <c r="I89" s="92"/>
      <c r="J89" s="93"/>
      <c r="K89" s="311">
        <v>0.05</v>
      </c>
      <c r="L89" s="847">
        <f>N83*K89</f>
        <v>15494.525524627921</v>
      </c>
      <c r="M89" s="848"/>
      <c r="N89" s="56"/>
    </row>
    <row r="90" spans="1:14" ht="15.75" thickBot="1">
      <c r="B90" s="96" t="s">
        <v>1058</v>
      </c>
      <c r="C90" s="97"/>
      <c r="D90" s="97"/>
      <c r="E90" s="97"/>
      <c r="F90" s="97"/>
      <c r="G90" s="97"/>
      <c r="H90" s="97"/>
      <c r="I90" s="98"/>
      <c r="J90" s="99"/>
      <c r="K90" s="312">
        <v>0.05</v>
      </c>
      <c r="L90" s="849">
        <f>N83*K90</f>
        <v>15494.525524627921</v>
      </c>
      <c r="M90" s="850"/>
      <c r="N90" s="56"/>
    </row>
    <row r="91" spans="1:14" ht="15.75" thickBot="1">
      <c r="B91" s="812" t="s">
        <v>1037</v>
      </c>
      <c r="C91" s="813"/>
      <c r="D91" s="813"/>
      <c r="E91" s="813"/>
      <c r="F91" s="813"/>
      <c r="G91" s="813"/>
      <c r="H91" s="813"/>
      <c r="I91" s="813"/>
      <c r="J91" s="813"/>
      <c r="K91" s="813"/>
      <c r="L91" s="813"/>
      <c r="M91" s="814"/>
      <c r="N91" s="57">
        <f>L88+L89+L90</f>
        <v>92967.153147767531</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402857.66364032595</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1060</v>
      </c>
      <c r="F98" s="424"/>
      <c r="G98" s="424"/>
      <c r="H98" s="424"/>
      <c r="I98" s="424"/>
      <c r="J98" s="424"/>
      <c r="K98" s="250"/>
      <c r="L98" s="250"/>
      <c r="M98" s="250"/>
      <c r="N98" s="251"/>
    </row>
    <row r="99" spans="2:14">
      <c r="B99" s="249"/>
      <c r="C99" s="250"/>
      <c r="D99" s="250"/>
      <c r="E99" s="250" t="s">
        <v>1061</v>
      </c>
      <c r="F99" s="250"/>
      <c r="G99" s="250"/>
      <c r="H99" s="250"/>
      <c r="I99" s="250"/>
      <c r="J99" s="250"/>
      <c r="K99" s="250"/>
      <c r="L99" s="250"/>
      <c r="M99" s="250"/>
      <c r="N99" s="251"/>
    </row>
    <row r="100" spans="2:14">
      <c r="B100" s="249"/>
      <c r="C100" s="250"/>
      <c r="D100" s="250"/>
      <c r="E100" s="250" t="s">
        <v>1062</v>
      </c>
      <c r="F100" s="250"/>
      <c r="G100" s="250"/>
      <c r="H100" s="250"/>
      <c r="I100" s="250"/>
      <c r="J100" s="250"/>
      <c r="K100" s="250"/>
      <c r="L100" s="250"/>
      <c r="M100" s="250"/>
      <c r="N100" s="251"/>
    </row>
    <row r="101" spans="2:14">
      <c r="B101" s="249"/>
      <c r="C101" s="250"/>
      <c r="D101" s="250"/>
      <c r="E101" s="250" t="s">
        <v>1063</v>
      </c>
      <c r="F101" s="250"/>
      <c r="G101" s="250"/>
      <c r="H101" s="250"/>
      <c r="I101" s="250"/>
      <c r="J101" s="250"/>
      <c r="K101" s="250"/>
      <c r="L101" s="250"/>
      <c r="M101" s="250"/>
      <c r="N101" s="251"/>
    </row>
    <row r="102" spans="2:14" ht="15.75" thickBot="1">
      <c r="B102" s="249"/>
      <c r="C102" s="250"/>
      <c r="D102" s="250"/>
      <c r="E102" s="250"/>
      <c r="F102" s="250" t="s">
        <v>1064</v>
      </c>
      <c r="G102" s="250"/>
      <c r="H102" s="250"/>
      <c r="I102" s="250"/>
      <c r="J102" s="250"/>
      <c r="K102" s="250"/>
      <c r="L102" s="250"/>
      <c r="M102" s="250"/>
      <c r="N102" s="251"/>
    </row>
    <row r="103" spans="2:14">
      <c r="B103" s="234" t="s">
        <v>2321</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2322</v>
      </c>
      <c r="C109" s="262"/>
      <c r="D109" s="262"/>
      <c r="E109" s="262"/>
      <c r="F109" s="262"/>
      <c r="G109" s="262"/>
      <c r="H109" s="262"/>
      <c r="I109" s="262"/>
      <c r="J109" s="262"/>
      <c r="K109" s="262"/>
      <c r="L109" s="262"/>
      <c r="M109" s="262"/>
      <c r="N109" s="263"/>
    </row>
    <row r="110" spans="2:14" ht="15" customHeight="1">
      <c r="B110" s="956" t="s">
        <v>2323</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2324</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1060</v>
      </c>
      <c r="F118" s="424"/>
      <c r="G118" s="424"/>
      <c r="H118" s="250"/>
      <c r="I118" s="250"/>
      <c r="J118" s="250"/>
      <c r="K118" s="250"/>
      <c r="L118" s="250"/>
      <c r="M118" s="250"/>
      <c r="N118" s="251"/>
    </row>
    <row r="119" spans="2:14">
      <c r="B119" s="249"/>
      <c r="C119" s="250"/>
      <c r="D119" s="250"/>
      <c r="E119" s="425" t="s">
        <v>1061</v>
      </c>
      <c r="F119" s="250"/>
      <c r="G119" s="250"/>
      <c r="H119" s="425"/>
      <c r="I119" s="425"/>
      <c r="J119" s="425"/>
      <c r="K119" s="250"/>
      <c r="L119" s="250"/>
      <c r="M119" s="250"/>
      <c r="N119" s="251"/>
    </row>
    <row r="120" spans="2:14">
      <c r="B120" s="249"/>
      <c r="C120" s="250"/>
      <c r="D120" s="250"/>
      <c r="E120" s="264" t="s">
        <v>1065</v>
      </c>
      <c r="F120" s="250"/>
      <c r="G120" s="250"/>
      <c r="H120" s="264"/>
      <c r="I120" s="264"/>
      <c r="J120" s="264"/>
      <c r="K120" s="250"/>
      <c r="L120" s="250"/>
      <c r="M120" s="250"/>
      <c r="N120" s="251"/>
    </row>
    <row r="121" spans="2:14">
      <c r="B121" s="265"/>
      <c r="C121" s="262"/>
      <c r="D121" s="262"/>
      <c r="E121" s="250" t="s">
        <v>1063</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2325</v>
      </c>
      <c r="C123" s="264"/>
      <c r="D123" s="264"/>
      <c r="E123" s="250"/>
      <c r="F123" s="250"/>
      <c r="G123" s="250"/>
      <c r="H123" s="250"/>
      <c r="I123" s="250"/>
      <c r="J123" s="962"/>
      <c r="K123" s="962"/>
      <c r="L123" s="962"/>
      <c r="M123" s="962"/>
      <c r="N123" s="963"/>
    </row>
    <row r="124" spans="2:14" ht="15.75" thickBot="1">
      <c r="B124" s="426" t="s">
        <v>2326</v>
      </c>
      <c r="C124" s="427"/>
      <c r="D124" s="427"/>
      <c r="E124" s="266"/>
      <c r="F124" s="266"/>
      <c r="G124" s="266"/>
      <c r="H124" s="266"/>
      <c r="I124" s="266"/>
      <c r="J124" s="964"/>
      <c r="K124" s="964"/>
      <c r="L124" s="964"/>
      <c r="M124" s="964"/>
      <c r="N124" s="96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1202</v>
      </c>
      <c r="C31" s="86" t="s">
        <v>2218</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257</v>
      </c>
      <c r="B36" s="861" t="str">
        <f>VLOOKUP(A36,EQUIPOS!A6:D154,3,FALSE)</f>
        <v>Mezcladora de concreto 1 bulto</v>
      </c>
      <c r="C36" s="862"/>
      <c r="D36" s="862"/>
      <c r="E36" s="862"/>
      <c r="F36" s="862"/>
      <c r="G36" s="862"/>
      <c r="H36" s="863"/>
      <c r="I36" s="274"/>
      <c r="J36" s="275"/>
      <c r="K36" s="276">
        <f>VLOOKUP(A36,EQUIPOS!A6:D163,4,FALSE)</f>
        <v>4994.666666666667</v>
      </c>
      <c r="L36" s="277"/>
      <c r="M36" s="343">
        <v>1</v>
      </c>
      <c r="N36" s="279">
        <f>K36/M36</f>
        <v>4994.666666666667</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N81*M41</f>
        <v>2553.3602603050003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7548.0269269716673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824</v>
      </c>
      <c r="B48" s="48"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58257.5</v>
      </c>
      <c r="N48" s="279">
        <f>K48*M48</f>
        <v>29361.78</v>
      </c>
    </row>
    <row r="49" spans="1:14">
      <c r="A49" s="166" t="s">
        <v>845</v>
      </c>
      <c r="B49" s="48" t="str">
        <f>VLOOKUP(A49,MATERIALES!A6:D373,3,FALSE)</f>
        <v>Agua</v>
      </c>
      <c r="C49" s="432"/>
      <c r="D49" s="432"/>
      <c r="E49" s="432"/>
      <c r="F49" s="432"/>
      <c r="G49" s="432"/>
      <c r="H49" s="432"/>
      <c r="I49" s="432"/>
      <c r="J49" s="319" t="str">
        <f>VLOOKUP(A49,MATERIALES!A5:D641,2,FALSE)</f>
        <v>lt</v>
      </c>
      <c r="K49" s="404">
        <v>111</v>
      </c>
      <c r="L49" s="428"/>
      <c r="M49" s="409">
        <f>VLOOKUP(A49,MATERIALES!A6:D397,4,FALSE)</f>
        <v>44.211442900018071</v>
      </c>
      <c r="N49" s="279">
        <f>K49*M49</f>
        <v>4907.4701619020061</v>
      </c>
    </row>
    <row r="50" spans="1:14">
      <c r="A50" s="166" t="s">
        <v>625</v>
      </c>
      <c r="B50" s="48" t="str">
        <f>VLOOKUP(A50,MATERIALES!A6:D373,3,FALSE)</f>
        <v xml:space="preserve">Piedra para concreto ciclópeo (rajón o canto rodado)
</v>
      </c>
      <c r="C50" s="432"/>
      <c r="D50" s="432"/>
      <c r="E50" s="432"/>
      <c r="F50" s="432"/>
      <c r="G50" s="432"/>
      <c r="H50" s="432"/>
      <c r="I50" s="432"/>
      <c r="J50" s="319" t="str">
        <f>VLOOKUP(A50,MATERIALES!A6:D642,2,FALSE)</f>
        <v>m3</v>
      </c>
      <c r="K50" s="404">
        <v>0.4</v>
      </c>
      <c r="L50" s="428"/>
      <c r="M50" s="409">
        <f>VLOOKUP(A50,MATERIALES!A6:D398,4,FALSE)</f>
        <v>50575</v>
      </c>
      <c r="N50" s="279">
        <f>K50*M50</f>
        <v>20230</v>
      </c>
    </row>
    <row r="51" spans="1:14">
      <c r="A51" s="166" t="s">
        <v>873</v>
      </c>
      <c r="B51" s="48" t="str">
        <f>VLOOKUP(A51,MATERIALES!A6:D373,3,FALSE)</f>
        <v>Arena lavada</v>
      </c>
      <c r="C51" s="432"/>
      <c r="D51" s="432"/>
      <c r="E51" s="432"/>
      <c r="F51" s="432"/>
      <c r="G51" s="432"/>
      <c r="H51" s="432"/>
      <c r="I51" s="432"/>
      <c r="J51" s="319" t="str">
        <f>VLOOKUP(A51,MATERIALES!A6:D643,2,FALSE)</f>
        <v>m3</v>
      </c>
      <c r="K51" s="404">
        <v>0.378</v>
      </c>
      <c r="L51" s="428"/>
      <c r="M51" s="409">
        <f>VLOOKUP(A51,MATERIALES!A6:D399,4,FALSE)</f>
        <v>85771.427321671188</v>
      </c>
      <c r="N51" s="279">
        <f>K51*M51</f>
        <v>32421.599527591708</v>
      </c>
    </row>
    <row r="52" spans="1:14">
      <c r="A52" s="166" t="s">
        <v>875</v>
      </c>
      <c r="B52" s="48" t="str">
        <f>VLOOKUP(A52,MATERIALES!A7:D373,3,FALSE)</f>
        <v xml:space="preserve">Cemento gris
</v>
      </c>
      <c r="C52" s="432"/>
      <c r="D52" s="432"/>
      <c r="E52" s="432"/>
      <c r="F52" s="432"/>
      <c r="G52" s="432"/>
      <c r="H52" s="432"/>
      <c r="I52" s="432"/>
      <c r="J52" s="319" t="str">
        <f>VLOOKUP(A52,MATERIALES!A6:D644,2,FALSE)</f>
        <v>kg</v>
      </c>
      <c r="K52" s="404">
        <v>156</v>
      </c>
      <c r="L52" s="428"/>
      <c r="M52" s="409">
        <f>VLOOKUP(A52,MATERIALES!A7:D400,4,FALSE)</f>
        <v>478.46923401434333</v>
      </c>
      <c r="N52" s="279">
        <f>K52*M52</f>
        <v>74641.200506237554</v>
      </c>
    </row>
    <row r="53" spans="1:14">
      <c r="A53" s="166"/>
      <c r="B53" s="48"/>
      <c r="C53" s="432"/>
      <c r="D53" s="432"/>
      <c r="E53" s="432"/>
      <c r="F53" s="432"/>
      <c r="G53" s="432"/>
      <c r="H53" s="432"/>
      <c r="I53" s="432"/>
      <c r="J53" s="318"/>
      <c r="K53" s="404"/>
      <c r="L53" s="428"/>
      <c r="M53" s="409"/>
      <c r="N53" s="279"/>
    </row>
    <row r="54" spans="1:14">
      <c r="A54" s="166"/>
      <c r="B54" s="48"/>
      <c r="C54" s="432"/>
      <c r="D54" s="432"/>
      <c r="E54" s="432"/>
      <c r="F54" s="432"/>
      <c r="G54" s="432"/>
      <c r="H54" s="432"/>
      <c r="I54" s="432"/>
      <c r="J54" s="318"/>
      <c r="K54" s="404"/>
      <c r="L54" s="428"/>
      <c r="M54" s="409"/>
      <c r="N54" s="279"/>
    </row>
    <row r="55" spans="1:14">
      <c r="A55" s="166"/>
      <c r="B55" s="48"/>
      <c r="C55" s="432"/>
      <c r="D55" s="432"/>
      <c r="E55" s="432"/>
      <c r="F55" s="432"/>
      <c r="G55" s="432"/>
      <c r="H55" s="432"/>
      <c r="I55" s="432"/>
      <c r="J55" s="318"/>
      <c r="K55" s="404"/>
      <c r="L55" s="428"/>
      <c r="M55" s="409"/>
      <c r="N55" s="279"/>
    </row>
    <row r="56" spans="1:14">
      <c r="A56" s="166"/>
      <c r="B56" s="48"/>
      <c r="C56" s="432"/>
      <c r="D56" s="432"/>
      <c r="E56" s="432"/>
      <c r="F56" s="432"/>
      <c r="G56" s="432"/>
      <c r="H56" s="432"/>
      <c r="I56" s="432"/>
      <c r="J56" s="318"/>
      <c r="K56" s="404"/>
      <c r="L56" s="428"/>
      <c r="M56" s="409"/>
      <c r="N56" s="279"/>
    </row>
    <row r="57" spans="1:14">
      <c r="A57" s="166"/>
      <c r="B57" s="48"/>
      <c r="C57" s="432"/>
      <c r="D57" s="432"/>
      <c r="E57" s="432"/>
      <c r="F57" s="432"/>
      <c r="G57" s="432"/>
      <c r="H57" s="432"/>
      <c r="I57" s="432"/>
      <c r="J57" s="318"/>
      <c r="K57" s="404"/>
      <c r="L57" s="428"/>
      <c r="M57" s="409"/>
      <c r="N57" s="279"/>
    </row>
    <row r="58" spans="1:14" ht="15.75" thickBot="1">
      <c r="B58" s="48"/>
      <c r="C58" s="317"/>
      <c r="D58" s="317"/>
      <c r="E58" s="317"/>
      <c r="F58" s="317"/>
      <c r="G58" s="317"/>
      <c r="H58" s="317"/>
      <c r="I58" s="317"/>
      <c r="J58" s="442"/>
      <c r="K58" s="131"/>
      <c r="L58" s="332"/>
      <c r="M58" s="409"/>
      <c r="N58" s="279"/>
    </row>
    <row r="59" spans="1:14" ht="15.75" thickBot="1">
      <c r="B59" s="812" t="s">
        <v>1037</v>
      </c>
      <c r="C59" s="813"/>
      <c r="D59" s="813"/>
      <c r="E59" s="813"/>
      <c r="F59" s="813"/>
      <c r="G59" s="813"/>
      <c r="H59" s="813"/>
      <c r="I59" s="813"/>
      <c r="J59" s="813"/>
      <c r="K59" s="813"/>
      <c r="L59" s="813"/>
      <c r="M59" s="814"/>
      <c r="N59" s="401">
        <f>SUM(N48:N58)</f>
        <v>161562.05019573128</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A64" t="s">
        <v>1313</v>
      </c>
      <c r="B64" s="51" t="str">
        <f>VLOOKUP(A64,TRANSPORTE!A2:D117,3,FALSE)</f>
        <v>Transporte de arena</v>
      </c>
      <c r="C64" s="324"/>
      <c r="D64" s="324"/>
      <c r="E64" s="324"/>
      <c r="F64" s="324"/>
      <c r="G64" s="324"/>
      <c r="H64" s="318" t="s">
        <v>339</v>
      </c>
      <c r="I64" s="286">
        <v>0.378</v>
      </c>
      <c r="J64" s="293">
        <v>1</v>
      </c>
      <c r="K64" s="286">
        <f>I64*J64</f>
        <v>0.378</v>
      </c>
      <c r="L64" s="899">
        <f>VLOOKUP(A64,TRANSPORTE!A2:D117,4,FALSE)</f>
        <v>1576</v>
      </c>
      <c r="M64" s="900"/>
      <c r="N64" s="294">
        <f>K64*L64</f>
        <v>595.72799999999995</v>
      </c>
    </row>
    <row r="65" spans="1:15">
      <c r="A65" t="s">
        <v>1365</v>
      </c>
      <c r="B65" s="51" t="str">
        <f>VLOOKUP(A65,TRANSPORTE!A3:D117,3,FALSE)</f>
        <v>Transporte de material triturado</v>
      </c>
      <c r="C65" s="52"/>
      <c r="D65" s="52"/>
      <c r="E65" s="52"/>
      <c r="F65" s="52"/>
      <c r="G65" s="52"/>
      <c r="H65" s="318" t="s">
        <v>339</v>
      </c>
      <c r="I65" s="286">
        <v>0.504</v>
      </c>
      <c r="J65" s="293">
        <v>1</v>
      </c>
      <c r="K65" s="286">
        <f>I65*J65</f>
        <v>0.504</v>
      </c>
      <c r="L65" s="899">
        <f>VLOOKUP(A65,TRANSPORTE!A3:D117,4,FALSE)</f>
        <v>1576</v>
      </c>
      <c r="M65" s="900"/>
      <c r="N65" s="294">
        <f>K65*L65</f>
        <v>794.30399999999997</v>
      </c>
    </row>
    <row r="66" spans="1:15">
      <c r="A66" t="s">
        <v>1392</v>
      </c>
      <c r="B66" s="51" t="str">
        <f>VLOOKUP(A66,TRANSPORTE!A3:D117,3,FALSE)</f>
        <v>Transporte de piedra para Ciclópeo</v>
      </c>
      <c r="C66" s="52"/>
      <c r="D66" s="52"/>
      <c r="E66" s="52"/>
      <c r="F66" s="52"/>
      <c r="G66" s="52"/>
      <c r="H66" s="318" t="s">
        <v>339</v>
      </c>
      <c r="I66" s="286">
        <v>0.4</v>
      </c>
      <c r="J66" s="293">
        <v>1</v>
      </c>
      <c r="K66" s="286">
        <f>I66*J66</f>
        <v>0.4</v>
      </c>
      <c r="L66" s="899">
        <f>VLOOKUP(A66,TRANSPORTE!A3:D117,4,FALSE)</f>
        <v>1576</v>
      </c>
      <c r="M66" s="900"/>
      <c r="N66" s="294">
        <f>K66*L66</f>
        <v>630.40000000000009</v>
      </c>
    </row>
    <row r="67" spans="1:15">
      <c r="B67" s="51"/>
      <c r="C67" s="52"/>
      <c r="D67" s="52"/>
      <c r="E67" s="52"/>
      <c r="F67" s="52"/>
      <c r="G67" s="52"/>
      <c r="H67" s="318"/>
      <c r="I67" s="286"/>
      <c r="J67" s="293"/>
      <c r="K67" s="286"/>
      <c r="L67" s="899"/>
      <c r="M67" s="900"/>
      <c r="N67" s="294"/>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f>N64+N65+N66+N67+N68</f>
        <v>2020.432</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s="167" t="s">
        <v>19</v>
      </c>
      <c r="B75" s="54" t="str">
        <f>VLOOKUP(A75,'MANO DE OBRA'!A8:D68,3,FALSE)</f>
        <v>Obrero (8)</v>
      </c>
      <c r="C75" s="52"/>
      <c r="D75" s="52"/>
      <c r="E75" s="52"/>
      <c r="F75" s="52"/>
      <c r="G75" s="52"/>
      <c r="H75" s="52"/>
      <c r="I75" s="299">
        <f>K75/J75*100</f>
        <v>220831.15764799999</v>
      </c>
      <c r="J75" s="300">
        <v>185</v>
      </c>
      <c r="K75" s="301">
        <f>VLOOKUP(A75,'MANO DE OBRA'!A8:D99,4,FALSE)</f>
        <v>408537.6416488</v>
      </c>
      <c r="L75" s="55"/>
      <c r="M75" s="441">
        <v>10</v>
      </c>
      <c r="N75" s="402">
        <f>K75/M75</f>
        <v>40853.764164879998</v>
      </c>
      <c r="O75" s="111"/>
    </row>
    <row r="76" spans="1:15">
      <c r="A76" s="167" t="s">
        <v>30</v>
      </c>
      <c r="B76" s="54" t="str">
        <f>VLOOKUP(A76,'MANO DE OBRA'!A8:D69,3,FALSE)</f>
        <v>Oficial</v>
      </c>
      <c r="C76" s="52"/>
      <c r="D76" s="52"/>
      <c r="E76" s="52"/>
      <c r="F76" s="52"/>
      <c r="G76" s="52"/>
      <c r="H76" s="52"/>
      <c r="I76" s="299">
        <f>K76/J76*100</f>
        <v>55207.789411999998</v>
      </c>
      <c r="J76" s="300">
        <v>185</v>
      </c>
      <c r="K76" s="301">
        <f>VLOOKUP(A76,'MANO DE OBRA'!A8:D100,4,FALSE)</f>
        <v>102134.4104122</v>
      </c>
      <c r="L76" s="55"/>
      <c r="M76" s="441">
        <v>10</v>
      </c>
      <c r="N76" s="402">
        <f>K76/M76</f>
        <v>10213.44104122</v>
      </c>
    </row>
    <row r="77" spans="1:15">
      <c r="B77" s="54"/>
      <c r="C77" s="52"/>
      <c r="D77" s="52"/>
      <c r="E77" s="52"/>
      <c r="F77" s="52"/>
      <c r="G77" s="52"/>
      <c r="H77" s="52"/>
      <c r="I77" s="299"/>
      <c r="J77" s="300"/>
      <c r="K77" s="301"/>
      <c r="L77" s="55"/>
      <c r="M77" s="439"/>
      <c r="N77" s="402"/>
    </row>
    <row r="78" spans="1:15">
      <c r="B78" s="54"/>
      <c r="C78" s="52"/>
      <c r="D78" s="52"/>
      <c r="E78" s="52"/>
      <c r="F78" s="52"/>
      <c r="G78" s="52"/>
      <c r="H78" s="52"/>
      <c r="I78" s="286"/>
      <c r="J78" s="304"/>
      <c r="K78" s="305"/>
      <c r="L78" s="325"/>
      <c r="M78" s="307"/>
      <c r="N78" s="303"/>
    </row>
    <row r="79" spans="1:15">
      <c r="B79" s="54"/>
      <c r="C79" s="52"/>
      <c r="D79" s="52"/>
      <c r="E79" s="52"/>
      <c r="F79" s="52"/>
      <c r="G79" s="52"/>
      <c r="H79" s="52"/>
      <c r="I79" s="286"/>
      <c r="J79" s="304"/>
      <c r="K79" s="305"/>
      <c r="L79" s="325"/>
      <c r="M79" s="307"/>
      <c r="N79" s="303"/>
    </row>
    <row r="80" spans="1:15" ht="15.75" thickBot="1">
      <c r="B80" s="888"/>
      <c r="C80" s="889"/>
      <c r="D80" s="889"/>
      <c r="E80" s="889"/>
      <c r="F80" s="889"/>
      <c r="G80" s="889"/>
      <c r="H80" s="889"/>
      <c r="I80" s="131"/>
      <c r="J80" s="131"/>
      <c r="K80" s="131"/>
      <c r="L80" s="902"/>
      <c r="M80" s="902"/>
      <c r="N80" s="50"/>
    </row>
    <row r="81" spans="1:14" ht="15.75" thickBot="1">
      <c r="B81" s="901" t="s">
        <v>1037</v>
      </c>
      <c r="C81" s="855"/>
      <c r="D81" s="855"/>
      <c r="E81" s="855"/>
      <c r="F81" s="855"/>
      <c r="G81" s="855"/>
      <c r="H81" s="855"/>
      <c r="I81" s="855"/>
      <c r="J81" s="855"/>
      <c r="K81" s="855"/>
      <c r="L81" s="855"/>
      <c r="M81" s="856"/>
      <c r="N81" s="308">
        <f>SUM(N75:N80)</f>
        <v>51067.205206099999</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N43+N59+N70+N81</f>
        <v>222197.71432880295</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44439.542865760595</v>
      </c>
      <c r="M88" s="848"/>
      <c r="N88" s="56"/>
    </row>
    <row r="89" spans="1:14">
      <c r="B89" s="94" t="s">
        <v>1057</v>
      </c>
      <c r="C89" s="95"/>
      <c r="D89" s="95"/>
      <c r="E89" s="95"/>
      <c r="F89" s="95"/>
      <c r="G89" s="95"/>
      <c r="H89" s="95"/>
      <c r="I89" s="92"/>
      <c r="J89" s="93"/>
      <c r="K89" s="311">
        <v>0.05</v>
      </c>
      <c r="L89" s="847">
        <f>N83*K89</f>
        <v>11109.885716440149</v>
      </c>
      <c r="M89" s="848"/>
      <c r="N89" s="56"/>
    </row>
    <row r="90" spans="1:14" ht="15.75" thickBot="1">
      <c r="B90" s="96" t="s">
        <v>1058</v>
      </c>
      <c r="C90" s="97"/>
      <c r="D90" s="97"/>
      <c r="E90" s="97"/>
      <c r="F90" s="97"/>
      <c r="G90" s="97"/>
      <c r="H90" s="97"/>
      <c r="I90" s="98"/>
      <c r="J90" s="99"/>
      <c r="K90" s="312">
        <v>0.05</v>
      </c>
      <c r="L90" s="849">
        <f>N83*K90</f>
        <v>11109.885716440149</v>
      </c>
      <c r="M90" s="850"/>
      <c r="N90" s="56"/>
    </row>
    <row r="91" spans="1:14" ht="15.75" thickBot="1">
      <c r="B91" s="812" t="s">
        <v>1037</v>
      </c>
      <c r="C91" s="813"/>
      <c r="D91" s="813"/>
      <c r="E91" s="813"/>
      <c r="F91" s="813"/>
      <c r="G91" s="813"/>
      <c r="H91" s="813"/>
      <c r="I91" s="813"/>
      <c r="J91" s="813"/>
      <c r="K91" s="813"/>
      <c r="L91" s="813"/>
      <c r="M91" s="814"/>
      <c r="N91" s="57">
        <f>L88+L89+L90</f>
        <v>66659.314298640893</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288857.02862744383</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1060</v>
      </c>
      <c r="F98" s="424"/>
      <c r="G98" s="424"/>
      <c r="H98" s="424"/>
      <c r="I98" s="424"/>
      <c r="J98" s="424"/>
      <c r="K98" s="250"/>
      <c r="L98" s="250"/>
      <c r="M98" s="250"/>
      <c r="N98" s="251"/>
    </row>
    <row r="99" spans="2:14">
      <c r="B99" s="249"/>
      <c r="C99" s="250"/>
      <c r="D99" s="250"/>
      <c r="E99" s="250" t="s">
        <v>1061</v>
      </c>
      <c r="F99" s="250"/>
      <c r="G99" s="250"/>
      <c r="H99" s="250"/>
      <c r="I99" s="250"/>
      <c r="J99" s="250"/>
      <c r="K99" s="250"/>
      <c r="L99" s="250"/>
      <c r="M99" s="250"/>
      <c r="N99" s="251"/>
    </row>
    <row r="100" spans="2:14">
      <c r="B100" s="249"/>
      <c r="C100" s="250"/>
      <c r="D100" s="250"/>
      <c r="E100" s="250" t="s">
        <v>1062</v>
      </c>
      <c r="F100" s="250"/>
      <c r="G100" s="250"/>
      <c r="H100" s="250"/>
      <c r="I100" s="250"/>
      <c r="J100" s="250"/>
      <c r="K100" s="250"/>
      <c r="L100" s="250"/>
      <c r="M100" s="250"/>
      <c r="N100" s="251"/>
    </row>
    <row r="101" spans="2:14">
      <c r="B101" s="249"/>
      <c r="C101" s="250"/>
      <c r="D101" s="250"/>
      <c r="E101" s="250" t="s">
        <v>1063</v>
      </c>
      <c r="F101" s="250"/>
      <c r="G101" s="250"/>
      <c r="H101" s="250"/>
      <c r="I101" s="250"/>
      <c r="J101" s="250"/>
      <c r="K101" s="250"/>
      <c r="L101" s="250"/>
      <c r="M101" s="250"/>
      <c r="N101" s="251"/>
    </row>
    <row r="102" spans="2:14" ht="15.75" thickBot="1">
      <c r="B102" s="249"/>
      <c r="C102" s="250"/>
      <c r="D102" s="250"/>
      <c r="E102" s="250"/>
      <c r="F102" s="250" t="s">
        <v>1064</v>
      </c>
      <c r="G102" s="250"/>
      <c r="H102" s="250"/>
      <c r="I102" s="250"/>
      <c r="J102" s="250"/>
      <c r="K102" s="250"/>
      <c r="L102" s="250"/>
      <c r="M102" s="250"/>
      <c r="N102" s="251"/>
    </row>
    <row r="103" spans="2:14">
      <c r="B103" s="234" t="s">
        <v>2321</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2322</v>
      </c>
      <c r="C109" s="262"/>
      <c r="D109" s="262"/>
      <c r="E109" s="262"/>
      <c r="F109" s="262"/>
      <c r="G109" s="262"/>
      <c r="H109" s="262"/>
      <c r="I109" s="262"/>
      <c r="J109" s="262"/>
      <c r="K109" s="262"/>
      <c r="L109" s="262"/>
      <c r="M109" s="262"/>
      <c r="N109" s="263"/>
    </row>
    <row r="110" spans="2:14" ht="15" customHeight="1">
      <c r="B110" s="956" t="s">
        <v>2323</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2324</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1060</v>
      </c>
      <c r="F118" s="424"/>
      <c r="G118" s="424"/>
      <c r="H118" s="250"/>
      <c r="I118" s="250"/>
      <c r="J118" s="250"/>
      <c r="K118" s="250"/>
      <c r="L118" s="250"/>
      <c r="M118" s="250"/>
      <c r="N118" s="251"/>
    </row>
    <row r="119" spans="2:14">
      <c r="B119" s="249"/>
      <c r="C119" s="250"/>
      <c r="D119" s="250"/>
      <c r="E119" s="425" t="s">
        <v>1061</v>
      </c>
      <c r="F119" s="250"/>
      <c r="G119" s="250"/>
      <c r="H119" s="425"/>
      <c r="I119" s="425"/>
      <c r="J119" s="425"/>
      <c r="K119" s="250"/>
      <c r="L119" s="250"/>
      <c r="M119" s="250"/>
      <c r="N119" s="251"/>
    </row>
    <row r="120" spans="2:14">
      <c r="B120" s="249"/>
      <c r="C120" s="250"/>
      <c r="D120" s="250"/>
      <c r="E120" s="264" t="s">
        <v>1065</v>
      </c>
      <c r="F120" s="250"/>
      <c r="G120" s="250"/>
      <c r="H120" s="264"/>
      <c r="I120" s="264"/>
      <c r="J120" s="264"/>
      <c r="K120" s="250"/>
      <c r="L120" s="250"/>
      <c r="M120" s="250"/>
      <c r="N120" s="251"/>
    </row>
    <row r="121" spans="2:14">
      <c r="B121" s="265"/>
      <c r="C121" s="262"/>
      <c r="D121" s="262"/>
      <c r="E121" s="250" t="s">
        <v>1063</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2325</v>
      </c>
      <c r="C123" s="264"/>
      <c r="D123" s="264"/>
      <c r="E123" s="250"/>
      <c r="F123" s="250"/>
      <c r="G123" s="250"/>
      <c r="H123" s="250"/>
      <c r="I123" s="250"/>
      <c r="J123" s="962"/>
      <c r="K123" s="962"/>
      <c r="L123" s="962"/>
      <c r="M123" s="962"/>
      <c r="N123" s="963"/>
    </row>
    <row r="124" spans="2:14" ht="15.75" thickBot="1">
      <c r="B124" s="426" t="s">
        <v>2326</v>
      </c>
      <c r="C124" s="427"/>
      <c r="D124" s="427"/>
      <c r="E124" s="266"/>
      <c r="F124" s="266"/>
      <c r="G124" s="266"/>
      <c r="H124" s="266"/>
      <c r="I124" s="266"/>
      <c r="J124" s="964"/>
      <c r="K124" s="964"/>
      <c r="L124" s="964"/>
      <c r="M124" s="964"/>
      <c r="N124" s="96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1203</v>
      </c>
      <c r="C31" s="86" t="s">
        <v>2337</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363</v>
      </c>
      <c r="B36" s="861" t="str">
        <f>VLOOKUP(A36,EQUIPOS!A6:D154,3,FALSE)</f>
        <v>Vibrador de concreto, Motor de 3 hp a 18.000 rpm Mangueras de 4 mt</v>
      </c>
      <c r="C36" s="862"/>
      <c r="D36" s="862"/>
      <c r="E36" s="862"/>
      <c r="F36" s="862"/>
      <c r="G36" s="862"/>
      <c r="H36" s="863"/>
      <c r="I36" s="274"/>
      <c r="J36" s="275"/>
      <c r="K36" s="276">
        <f>VLOOKUP(A36,EQUIPOS!A6:D163,4,FALSE)</f>
        <v>4353</v>
      </c>
      <c r="L36" s="277"/>
      <c r="M36" s="343">
        <v>1</v>
      </c>
      <c r="N36" s="279">
        <f>K36/M36</f>
        <v>4353</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0.02</v>
      </c>
      <c r="N41" s="351">
        <f>N78*M41</f>
        <v>1501.9766237088236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5854.9766237088234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812</v>
      </c>
      <c r="B48" s="48"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3912.2097605878976</v>
      </c>
      <c r="N48" s="279">
        <f>K48*M48</f>
        <v>133453.29935317437</v>
      </c>
    </row>
    <row r="49" spans="1:14">
      <c r="A49" s="166" t="s">
        <v>639</v>
      </c>
      <c r="B49" s="48"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45725</v>
      </c>
      <c r="N49" s="279">
        <f>K49*M49</f>
        <v>6858.75</v>
      </c>
    </row>
    <row r="50" spans="1:14">
      <c r="A50" s="166" t="s">
        <v>904</v>
      </c>
      <c r="B50" s="48" t="str">
        <f>VLOOKUP(A50,MATERIALES!A6:D373,3,FALSE)</f>
        <v>Concreto Resistencia  21 (Mpa)</v>
      </c>
      <c r="C50" s="432"/>
      <c r="D50" s="432"/>
      <c r="E50" s="432"/>
      <c r="F50" s="432"/>
      <c r="G50" s="432"/>
      <c r="H50" s="432"/>
      <c r="I50" s="432"/>
      <c r="J50" s="319" t="str">
        <f>VLOOKUP(A50,MATERIALES!A6:D642,2,FALSE)</f>
        <v>m3</v>
      </c>
      <c r="K50" s="404">
        <v>0.126</v>
      </c>
      <c r="L50" s="428"/>
      <c r="M50" s="409">
        <f>VLOOKUP(A50,MATERIALES!A6:D398,4,FALSE)</f>
        <v>433984.44774905074</v>
      </c>
      <c r="N50" s="279">
        <f>K50*M50</f>
        <v>54682.040416380391</v>
      </c>
    </row>
    <row r="51" spans="1:14">
      <c r="A51" s="166" t="s">
        <v>945</v>
      </c>
      <c r="B51" s="48" t="str">
        <f>VLOOKUP(A51,MATERIALES!A6:D373,3,FALSE)</f>
        <v xml:space="preserve">Formaleta para baranda de concreto
</v>
      </c>
      <c r="C51" s="432"/>
      <c r="D51" s="432"/>
      <c r="E51" s="432"/>
      <c r="F51" s="432"/>
      <c r="G51" s="432"/>
      <c r="H51" s="432"/>
      <c r="I51" s="432"/>
      <c r="J51" s="319" t="str">
        <f>VLOOKUP(A51,MATERIALES!A6:D643,2,FALSE)</f>
        <v>m</v>
      </c>
      <c r="K51" s="404">
        <v>1</v>
      </c>
      <c r="L51" s="428"/>
      <c r="M51" s="409">
        <f>VLOOKUP(A51,MATERIALES!A6:D399,4,FALSE)</f>
        <v>31967.329407985289</v>
      </c>
      <c r="N51" s="279">
        <f>K51*M51</f>
        <v>31967.329407985289</v>
      </c>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c r="A54" s="166"/>
      <c r="B54" s="48"/>
      <c r="C54" s="432"/>
      <c r="D54" s="432"/>
      <c r="E54" s="432"/>
      <c r="F54" s="432"/>
      <c r="G54" s="432"/>
      <c r="H54" s="432"/>
      <c r="I54" s="432"/>
      <c r="J54" s="318"/>
      <c r="K54" s="404"/>
      <c r="L54" s="428"/>
      <c r="M54" s="409"/>
      <c r="N54" s="279"/>
    </row>
    <row r="55" spans="1:14" ht="15.75" thickBot="1">
      <c r="B55" s="48"/>
      <c r="C55" s="317"/>
      <c r="D55" s="317"/>
      <c r="E55" s="317"/>
      <c r="F55" s="317"/>
      <c r="G55" s="317"/>
      <c r="H55" s="317"/>
      <c r="I55" s="317"/>
      <c r="J55" s="442"/>
      <c r="K55" s="131"/>
      <c r="L55" s="332"/>
      <c r="M55" s="409"/>
      <c r="N55" s="279"/>
    </row>
    <row r="56" spans="1:14" ht="15.75" thickBot="1">
      <c r="B56" s="812" t="s">
        <v>1037</v>
      </c>
      <c r="C56" s="813"/>
      <c r="D56" s="813"/>
      <c r="E56" s="813"/>
      <c r="F56" s="813"/>
      <c r="G56" s="813"/>
      <c r="H56" s="813"/>
      <c r="I56" s="813"/>
      <c r="J56" s="813"/>
      <c r="K56" s="813"/>
      <c r="L56" s="813"/>
      <c r="M56" s="814"/>
      <c r="N56" s="401">
        <f>SUM(N48:N55)</f>
        <v>226961.41917754005</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A61" t="s">
        <v>1323</v>
      </c>
      <c r="B61" s="51" t="str">
        <f>VLOOKUP(A61,TRANSPORTE!A3:D117,3,FALSE)</f>
        <v>Transporte de concreto</v>
      </c>
      <c r="C61" s="324"/>
      <c r="D61" s="324"/>
      <c r="E61" s="324"/>
      <c r="F61" s="324"/>
      <c r="G61" s="324"/>
      <c r="H61" s="318" t="s">
        <v>339</v>
      </c>
      <c r="I61" s="286">
        <v>0.126</v>
      </c>
      <c r="J61" s="293">
        <v>1</v>
      </c>
      <c r="K61" s="286">
        <f>I61*J61</f>
        <v>0.126</v>
      </c>
      <c r="L61" s="899">
        <f>VLOOKUP(A61,TRANSPORTE!A3:D117,4,FALSE)</f>
        <v>1633.6418561465293</v>
      </c>
      <c r="M61" s="900"/>
      <c r="N61" s="294">
        <f>K61*L61</f>
        <v>205.83887387446271</v>
      </c>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f>N61+N62+N63+N64+N65</f>
        <v>205.83887387446271</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966"/>
      <c r="N71" s="103" t="s">
        <v>1035</v>
      </c>
    </row>
    <row r="72" spans="1:15">
      <c r="A72" s="167" t="s">
        <v>9</v>
      </c>
      <c r="B72" s="54" t="str">
        <f>VLOOKUP(A72,'MANO DE OBRA'!A8:D68,3,FALSE)</f>
        <v>Obrero (3)</v>
      </c>
      <c r="C72" s="52"/>
      <c r="D72" s="52"/>
      <c r="E72" s="52"/>
      <c r="F72" s="52"/>
      <c r="G72" s="52"/>
      <c r="H72" s="52"/>
      <c r="I72" s="299">
        <f>K72/J72*100</f>
        <v>82811.68411799999</v>
      </c>
      <c r="J72" s="300">
        <v>185</v>
      </c>
      <c r="K72" s="301">
        <f>VLOOKUP(A72,'MANO DE OBRA'!A8:D99,4,FALSE)</f>
        <v>153201.61561829998</v>
      </c>
      <c r="L72" s="55"/>
      <c r="M72" s="438">
        <v>3.4</v>
      </c>
      <c r="N72" s="402">
        <f>K72/M72</f>
        <v>45059.298711264702</v>
      </c>
      <c r="O72" s="111"/>
    </row>
    <row r="73" spans="1:15">
      <c r="A73" s="167" t="s">
        <v>30</v>
      </c>
      <c r="B73" s="54" t="str">
        <f>VLOOKUP(A73,'MANO DE OBRA'!A8:D69,3,FALSE)</f>
        <v>Oficial</v>
      </c>
      <c r="C73" s="52"/>
      <c r="D73" s="52"/>
      <c r="E73" s="52"/>
      <c r="F73" s="52"/>
      <c r="G73" s="52"/>
      <c r="H73" s="52"/>
      <c r="I73" s="299">
        <f>K73/J73*100</f>
        <v>55207.789411999998</v>
      </c>
      <c r="J73" s="300">
        <v>185</v>
      </c>
      <c r="K73" s="301">
        <f>VLOOKUP(A73,'MANO DE OBRA'!A8:D100,4,FALSE)</f>
        <v>102134.4104122</v>
      </c>
      <c r="L73" s="55"/>
      <c r="M73" s="441">
        <v>3.4</v>
      </c>
      <c r="N73" s="402">
        <f>K73/M73</f>
        <v>30039.532474176471</v>
      </c>
    </row>
    <row r="74" spans="1:15">
      <c r="B74" s="54"/>
      <c r="C74" s="52"/>
      <c r="D74" s="52"/>
      <c r="E74" s="52"/>
      <c r="F74" s="52"/>
      <c r="G74" s="52"/>
      <c r="H74" s="52"/>
      <c r="I74" s="299"/>
      <c r="J74" s="300"/>
      <c r="K74" s="301"/>
      <c r="L74" s="55"/>
      <c r="M74" s="439"/>
      <c r="N74" s="402"/>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89"/>
      <c r="I77" s="131"/>
      <c r="J77" s="131"/>
      <c r="K77" s="131"/>
      <c r="L77" s="902"/>
      <c r="M77" s="902"/>
      <c r="N77" s="50"/>
    </row>
    <row r="78" spans="1:15" ht="15.75" thickBot="1">
      <c r="B78" s="901" t="s">
        <v>1037</v>
      </c>
      <c r="C78" s="855"/>
      <c r="D78" s="855"/>
      <c r="E78" s="855"/>
      <c r="F78" s="855"/>
      <c r="G78" s="855"/>
      <c r="H78" s="855"/>
      <c r="I78" s="855"/>
      <c r="J78" s="855"/>
      <c r="K78" s="855"/>
      <c r="L78" s="855"/>
      <c r="M78" s="856"/>
      <c r="N78" s="308">
        <f>SUM(N72:N77)</f>
        <v>75098.831185441173</v>
      </c>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308121.06586056447</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61624.213172112897</v>
      </c>
      <c r="M85" s="848"/>
      <c r="N85" s="56"/>
    </row>
    <row r="86" spans="1:14">
      <c r="B86" s="94" t="s">
        <v>1057</v>
      </c>
      <c r="C86" s="95"/>
      <c r="D86" s="95"/>
      <c r="E86" s="95"/>
      <c r="F86" s="95"/>
      <c r="G86" s="95"/>
      <c r="H86" s="95"/>
      <c r="I86" s="92"/>
      <c r="J86" s="93"/>
      <c r="K86" s="311">
        <v>0.05</v>
      </c>
      <c r="L86" s="847">
        <f>N80*K86</f>
        <v>15406.053293028224</v>
      </c>
      <c r="M86" s="848"/>
      <c r="N86" s="56"/>
    </row>
    <row r="87" spans="1:14" ht="15.75" thickBot="1">
      <c r="B87" s="96" t="s">
        <v>1058</v>
      </c>
      <c r="C87" s="97"/>
      <c r="D87" s="97"/>
      <c r="E87" s="97"/>
      <c r="F87" s="97"/>
      <c r="G87" s="97"/>
      <c r="H87" s="97"/>
      <c r="I87" s="98"/>
      <c r="J87" s="99"/>
      <c r="K87" s="312">
        <v>0.05</v>
      </c>
      <c r="L87" s="849">
        <f>N80*K87</f>
        <v>15406.053293028224</v>
      </c>
      <c r="M87" s="850"/>
      <c r="N87" s="56"/>
    </row>
    <row r="88" spans="1:14" ht="15.75" thickBot="1">
      <c r="B88" s="812" t="s">
        <v>1037</v>
      </c>
      <c r="C88" s="813"/>
      <c r="D88" s="813"/>
      <c r="E88" s="813"/>
      <c r="F88" s="813"/>
      <c r="G88" s="813"/>
      <c r="H88" s="813"/>
      <c r="I88" s="813"/>
      <c r="J88" s="813"/>
      <c r="K88" s="813"/>
      <c r="L88" s="813"/>
      <c r="M88" s="814"/>
      <c r="N88" s="57">
        <f>L85+L86+L87</f>
        <v>92436.319758169338</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195">
        <f>N80+N88</f>
        <v>400557.38561873382</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1060</v>
      </c>
      <c r="F95" s="424"/>
      <c r="G95" s="424"/>
      <c r="H95" s="424"/>
      <c r="I95" s="424"/>
      <c r="J95" s="424"/>
      <c r="K95" s="250"/>
      <c r="L95" s="250"/>
      <c r="M95" s="250"/>
      <c r="N95" s="251"/>
    </row>
    <row r="96" spans="1:14">
      <c r="B96" s="249"/>
      <c r="C96" s="250"/>
      <c r="D96" s="250"/>
      <c r="E96" s="250" t="s">
        <v>1061</v>
      </c>
      <c r="F96" s="250"/>
      <c r="G96" s="250"/>
      <c r="H96" s="250"/>
      <c r="I96" s="250"/>
      <c r="J96" s="250"/>
      <c r="K96" s="250"/>
      <c r="L96" s="250"/>
      <c r="M96" s="250"/>
      <c r="N96" s="251"/>
    </row>
    <row r="97" spans="2:14">
      <c r="B97" s="249"/>
      <c r="C97" s="250"/>
      <c r="D97" s="250"/>
      <c r="E97" s="250" t="s">
        <v>1062</v>
      </c>
      <c r="F97" s="250"/>
      <c r="G97" s="250"/>
      <c r="H97" s="250"/>
      <c r="I97" s="250"/>
      <c r="J97" s="250"/>
      <c r="K97" s="250"/>
      <c r="L97" s="250"/>
      <c r="M97" s="250"/>
      <c r="N97" s="251"/>
    </row>
    <row r="98" spans="2:14">
      <c r="B98" s="249"/>
      <c r="C98" s="250"/>
      <c r="D98" s="250"/>
      <c r="E98" s="250" t="s">
        <v>1063</v>
      </c>
      <c r="F98" s="250"/>
      <c r="G98" s="250"/>
      <c r="H98" s="250"/>
      <c r="I98" s="250"/>
      <c r="J98" s="250"/>
      <c r="K98" s="250"/>
      <c r="L98" s="250"/>
      <c r="M98" s="250"/>
      <c r="N98" s="251"/>
    </row>
    <row r="99" spans="2:14" ht="15.75" thickBot="1">
      <c r="B99" s="249"/>
      <c r="C99" s="250"/>
      <c r="D99" s="250"/>
      <c r="E99" s="250"/>
      <c r="F99" s="250" t="s">
        <v>1064</v>
      </c>
      <c r="G99" s="250"/>
      <c r="H99" s="250"/>
      <c r="I99" s="250"/>
      <c r="J99" s="250"/>
      <c r="K99" s="250"/>
      <c r="L99" s="250"/>
      <c r="M99" s="250"/>
      <c r="N99" s="251"/>
    </row>
    <row r="100" spans="2:14">
      <c r="B100" s="234" t="s">
        <v>2321</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2322</v>
      </c>
      <c r="C106" s="262"/>
      <c r="D106" s="262"/>
      <c r="E106" s="262"/>
      <c r="F106" s="262"/>
      <c r="G106" s="262"/>
      <c r="H106" s="262"/>
      <c r="I106" s="262"/>
      <c r="J106" s="262"/>
      <c r="K106" s="262"/>
      <c r="L106" s="262"/>
      <c r="M106" s="262"/>
      <c r="N106" s="263"/>
    </row>
    <row r="107" spans="2:14" ht="15" customHeight="1">
      <c r="B107" s="956" t="s">
        <v>2323</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2324</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1060</v>
      </c>
      <c r="F115" s="424"/>
      <c r="G115" s="424"/>
      <c r="H115" s="250"/>
      <c r="I115" s="250"/>
      <c r="J115" s="250"/>
      <c r="K115" s="250"/>
      <c r="L115" s="250"/>
      <c r="M115" s="250"/>
      <c r="N115" s="251"/>
    </row>
    <row r="116" spans="2:14">
      <c r="B116" s="249"/>
      <c r="C116" s="250"/>
      <c r="D116" s="250"/>
      <c r="E116" s="425" t="s">
        <v>1061</v>
      </c>
      <c r="F116" s="250"/>
      <c r="G116" s="250"/>
      <c r="H116" s="425"/>
      <c r="I116" s="425"/>
      <c r="J116" s="425"/>
      <c r="K116" s="250"/>
      <c r="L116" s="250"/>
      <c r="M116" s="250"/>
      <c r="N116" s="251"/>
    </row>
    <row r="117" spans="2:14">
      <c r="B117" s="249"/>
      <c r="C117" s="250"/>
      <c r="D117" s="250"/>
      <c r="E117" s="264" t="s">
        <v>1065</v>
      </c>
      <c r="F117" s="250"/>
      <c r="G117" s="250"/>
      <c r="H117" s="264"/>
      <c r="I117" s="264"/>
      <c r="J117" s="264"/>
      <c r="K117" s="250"/>
      <c r="L117" s="250"/>
      <c r="M117" s="250"/>
      <c r="N117" s="251"/>
    </row>
    <row r="118" spans="2:14">
      <c r="B118" s="265"/>
      <c r="C118" s="262"/>
      <c r="D118" s="262"/>
      <c r="E118" s="250" t="s">
        <v>1063</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2325</v>
      </c>
      <c r="C120" s="264"/>
      <c r="D120" s="264"/>
      <c r="E120" s="250"/>
      <c r="F120" s="250"/>
      <c r="G120" s="250"/>
      <c r="H120" s="250"/>
      <c r="I120" s="250"/>
      <c r="J120" s="962"/>
      <c r="K120" s="962"/>
      <c r="L120" s="962"/>
      <c r="M120" s="962"/>
      <c r="N120" s="963"/>
    </row>
    <row r="121" spans="2:14" ht="15.75" thickBot="1">
      <c r="B121" s="426" t="s">
        <v>2326</v>
      </c>
      <c r="C121" s="427"/>
      <c r="D121" s="427"/>
      <c r="E121" s="266"/>
      <c r="F121" s="266"/>
      <c r="G121" s="266"/>
      <c r="H121" s="266"/>
      <c r="I121" s="266"/>
      <c r="J121" s="964"/>
      <c r="K121" s="964"/>
      <c r="L121" s="964"/>
      <c r="M121" s="964"/>
      <c r="N121" s="96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1742</v>
      </c>
      <c r="C31" s="86" t="s">
        <v>1743</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363</v>
      </c>
      <c r="B36" s="861" t="str">
        <f>VLOOKUP(A36,EQUIPOS!A6:D154,3,FALSE)</f>
        <v>Vibrador de concreto, Motor de 3 hp a 18.000 rpm Mangueras de 4 mt</v>
      </c>
      <c r="C36" s="862"/>
      <c r="D36" s="862"/>
      <c r="E36" s="862"/>
      <c r="F36" s="862"/>
      <c r="G36" s="862"/>
      <c r="H36" s="863"/>
      <c r="I36" s="274"/>
      <c r="J36" s="275"/>
      <c r="K36" s="276">
        <f>VLOOKUP(A36,EQUIPOS!A6:D163,4,FALSE)</f>
        <v>4353</v>
      </c>
      <c r="L36" s="277"/>
      <c r="M36" s="343">
        <v>1</v>
      </c>
      <c r="N36" s="279">
        <f>K36/M36</f>
        <v>4353</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0.02</v>
      </c>
      <c r="N41" s="351">
        <f>N78*M41</f>
        <v>1501.9766237088236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5854.9766237088234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812</v>
      </c>
      <c r="B48" s="48"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3912.2097605878976</v>
      </c>
      <c r="N48" s="279">
        <f>K48*M48</f>
        <v>133453.29935317437</v>
      </c>
    </row>
    <row r="49" spans="1:14">
      <c r="A49" s="166" t="s">
        <v>639</v>
      </c>
      <c r="B49" s="48"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45725</v>
      </c>
      <c r="N49" s="279">
        <f>K49*M49</f>
        <v>6858.75</v>
      </c>
    </row>
    <row r="50" spans="1:14">
      <c r="A50" s="166" t="s">
        <v>1744</v>
      </c>
      <c r="B50" s="48" t="str">
        <f>VLOOKUP(A50,MATERIALES!A6:D373,3,FALSE)</f>
        <v>Concreto Resistencia  28 (Mpa)</v>
      </c>
      <c r="C50" s="432"/>
      <c r="D50" s="432"/>
      <c r="E50" s="432"/>
      <c r="F50" s="432"/>
      <c r="G50" s="432"/>
      <c r="H50" s="432"/>
      <c r="I50" s="432"/>
      <c r="J50" s="319" t="str">
        <f>VLOOKUP(A50,MATERIALES!A6:D642,2,FALSE)</f>
        <v>m3</v>
      </c>
      <c r="K50" s="404">
        <v>0.126</v>
      </c>
      <c r="L50" s="428"/>
      <c r="M50" s="409">
        <f>VLOOKUP(A50,MATERIALES!A6:D398,4,FALSE)</f>
        <v>489580.32533589459</v>
      </c>
      <c r="N50" s="279">
        <f>K50*M50</f>
        <v>61687.120992322722</v>
      </c>
    </row>
    <row r="51" spans="1:14">
      <c r="A51" s="166" t="s">
        <v>945</v>
      </c>
      <c r="B51" s="48" t="str">
        <f>VLOOKUP(A51,MATERIALES!A6:D373,3,FALSE)</f>
        <v xml:space="preserve">Formaleta para baranda de concreto
</v>
      </c>
      <c r="C51" s="432"/>
      <c r="D51" s="432"/>
      <c r="E51" s="432"/>
      <c r="F51" s="432"/>
      <c r="G51" s="432"/>
      <c r="H51" s="432"/>
      <c r="I51" s="432"/>
      <c r="J51" s="319" t="str">
        <f>VLOOKUP(A51,MATERIALES!A6:D643,2,FALSE)</f>
        <v>m</v>
      </c>
      <c r="K51" s="404">
        <v>1</v>
      </c>
      <c r="L51" s="428"/>
      <c r="M51" s="409">
        <f>VLOOKUP(A51,MATERIALES!A6:D399,4,FALSE)</f>
        <v>31967.329407985289</v>
      </c>
      <c r="N51" s="279">
        <f>K51*M51</f>
        <v>31967.329407985289</v>
      </c>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c r="A54" s="166"/>
      <c r="B54" s="48"/>
      <c r="C54" s="432"/>
      <c r="D54" s="432"/>
      <c r="E54" s="432"/>
      <c r="F54" s="432"/>
      <c r="G54" s="432"/>
      <c r="H54" s="432"/>
      <c r="I54" s="432"/>
      <c r="J54" s="318"/>
      <c r="K54" s="404"/>
      <c r="L54" s="428"/>
      <c r="M54" s="409"/>
      <c r="N54" s="279"/>
    </row>
    <row r="55" spans="1:14" ht="15.75" thickBot="1">
      <c r="B55" s="48"/>
      <c r="C55" s="317"/>
      <c r="D55" s="317"/>
      <c r="E55" s="317"/>
      <c r="F55" s="317"/>
      <c r="G55" s="317"/>
      <c r="H55" s="317"/>
      <c r="I55" s="317"/>
      <c r="J55" s="442"/>
      <c r="K55" s="131"/>
      <c r="L55" s="332"/>
      <c r="M55" s="409"/>
      <c r="N55" s="279"/>
    </row>
    <row r="56" spans="1:14" ht="15.75" thickBot="1">
      <c r="B56" s="812" t="s">
        <v>1037</v>
      </c>
      <c r="C56" s="813"/>
      <c r="D56" s="813"/>
      <c r="E56" s="813"/>
      <c r="F56" s="813"/>
      <c r="G56" s="813"/>
      <c r="H56" s="813"/>
      <c r="I56" s="813"/>
      <c r="J56" s="813"/>
      <c r="K56" s="813"/>
      <c r="L56" s="813"/>
      <c r="M56" s="814"/>
      <c r="N56" s="401">
        <f>SUM(N48:N55)</f>
        <v>233966.49975348238</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A61" t="s">
        <v>1323</v>
      </c>
      <c r="B61" s="51" t="str">
        <f>VLOOKUP(A61,TRANSPORTE!A3:D117,3,FALSE)</f>
        <v>Transporte de concreto</v>
      </c>
      <c r="C61" s="324"/>
      <c r="D61" s="324"/>
      <c r="E61" s="324"/>
      <c r="F61" s="324"/>
      <c r="G61" s="324"/>
      <c r="H61" s="318" t="s">
        <v>339</v>
      </c>
      <c r="I61" s="420">
        <v>0.126</v>
      </c>
      <c r="J61" s="293">
        <v>1</v>
      </c>
      <c r="K61" s="420">
        <f>I61*J61</f>
        <v>0.126</v>
      </c>
      <c r="L61" s="899">
        <f>VLOOKUP(A61,TRANSPORTE!A3:D117,4,FALSE)</f>
        <v>1633.6418561465293</v>
      </c>
      <c r="M61" s="900"/>
      <c r="N61" s="294">
        <f>K61*L61</f>
        <v>205.83887387446271</v>
      </c>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f>N61+N62+N63+N64+N65</f>
        <v>205.83887387446271</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966"/>
      <c r="N71" s="103" t="s">
        <v>1035</v>
      </c>
    </row>
    <row r="72" spans="1:15">
      <c r="A72" s="167" t="s">
        <v>9</v>
      </c>
      <c r="B72" s="54" t="str">
        <f>VLOOKUP(A72,'MANO DE OBRA'!A8:D68,3,FALSE)</f>
        <v>Obrero (3)</v>
      </c>
      <c r="C72" s="52"/>
      <c r="D72" s="52"/>
      <c r="E72" s="52"/>
      <c r="F72" s="52"/>
      <c r="G72" s="52"/>
      <c r="H72" s="52"/>
      <c r="I72" s="299">
        <f>K72/J72*100</f>
        <v>82811.68411799999</v>
      </c>
      <c r="J72" s="300">
        <v>185</v>
      </c>
      <c r="K72" s="301">
        <f>VLOOKUP(A72,'MANO DE OBRA'!A8:D99,4,FALSE)</f>
        <v>153201.61561829998</v>
      </c>
      <c r="L72" s="55"/>
      <c r="M72" s="438">
        <v>3.4</v>
      </c>
      <c r="N72" s="402">
        <f>K72/M72</f>
        <v>45059.298711264702</v>
      </c>
      <c r="O72" s="111"/>
    </row>
    <row r="73" spans="1:15">
      <c r="A73" s="167" t="s">
        <v>30</v>
      </c>
      <c r="B73" s="54" t="str">
        <f>VLOOKUP(A73,'MANO DE OBRA'!A8:D69,3,FALSE)</f>
        <v>Oficial</v>
      </c>
      <c r="C73" s="52"/>
      <c r="D73" s="52"/>
      <c r="E73" s="52"/>
      <c r="F73" s="52"/>
      <c r="G73" s="52"/>
      <c r="H73" s="52"/>
      <c r="I73" s="299">
        <f>K73/J73*100</f>
        <v>55207.789411999998</v>
      </c>
      <c r="J73" s="300">
        <v>185</v>
      </c>
      <c r="K73" s="301">
        <f>VLOOKUP(A73,'MANO DE OBRA'!A8:D100,4,FALSE)</f>
        <v>102134.4104122</v>
      </c>
      <c r="L73" s="55"/>
      <c r="M73" s="441">
        <v>3.4</v>
      </c>
      <c r="N73" s="402">
        <f>K73/M73</f>
        <v>30039.532474176471</v>
      </c>
    </row>
    <row r="74" spans="1:15">
      <c r="B74" s="54"/>
      <c r="C74" s="52"/>
      <c r="D74" s="52"/>
      <c r="E74" s="52"/>
      <c r="F74" s="52"/>
      <c r="G74" s="52"/>
      <c r="H74" s="52"/>
      <c r="I74" s="299"/>
      <c r="J74" s="300"/>
      <c r="K74" s="301"/>
      <c r="L74" s="55"/>
      <c r="M74" s="439"/>
      <c r="N74" s="402"/>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89"/>
      <c r="I77" s="131"/>
      <c r="J77" s="131"/>
      <c r="K77" s="131"/>
      <c r="L77" s="902"/>
      <c r="M77" s="902"/>
      <c r="N77" s="132"/>
    </row>
    <row r="78" spans="1:15" ht="15.75" thickBot="1">
      <c r="B78" s="901" t="s">
        <v>1037</v>
      </c>
      <c r="C78" s="855"/>
      <c r="D78" s="855"/>
      <c r="E78" s="855"/>
      <c r="F78" s="855"/>
      <c r="G78" s="855"/>
      <c r="H78" s="855"/>
      <c r="I78" s="855"/>
      <c r="J78" s="855"/>
      <c r="K78" s="855"/>
      <c r="L78" s="855"/>
      <c r="M78" s="856"/>
      <c r="N78" s="467">
        <f>SUM(N72:N77)</f>
        <v>75098.831185441173</v>
      </c>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315126.14643650682</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63025.229287301365</v>
      </c>
      <c r="M85" s="848"/>
      <c r="N85" s="56"/>
    </row>
    <row r="86" spans="1:14">
      <c r="B86" s="94" t="s">
        <v>1057</v>
      </c>
      <c r="C86" s="95"/>
      <c r="D86" s="95"/>
      <c r="E86" s="95"/>
      <c r="F86" s="95"/>
      <c r="G86" s="95"/>
      <c r="H86" s="95"/>
      <c r="I86" s="92"/>
      <c r="J86" s="93"/>
      <c r="K86" s="311">
        <v>0.05</v>
      </c>
      <c r="L86" s="847">
        <f>N80*K86</f>
        <v>15756.307321825341</v>
      </c>
      <c r="M86" s="848"/>
      <c r="N86" s="56"/>
    </row>
    <row r="87" spans="1:14" ht="15.75" thickBot="1">
      <c r="B87" s="96" t="s">
        <v>1058</v>
      </c>
      <c r="C87" s="97"/>
      <c r="D87" s="97"/>
      <c r="E87" s="97"/>
      <c r="F87" s="97"/>
      <c r="G87" s="97"/>
      <c r="H87" s="97"/>
      <c r="I87" s="98"/>
      <c r="J87" s="99"/>
      <c r="K87" s="312">
        <v>0.05</v>
      </c>
      <c r="L87" s="849">
        <f>N80*K87</f>
        <v>15756.307321825341</v>
      </c>
      <c r="M87" s="850"/>
      <c r="N87" s="56"/>
    </row>
    <row r="88" spans="1:14" ht="15.75" thickBot="1">
      <c r="B88" s="812" t="s">
        <v>1037</v>
      </c>
      <c r="C88" s="813"/>
      <c r="D88" s="813"/>
      <c r="E88" s="813"/>
      <c r="F88" s="813"/>
      <c r="G88" s="813"/>
      <c r="H88" s="813"/>
      <c r="I88" s="813"/>
      <c r="J88" s="813"/>
      <c r="K88" s="813"/>
      <c r="L88" s="813"/>
      <c r="M88" s="814"/>
      <c r="N88" s="57">
        <f>L85+L86+L87</f>
        <v>94537.843930952047</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195">
        <f>N80+N88</f>
        <v>409663.9903674589</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1060</v>
      </c>
      <c r="F95" s="424"/>
      <c r="G95" s="424"/>
      <c r="H95" s="424"/>
      <c r="I95" s="424"/>
      <c r="J95" s="424"/>
      <c r="K95" s="250"/>
      <c r="L95" s="250"/>
      <c r="M95" s="250"/>
      <c r="N95" s="251"/>
    </row>
    <row r="96" spans="1:14">
      <c r="B96" s="249"/>
      <c r="C96" s="250"/>
      <c r="D96" s="250"/>
      <c r="E96" s="250" t="s">
        <v>1061</v>
      </c>
      <c r="F96" s="250"/>
      <c r="G96" s="250"/>
      <c r="H96" s="250"/>
      <c r="I96" s="250"/>
      <c r="J96" s="250"/>
      <c r="K96" s="250"/>
      <c r="L96" s="250"/>
      <c r="M96" s="250"/>
      <c r="N96" s="251"/>
    </row>
    <row r="97" spans="2:14">
      <c r="B97" s="249"/>
      <c r="C97" s="250"/>
      <c r="D97" s="250"/>
      <c r="E97" s="250" t="s">
        <v>1062</v>
      </c>
      <c r="F97" s="250"/>
      <c r="G97" s="250"/>
      <c r="H97" s="250"/>
      <c r="I97" s="250"/>
      <c r="J97" s="250"/>
      <c r="K97" s="250"/>
      <c r="L97" s="250"/>
      <c r="M97" s="250"/>
      <c r="N97" s="251"/>
    </row>
    <row r="98" spans="2:14">
      <c r="B98" s="249"/>
      <c r="C98" s="250"/>
      <c r="D98" s="250"/>
      <c r="E98" s="250" t="s">
        <v>1063</v>
      </c>
      <c r="F98" s="250"/>
      <c r="G98" s="250"/>
      <c r="H98" s="250"/>
      <c r="I98" s="250"/>
      <c r="J98" s="250"/>
      <c r="K98" s="250"/>
      <c r="L98" s="250"/>
      <c r="M98" s="250"/>
      <c r="N98" s="251"/>
    </row>
    <row r="99" spans="2:14" ht="15.75" thickBot="1">
      <c r="B99" s="249"/>
      <c r="C99" s="250"/>
      <c r="D99" s="250"/>
      <c r="E99" s="250"/>
      <c r="F99" s="250" t="s">
        <v>1064</v>
      </c>
      <c r="G99" s="250"/>
      <c r="H99" s="250"/>
      <c r="I99" s="250"/>
      <c r="J99" s="250"/>
      <c r="K99" s="250"/>
      <c r="L99" s="250"/>
      <c r="M99" s="250"/>
      <c r="N99" s="251"/>
    </row>
    <row r="100" spans="2:14">
      <c r="B100" s="234" t="s">
        <v>2321</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2322</v>
      </c>
      <c r="C106" s="262"/>
      <c r="D106" s="262"/>
      <c r="E106" s="262"/>
      <c r="F106" s="262"/>
      <c r="G106" s="262"/>
      <c r="H106" s="262"/>
      <c r="I106" s="262"/>
      <c r="J106" s="262"/>
      <c r="K106" s="262"/>
      <c r="L106" s="262"/>
      <c r="M106" s="262"/>
      <c r="N106" s="263"/>
    </row>
    <row r="107" spans="2:14" ht="15" customHeight="1">
      <c r="B107" s="956" t="s">
        <v>2323</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2324</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1060</v>
      </c>
      <c r="F115" s="424"/>
      <c r="G115" s="424"/>
      <c r="H115" s="250"/>
      <c r="I115" s="250"/>
      <c r="J115" s="250"/>
      <c r="K115" s="250"/>
      <c r="L115" s="250"/>
      <c r="M115" s="250"/>
      <c r="N115" s="251"/>
    </row>
    <row r="116" spans="2:14">
      <c r="B116" s="249"/>
      <c r="C116" s="250"/>
      <c r="D116" s="250"/>
      <c r="E116" s="425" t="s">
        <v>1061</v>
      </c>
      <c r="F116" s="250"/>
      <c r="G116" s="250"/>
      <c r="H116" s="425"/>
      <c r="I116" s="425"/>
      <c r="J116" s="425"/>
      <c r="K116" s="250"/>
      <c r="L116" s="250"/>
      <c r="M116" s="250"/>
      <c r="N116" s="251"/>
    </row>
    <row r="117" spans="2:14">
      <c r="B117" s="249"/>
      <c r="C117" s="250"/>
      <c r="D117" s="250"/>
      <c r="E117" s="264" t="s">
        <v>1065</v>
      </c>
      <c r="F117" s="250"/>
      <c r="G117" s="250"/>
      <c r="H117" s="264"/>
      <c r="I117" s="264"/>
      <c r="J117" s="264"/>
      <c r="K117" s="250"/>
      <c r="L117" s="250"/>
      <c r="M117" s="250"/>
      <c r="N117" s="251"/>
    </row>
    <row r="118" spans="2:14">
      <c r="B118" s="265"/>
      <c r="C118" s="262"/>
      <c r="D118" s="262"/>
      <c r="E118" s="250" t="s">
        <v>1063</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2325</v>
      </c>
      <c r="C120" s="264"/>
      <c r="D120" s="264"/>
      <c r="E120" s="250"/>
      <c r="F120" s="250"/>
      <c r="G120" s="250"/>
      <c r="H120" s="250"/>
      <c r="I120" s="250"/>
      <c r="J120" s="962"/>
      <c r="K120" s="962"/>
      <c r="L120" s="962"/>
      <c r="M120" s="962"/>
      <c r="N120" s="963"/>
    </row>
    <row r="121" spans="2:14" ht="15.75" thickBot="1">
      <c r="B121" s="426" t="s">
        <v>2326</v>
      </c>
      <c r="C121" s="427"/>
      <c r="D121" s="427"/>
      <c r="E121" s="266"/>
      <c r="F121" s="266"/>
      <c r="G121" s="266"/>
      <c r="H121" s="266"/>
      <c r="I121" s="266"/>
      <c r="J121" s="964"/>
      <c r="K121" s="964"/>
      <c r="L121" s="964"/>
      <c r="M121" s="964"/>
      <c r="N121" s="96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6"/>
      <c r="C1" s="918"/>
      <c r="D1" s="919"/>
      <c r="E1" s="919"/>
      <c r="F1" s="919"/>
      <c r="G1" s="919"/>
      <c r="H1" s="919"/>
      <c r="I1" s="919"/>
      <c r="J1" s="920"/>
      <c r="K1" s="921" t="s">
        <v>1017</v>
      </c>
      <c r="L1" s="923" t="s">
        <v>2303</v>
      </c>
      <c r="M1" s="924"/>
      <c r="N1" s="925"/>
    </row>
    <row r="2" spans="2:14" ht="22.5"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1745</v>
      </c>
      <c r="C31" s="86" t="s">
        <v>2226</v>
      </c>
      <c r="D31" s="87"/>
      <c r="E31" s="87"/>
      <c r="F31" s="87"/>
      <c r="G31" s="87"/>
      <c r="H31" s="87"/>
      <c r="I31" s="87"/>
      <c r="J31" s="87"/>
      <c r="K31" s="460"/>
      <c r="L31" s="313" t="s">
        <v>377</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156</v>
      </c>
      <c r="B36" s="861" t="str">
        <f>VLOOKUP(A36,EQUIPOS!A6:D154,3,FALSE)</f>
        <v>Cizalla manual de 90 cm.</v>
      </c>
      <c r="C36" s="862"/>
      <c r="D36" s="862"/>
      <c r="E36" s="862"/>
      <c r="F36" s="862"/>
      <c r="G36" s="862"/>
      <c r="H36" s="863"/>
      <c r="I36" s="274"/>
      <c r="J36" s="275"/>
      <c r="K36" s="276">
        <f>VLOOKUP(A36,EQUIPOS!A6:D163,4,FALSE)</f>
        <v>829.62279693486607</v>
      </c>
      <c r="L36" s="277"/>
      <c r="M36" s="343">
        <v>37.5</v>
      </c>
      <c r="N36" s="279">
        <f>K36/M36</f>
        <v>22.123274584929764</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0.02</v>
      </c>
      <c r="N41" s="351">
        <f>N78*M41</f>
        <v>15.32016156183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37.443436146759765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812</v>
      </c>
      <c r="B48" s="48" t="str">
        <f>VLOOKUP(A48,MATERIALES!A5:D373,3,FALSE)</f>
        <v>Acero PDR-60</v>
      </c>
      <c r="C48" s="288"/>
      <c r="D48" s="288"/>
      <c r="E48" s="288"/>
      <c r="F48" s="288"/>
      <c r="G48" s="288"/>
      <c r="H48" s="288"/>
      <c r="I48" s="275"/>
      <c r="J48" s="231" t="str">
        <f>VLOOKUP(A48,MATERIALES!A4:D640,2,FALSE)</f>
        <v>kg</v>
      </c>
      <c r="K48" s="289">
        <v>1.05</v>
      </c>
      <c r="L48" s="274"/>
      <c r="M48" s="409">
        <f>VLOOKUP(A48,MATERIALES!A5:D396,4,FALSE)</f>
        <v>3912.2097605878976</v>
      </c>
      <c r="N48" s="279">
        <f>K48*M48</f>
        <v>4107.8202486172922</v>
      </c>
    </row>
    <row r="49" spans="1:14">
      <c r="A49" s="166" t="s">
        <v>976</v>
      </c>
      <c r="B49" s="48" t="str">
        <f>VLOOKUP(A49,MATERIALES!A6:D373,3,FALSE)</f>
        <v>Alambre Negro Para Amarre</v>
      </c>
      <c r="C49" s="432"/>
      <c r="D49" s="432"/>
      <c r="E49" s="432"/>
      <c r="F49" s="432"/>
      <c r="G49" s="432"/>
      <c r="H49" s="432"/>
      <c r="I49" s="432"/>
      <c r="J49" s="318" t="str">
        <f>VLOOKUP(A49,MATERIALES!A5:D641,2,FALSE)</f>
        <v>kg</v>
      </c>
      <c r="K49" s="404">
        <v>0.03</v>
      </c>
      <c r="L49" s="428"/>
      <c r="M49" s="409">
        <f>VLOOKUP(A49,MATERIALES!A6:D397,4,FALSE)</f>
        <v>6633.2582257578488</v>
      </c>
      <c r="N49" s="279">
        <f>K49*M49</f>
        <v>198.99774677273547</v>
      </c>
    </row>
    <row r="50" spans="1:14">
      <c r="A50" s="166"/>
      <c r="B50" s="48"/>
      <c r="C50" s="432"/>
      <c r="D50" s="432"/>
      <c r="E50" s="432"/>
      <c r="F50" s="432"/>
      <c r="G50" s="432"/>
      <c r="H50" s="432"/>
      <c r="I50" s="432"/>
      <c r="J50" s="318"/>
      <c r="K50" s="404"/>
      <c r="L50" s="428"/>
      <c r="M50" s="409"/>
      <c r="N50" s="279"/>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c r="A54" s="166"/>
      <c r="B54" s="48"/>
      <c r="C54" s="432"/>
      <c r="D54" s="432"/>
      <c r="E54" s="432"/>
      <c r="F54" s="432"/>
      <c r="G54" s="432"/>
      <c r="H54" s="432"/>
      <c r="I54" s="432"/>
      <c r="J54" s="318"/>
      <c r="K54" s="404"/>
      <c r="L54" s="428"/>
      <c r="M54" s="409"/>
      <c r="N54" s="279"/>
    </row>
    <row r="55" spans="1:14" ht="15.75" thickBot="1">
      <c r="B55" s="48"/>
      <c r="C55" s="317"/>
      <c r="D55" s="317"/>
      <c r="E55" s="317"/>
      <c r="F55" s="317"/>
      <c r="G55" s="317"/>
      <c r="H55" s="317"/>
      <c r="I55" s="317"/>
      <c r="J55" s="442"/>
      <c r="K55" s="131"/>
      <c r="L55" s="332"/>
      <c r="M55" s="409"/>
      <c r="N55" s="279"/>
    </row>
    <row r="56" spans="1:14" ht="15.75" thickBot="1">
      <c r="B56" s="812" t="s">
        <v>1037</v>
      </c>
      <c r="C56" s="813"/>
      <c r="D56" s="813"/>
      <c r="E56" s="813"/>
      <c r="F56" s="813"/>
      <c r="G56" s="813"/>
      <c r="H56" s="813"/>
      <c r="I56" s="813"/>
      <c r="J56" s="813"/>
      <c r="K56" s="813"/>
      <c r="L56" s="813"/>
      <c r="M56" s="814"/>
      <c r="N56" s="401">
        <f>SUM(N48:N55)</f>
        <v>4306.817995390028</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A61" t="s">
        <v>1306</v>
      </c>
      <c r="B61" s="51" t="str">
        <f>VLOOKUP(A61,TRANSPORTE!A3:D117,3,FALSE)</f>
        <v>Transporte de acero</v>
      </c>
      <c r="C61" s="324"/>
      <c r="D61" s="324"/>
      <c r="E61" s="324"/>
      <c r="F61" s="324"/>
      <c r="G61" s="324"/>
      <c r="H61" s="318" t="s">
        <v>2149</v>
      </c>
      <c r="I61" s="286">
        <v>1.05</v>
      </c>
      <c r="J61" s="293">
        <v>1</v>
      </c>
      <c r="K61" s="286">
        <f>I61*J61</f>
        <v>1.05</v>
      </c>
      <c r="L61" s="899">
        <f>VLOOKUP(A61,TRANSPORTE!A3:D117,4,FALSE)</f>
        <v>1399.6806397252938</v>
      </c>
      <c r="M61" s="900"/>
      <c r="N61" s="294">
        <f>K61*L61</f>
        <v>1469.6646717115584</v>
      </c>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f>N61+N62+N63+N64+N65</f>
        <v>1469.6646717115584</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854"/>
      <c r="N71" s="103" t="s">
        <v>1035</v>
      </c>
    </row>
    <row r="72" spans="1:15">
      <c r="A72" s="167" t="s">
        <v>6</v>
      </c>
      <c r="B72" s="54" t="str">
        <f>VLOOKUP(A72,'MANO DE OBRA'!A8:D68,3,FALSE)</f>
        <v xml:space="preserve">Obrero </v>
      </c>
      <c r="C72" s="52"/>
      <c r="D72" s="52"/>
      <c r="E72" s="52"/>
      <c r="F72" s="52"/>
      <c r="G72" s="52"/>
      <c r="H72" s="52"/>
      <c r="I72" s="299">
        <f>K72/J72*100</f>
        <v>27603.894705999999</v>
      </c>
      <c r="J72" s="300">
        <v>185</v>
      </c>
      <c r="K72" s="301">
        <f>VLOOKUP(A72,'MANO DE OBRA'!A8:D99,4,FALSE)</f>
        <v>51067.205206099999</v>
      </c>
      <c r="L72" s="55"/>
      <c r="M72" s="441">
        <v>200</v>
      </c>
      <c r="N72" s="402">
        <f>K72/M72</f>
        <v>255.33602603049999</v>
      </c>
      <c r="O72" s="111"/>
    </row>
    <row r="73" spans="1:15">
      <c r="A73" s="167" t="s">
        <v>30</v>
      </c>
      <c r="B73" s="54" t="str">
        <f>VLOOKUP(A73,'MANO DE OBRA'!A8:D69,3,FALSE)</f>
        <v>Oficial</v>
      </c>
      <c r="C73" s="52"/>
      <c r="D73" s="52"/>
      <c r="E73" s="52"/>
      <c r="F73" s="52"/>
      <c r="G73" s="52"/>
      <c r="H73" s="52"/>
      <c r="I73" s="299">
        <f>K73/J73*100</f>
        <v>55207.789411999998</v>
      </c>
      <c r="J73" s="300">
        <v>185</v>
      </c>
      <c r="K73" s="301">
        <f>VLOOKUP(A73,'MANO DE OBRA'!A8:D100,4,FALSE)</f>
        <v>102134.4104122</v>
      </c>
      <c r="L73" s="55"/>
      <c r="M73" s="441">
        <v>200</v>
      </c>
      <c r="N73" s="402">
        <f>K73/M73</f>
        <v>510.67205206099999</v>
      </c>
    </row>
    <row r="74" spans="1:15">
      <c r="B74" s="54"/>
      <c r="C74" s="52"/>
      <c r="D74" s="52"/>
      <c r="E74" s="52"/>
      <c r="F74" s="52"/>
      <c r="G74" s="52"/>
      <c r="H74" s="52"/>
      <c r="I74" s="299"/>
      <c r="J74" s="300"/>
      <c r="K74" s="301"/>
      <c r="L74" s="55"/>
      <c r="M74" s="439"/>
      <c r="N74" s="402"/>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89"/>
      <c r="I77" s="131"/>
      <c r="J77" s="131"/>
      <c r="K77" s="131"/>
      <c r="L77" s="902"/>
      <c r="M77" s="902"/>
      <c r="N77" s="50"/>
    </row>
    <row r="78" spans="1:15" ht="15.75" thickBot="1">
      <c r="B78" s="901" t="s">
        <v>1037</v>
      </c>
      <c r="C78" s="855"/>
      <c r="D78" s="855"/>
      <c r="E78" s="855"/>
      <c r="F78" s="855"/>
      <c r="G78" s="855"/>
      <c r="H78" s="855"/>
      <c r="I78" s="855"/>
      <c r="J78" s="855"/>
      <c r="K78" s="855"/>
      <c r="L78" s="855"/>
      <c r="M78" s="856"/>
      <c r="N78" s="308">
        <f>SUM(N72:N77)</f>
        <v>766.00807809150001</v>
      </c>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6579.934181339846</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1315.9868362679692</v>
      </c>
      <c r="M85" s="848"/>
      <c r="N85" s="56"/>
    </row>
    <row r="86" spans="1:14">
      <c r="B86" s="94" t="s">
        <v>1057</v>
      </c>
      <c r="C86" s="95"/>
      <c r="D86" s="95"/>
      <c r="E86" s="95"/>
      <c r="F86" s="95"/>
      <c r="G86" s="95"/>
      <c r="H86" s="95"/>
      <c r="I86" s="92"/>
      <c r="J86" s="93"/>
      <c r="K86" s="311">
        <v>0.05</v>
      </c>
      <c r="L86" s="847">
        <f>N80*K86</f>
        <v>328.99670906699231</v>
      </c>
      <c r="M86" s="848"/>
      <c r="N86" s="56"/>
    </row>
    <row r="87" spans="1:14" ht="15.75" thickBot="1">
      <c r="B87" s="96" t="s">
        <v>1058</v>
      </c>
      <c r="C87" s="97"/>
      <c r="D87" s="97"/>
      <c r="E87" s="97"/>
      <c r="F87" s="97"/>
      <c r="G87" s="97"/>
      <c r="H87" s="97"/>
      <c r="I87" s="98"/>
      <c r="J87" s="99"/>
      <c r="K87" s="312">
        <v>0.05</v>
      </c>
      <c r="L87" s="849">
        <f>N80*K87</f>
        <v>328.99670906699231</v>
      </c>
      <c r="M87" s="850"/>
      <c r="N87" s="56"/>
    </row>
    <row r="88" spans="1:14" ht="15.75" thickBot="1">
      <c r="B88" s="812" t="s">
        <v>1037</v>
      </c>
      <c r="C88" s="813"/>
      <c r="D88" s="813"/>
      <c r="E88" s="813"/>
      <c r="F88" s="813"/>
      <c r="G88" s="813"/>
      <c r="H88" s="813"/>
      <c r="I88" s="813"/>
      <c r="J88" s="813"/>
      <c r="K88" s="813"/>
      <c r="L88" s="813"/>
      <c r="M88" s="814"/>
      <c r="N88" s="57">
        <f>L85+L86+L87</f>
        <v>1973.9802544019537</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195">
        <f>N80+N88</f>
        <v>8553.914435741799</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1060</v>
      </c>
      <c r="F95" s="424"/>
      <c r="G95" s="424"/>
      <c r="H95" s="424"/>
      <c r="I95" s="424"/>
      <c r="J95" s="424"/>
      <c r="K95" s="250"/>
      <c r="L95" s="250"/>
      <c r="M95" s="250"/>
      <c r="N95" s="251"/>
    </row>
    <row r="96" spans="1:14">
      <c r="B96" s="249"/>
      <c r="C96" s="250"/>
      <c r="D96" s="250"/>
      <c r="E96" s="250" t="s">
        <v>1061</v>
      </c>
      <c r="F96" s="250"/>
      <c r="G96" s="250"/>
      <c r="H96" s="250"/>
      <c r="I96" s="250"/>
      <c r="J96" s="250"/>
      <c r="K96" s="250"/>
      <c r="L96" s="250"/>
      <c r="M96" s="250"/>
      <c r="N96" s="251"/>
    </row>
    <row r="97" spans="2:14">
      <c r="B97" s="249"/>
      <c r="C97" s="250"/>
      <c r="D97" s="250"/>
      <c r="E97" s="250" t="s">
        <v>1062</v>
      </c>
      <c r="F97" s="250"/>
      <c r="G97" s="250"/>
      <c r="H97" s="250"/>
      <c r="I97" s="250"/>
      <c r="J97" s="250"/>
      <c r="K97" s="250"/>
      <c r="L97" s="250"/>
      <c r="M97" s="250"/>
      <c r="N97" s="251"/>
    </row>
    <row r="98" spans="2:14">
      <c r="B98" s="249"/>
      <c r="C98" s="250"/>
      <c r="D98" s="250"/>
      <c r="E98" s="250" t="s">
        <v>1063</v>
      </c>
      <c r="F98" s="250"/>
      <c r="G98" s="250"/>
      <c r="H98" s="250"/>
      <c r="I98" s="250"/>
      <c r="J98" s="250"/>
      <c r="K98" s="250"/>
      <c r="L98" s="250"/>
      <c r="M98" s="250"/>
      <c r="N98" s="251"/>
    </row>
    <row r="99" spans="2:14" ht="15.75" thickBot="1">
      <c r="B99" s="249"/>
      <c r="C99" s="250"/>
      <c r="D99" s="250"/>
      <c r="E99" s="250"/>
      <c r="F99" s="250" t="s">
        <v>1064</v>
      </c>
      <c r="G99" s="250"/>
      <c r="H99" s="250"/>
      <c r="I99" s="250"/>
      <c r="J99" s="250"/>
      <c r="K99" s="250"/>
      <c r="L99" s="250"/>
      <c r="M99" s="250"/>
      <c r="N99" s="251"/>
    </row>
    <row r="100" spans="2:14">
      <c r="B100" s="234" t="s">
        <v>2321</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2322</v>
      </c>
      <c r="C106" s="262"/>
      <c r="D106" s="262"/>
      <c r="E106" s="262"/>
      <c r="F106" s="262"/>
      <c r="G106" s="262"/>
      <c r="H106" s="262"/>
      <c r="I106" s="262"/>
      <c r="J106" s="262"/>
      <c r="K106" s="262"/>
      <c r="L106" s="262"/>
      <c r="M106" s="262"/>
      <c r="N106" s="263"/>
    </row>
    <row r="107" spans="2:14" ht="15" customHeight="1">
      <c r="B107" s="956" t="s">
        <v>2323</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2324</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1060</v>
      </c>
      <c r="F115" s="424"/>
      <c r="G115" s="424"/>
      <c r="H115" s="250"/>
      <c r="I115" s="250"/>
      <c r="J115" s="250"/>
      <c r="K115" s="250"/>
      <c r="L115" s="250"/>
      <c r="M115" s="250"/>
      <c r="N115" s="251"/>
    </row>
    <row r="116" spans="2:14">
      <c r="B116" s="249"/>
      <c r="C116" s="250"/>
      <c r="D116" s="250"/>
      <c r="E116" s="425" t="s">
        <v>1061</v>
      </c>
      <c r="F116" s="250"/>
      <c r="G116" s="250"/>
      <c r="H116" s="425"/>
      <c r="I116" s="425"/>
      <c r="J116" s="425"/>
      <c r="K116" s="250"/>
      <c r="L116" s="250"/>
      <c r="M116" s="250"/>
      <c r="N116" s="251"/>
    </row>
    <row r="117" spans="2:14">
      <c r="B117" s="249"/>
      <c r="C117" s="250"/>
      <c r="D117" s="250"/>
      <c r="E117" s="264" t="s">
        <v>1065</v>
      </c>
      <c r="F117" s="250"/>
      <c r="G117" s="250"/>
      <c r="H117" s="264"/>
      <c r="I117" s="264"/>
      <c r="J117" s="264"/>
      <c r="K117" s="250"/>
      <c r="L117" s="250"/>
      <c r="M117" s="250"/>
      <c r="N117" s="251"/>
    </row>
    <row r="118" spans="2:14">
      <c r="B118" s="265"/>
      <c r="C118" s="262"/>
      <c r="D118" s="262"/>
      <c r="E118" s="250" t="s">
        <v>1063</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2325</v>
      </c>
      <c r="C120" s="264"/>
      <c r="D120" s="264"/>
      <c r="E120" s="250"/>
      <c r="F120" s="250"/>
      <c r="G120" s="250"/>
      <c r="H120" s="250"/>
      <c r="I120" s="250"/>
      <c r="J120" s="962"/>
      <c r="K120" s="962"/>
      <c r="L120" s="962"/>
      <c r="M120" s="962"/>
      <c r="N120" s="963"/>
    </row>
    <row r="121" spans="2:14" ht="15.75" thickBot="1">
      <c r="B121" s="426" t="s">
        <v>2326</v>
      </c>
      <c r="C121" s="427"/>
      <c r="D121" s="427"/>
      <c r="E121" s="266"/>
      <c r="F121" s="266"/>
      <c r="G121" s="266"/>
      <c r="H121" s="266"/>
      <c r="I121" s="266"/>
      <c r="J121" s="964"/>
      <c r="K121" s="964"/>
      <c r="L121" s="964"/>
      <c r="M121" s="964"/>
      <c r="N121" s="96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1746</v>
      </c>
      <c r="C31" s="86" t="s">
        <v>2227</v>
      </c>
      <c r="D31" s="87"/>
      <c r="E31" s="87"/>
      <c r="F31" s="87"/>
      <c r="G31" s="87"/>
      <c r="H31" s="87"/>
      <c r="I31" s="87"/>
      <c r="J31" s="87"/>
      <c r="K31" s="460"/>
      <c r="L31" s="313" t="s">
        <v>377</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156</v>
      </c>
      <c r="B36" s="861" t="str">
        <f>VLOOKUP(A36,EQUIPOS!A6:D154,3,FALSE)</f>
        <v>Cizalla manual de 90 cm.</v>
      </c>
      <c r="C36" s="862"/>
      <c r="D36" s="862"/>
      <c r="E36" s="862"/>
      <c r="F36" s="862"/>
      <c r="G36" s="862"/>
      <c r="H36" s="863"/>
      <c r="I36" s="274"/>
      <c r="J36" s="275"/>
      <c r="K36" s="276">
        <f>VLOOKUP(A36,EQUIPOS!A6:D163,4,FALSE)</f>
        <v>829.62279693486607</v>
      </c>
      <c r="L36" s="277"/>
      <c r="M36" s="343">
        <v>37.5</v>
      </c>
      <c r="N36" s="279">
        <f>K36/M36</f>
        <v>22.123274584929764</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0.02</v>
      </c>
      <c r="N41" s="351">
        <f>N78*M41</f>
        <v>15.32016156183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37.443436146759765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810</v>
      </c>
      <c r="B48" s="48" t="str">
        <f>VLOOKUP(A48,MATERIALES!A5:D373,3,FALSE)</f>
        <v>Acero A-40</v>
      </c>
      <c r="C48" s="288"/>
      <c r="D48" s="288"/>
      <c r="E48" s="288"/>
      <c r="F48" s="288"/>
      <c r="G48" s="288"/>
      <c r="H48" s="288"/>
      <c r="I48" s="288"/>
      <c r="J48" s="318" t="str">
        <f>VLOOKUP(A48,MATERIALES!A4:D640,2,FALSE)</f>
        <v>kg</v>
      </c>
      <c r="K48" s="289">
        <v>1.05</v>
      </c>
      <c r="L48" s="274"/>
      <c r="M48" s="409">
        <f>VLOOKUP(A48,MATERIALES!A5:D396,4,FALSE)</f>
        <v>4039.2065471710957</v>
      </c>
      <c r="N48" s="279">
        <f>K48*M48</f>
        <v>4241.1668745296511</v>
      </c>
    </row>
    <row r="49" spans="1:14">
      <c r="A49" s="166" t="s">
        <v>976</v>
      </c>
      <c r="B49" s="48" t="str">
        <f>VLOOKUP(A49,MATERIALES!A6:D373,3,FALSE)</f>
        <v>Alambre Negro Para Amarre</v>
      </c>
      <c r="C49" s="432"/>
      <c r="D49" s="432"/>
      <c r="E49" s="432"/>
      <c r="F49" s="432"/>
      <c r="G49" s="432"/>
      <c r="H49" s="432"/>
      <c r="I49" s="432"/>
      <c r="J49" s="319" t="str">
        <f>VLOOKUP(A49,MATERIALES!A5:D641,2,FALSE)</f>
        <v>kg</v>
      </c>
      <c r="K49" s="404">
        <v>0.03</v>
      </c>
      <c r="L49" s="428"/>
      <c r="M49" s="409">
        <f>VLOOKUP(A49,MATERIALES!A6:D397,4,FALSE)</f>
        <v>6633.2582257578488</v>
      </c>
      <c r="N49" s="279">
        <f>K49*M49</f>
        <v>198.99774677273547</v>
      </c>
    </row>
    <row r="50" spans="1:14">
      <c r="A50" s="166"/>
      <c r="B50" s="48"/>
      <c r="C50" s="432"/>
      <c r="D50" s="432"/>
      <c r="E50" s="432"/>
      <c r="F50" s="432"/>
      <c r="G50" s="432"/>
      <c r="H50" s="432"/>
      <c r="I50" s="432"/>
      <c r="J50" s="318"/>
      <c r="K50" s="404"/>
      <c r="L50" s="428"/>
      <c r="M50" s="409"/>
      <c r="N50" s="279"/>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c r="A54" s="166"/>
      <c r="B54" s="48"/>
      <c r="C54" s="432"/>
      <c r="D54" s="432"/>
      <c r="E54" s="432"/>
      <c r="F54" s="432"/>
      <c r="G54" s="432"/>
      <c r="H54" s="432"/>
      <c r="I54" s="432"/>
      <c r="J54" s="318"/>
      <c r="K54" s="404"/>
      <c r="L54" s="428"/>
      <c r="M54" s="409"/>
      <c r="N54" s="279"/>
    </row>
    <row r="55" spans="1:14" ht="15.75" thickBot="1">
      <c r="B55" s="48"/>
      <c r="C55" s="317"/>
      <c r="D55" s="317"/>
      <c r="E55" s="317"/>
      <c r="F55" s="317"/>
      <c r="G55" s="317"/>
      <c r="H55" s="317"/>
      <c r="I55" s="317"/>
      <c r="J55" s="442"/>
      <c r="K55" s="131"/>
      <c r="L55" s="332"/>
      <c r="M55" s="409"/>
      <c r="N55" s="279"/>
    </row>
    <row r="56" spans="1:14" ht="15.75" thickBot="1">
      <c r="B56" s="812" t="s">
        <v>1037</v>
      </c>
      <c r="C56" s="813"/>
      <c r="D56" s="813"/>
      <c r="E56" s="813"/>
      <c r="F56" s="813"/>
      <c r="G56" s="813"/>
      <c r="H56" s="813"/>
      <c r="I56" s="813"/>
      <c r="J56" s="813"/>
      <c r="K56" s="813"/>
      <c r="L56" s="813"/>
      <c r="M56" s="814"/>
      <c r="N56" s="401">
        <f>SUM(N48:N55)</f>
        <v>4440.1646213023869</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A61" t="s">
        <v>1306</v>
      </c>
      <c r="B61" s="51" t="str">
        <f>VLOOKUP(A61,TRANSPORTE!A3:D117,3,FALSE)</f>
        <v>Transporte de acero</v>
      </c>
      <c r="C61" s="324"/>
      <c r="D61" s="324"/>
      <c r="E61" s="324"/>
      <c r="F61" s="324"/>
      <c r="G61" s="324"/>
      <c r="H61" s="318" t="s">
        <v>2149</v>
      </c>
      <c r="I61" s="286">
        <v>1.05</v>
      </c>
      <c r="J61" s="293">
        <v>1</v>
      </c>
      <c r="K61" s="286">
        <f>I61*J61</f>
        <v>1.05</v>
      </c>
      <c r="L61" s="899">
        <f>VLOOKUP(A61,TRANSPORTE!A3:D117,4,FALSE)</f>
        <v>1399.6806397252938</v>
      </c>
      <c r="M61" s="900"/>
      <c r="N61" s="294">
        <f>K61*L61</f>
        <v>1469.6646717115584</v>
      </c>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f>N61+N62+N63+N64+N65</f>
        <v>1469.6646717115584</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854"/>
      <c r="N71" s="103" t="s">
        <v>1035</v>
      </c>
    </row>
    <row r="72" spans="1:15">
      <c r="A72" s="167" t="s">
        <v>6</v>
      </c>
      <c r="B72" s="54" t="str">
        <f>VLOOKUP(A72,'MANO DE OBRA'!A8:D68,3,FALSE)</f>
        <v xml:space="preserve">Obrero </v>
      </c>
      <c r="C72" s="52"/>
      <c r="D72" s="52"/>
      <c r="E72" s="52"/>
      <c r="F72" s="52"/>
      <c r="G72" s="52"/>
      <c r="H72" s="52"/>
      <c r="I72" s="299">
        <f>K72/J72*100</f>
        <v>27603.894705999999</v>
      </c>
      <c r="J72" s="300">
        <v>185</v>
      </c>
      <c r="K72" s="301">
        <f>VLOOKUP(A72,'MANO DE OBRA'!A8:D99,4,FALSE)</f>
        <v>51067.205206099999</v>
      </c>
      <c r="L72" s="55"/>
      <c r="M72" s="441">
        <v>200</v>
      </c>
      <c r="N72" s="402">
        <f>K72/M72</f>
        <v>255.33602603049999</v>
      </c>
      <c r="O72" s="111"/>
    </row>
    <row r="73" spans="1:15">
      <c r="A73" s="167" t="s">
        <v>30</v>
      </c>
      <c r="B73" s="54" t="str">
        <f>VLOOKUP(A73,'MANO DE OBRA'!A8:D69,3,FALSE)</f>
        <v>Oficial</v>
      </c>
      <c r="C73" s="52"/>
      <c r="D73" s="52"/>
      <c r="E73" s="52"/>
      <c r="F73" s="52"/>
      <c r="G73" s="52"/>
      <c r="H73" s="52"/>
      <c r="I73" s="299">
        <f>K73/J73*100</f>
        <v>55207.789411999998</v>
      </c>
      <c r="J73" s="300">
        <v>185</v>
      </c>
      <c r="K73" s="301">
        <f>VLOOKUP(A73,'MANO DE OBRA'!A8:D100,4,FALSE)</f>
        <v>102134.4104122</v>
      </c>
      <c r="L73" s="55"/>
      <c r="M73" s="441">
        <v>200</v>
      </c>
      <c r="N73" s="402">
        <f>K73/M73</f>
        <v>510.67205206099999</v>
      </c>
    </row>
    <row r="74" spans="1:15">
      <c r="B74" s="54"/>
      <c r="C74" s="52"/>
      <c r="D74" s="52"/>
      <c r="E74" s="52"/>
      <c r="F74" s="52"/>
      <c r="G74" s="52"/>
      <c r="H74" s="52"/>
      <c r="I74" s="299"/>
      <c r="J74" s="300"/>
      <c r="K74" s="301"/>
      <c r="L74" s="55"/>
      <c r="M74" s="439"/>
      <c r="N74" s="402"/>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89"/>
      <c r="I77" s="131"/>
      <c r="J77" s="131"/>
      <c r="K77" s="131"/>
      <c r="L77" s="902"/>
      <c r="M77" s="902"/>
      <c r="N77" s="50"/>
    </row>
    <row r="78" spans="1:15" ht="15.75" thickBot="1">
      <c r="B78" s="901" t="s">
        <v>1037</v>
      </c>
      <c r="C78" s="855"/>
      <c r="D78" s="855"/>
      <c r="E78" s="855"/>
      <c r="F78" s="855"/>
      <c r="G78" s="855"/>
      <c r="H78" s="855"/>
      <c r="I78" s="855"/>
      <c r="J78" s="855"/>
      <c r="K78" s="855"/>
      <c r="L78" s="855"/>
      <c r="M78" s="856"/>
      <c r="N78" s="308">
        <f>SUM(N72:N77)</f>
        <v>766.00807809150001</v>
      </c>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6713.2808072522057</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1342.6561614504412</v>
      </c>
      <c r="M85" s="848"/>
      <c r="N85" s="56"/>
    </row>
    <row r="86" spans="1:14">
      <c r="B86" s="94" t="s">
        <v>1057</v>
      </c>
      <c r="C86" s="95"/>
      <c r="D86" s="95"/>
      <c r="E86" s="95"/>
      <c r="F86" s="95"/>
      <c r="G86" s="95"/>
      <c r="H86" s="95"/>
      <c r="I86" s="92"/>
      <c r="J86" s="93"/>
      <c r="K86" s="311">
        <v>0.05</v>
      </c>
      <c r="L86" s="847">
        <f>N80*K86</f>
        <v>335.66404036261031</v>
      </c>
      <c r="M86" s="848"/>
      <c r="N86" s="56"/>
    </row>
    <row r="87" spans="1:14" ht="15.75" thickBot="1">
      <c r="B87" s="96" t="s">
        <v>1058</v>
      </c>
      <c r="C87" s="97"/>
      <c r="D87" s="97"/>
      <c r="E87" s="97"/>
      <c r="F87" s="97"/>
      <c r="G87" s="97"/>
      <c r="H87" s="97"/>
      <c r="I87" s="98"/>
      <c r="J87" s="99"/>
      <c r="K87" s="312">
        <v>0.05</v>
      </c>
      <c r="L87" s="849">
        <f>N80*K87</f>
        <v>335.66404036261031</v>
      </c>
      <c r="M87" s="850"/>
      <c r="N87" s="56"/>
    </row>
    <row r="88" spans="1:14" ht="15.75" thickBot="1">
      <c r="B88" s="812" t="s">
        <v>1037</v>
      </c>
      <c r="C88" s="813"/>
      <c r="D88" s="813"/>
      <c r="E88" s="813"/>
      <c r="F88" s="813"/>
      <c r="G88" s="813"/>
      <c r="H88" s="813"/>
      <c r="I88" s="813"/>
      <c r="J88" s="813"/>
      <c r="K88" s="813"/>
      <c r="L88" s="813"/>
      <c r="M88" s="814"/>
      <c r="N88" s="57">
        <f>L85+L86+L87</f>
        <v>2013.9842421756616</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195">
        <f>N80+N88</f>
        <v>8727.2650494278678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1060</v>
      </c>
      <c r="F95" s="424"/>
      <c r="G95" s="424"/>
      <c r="H95" s="424"/>
      <c r="I95" s="424"/>
      <c r="J95" s="424"/>
      <c r="K95" s="250"/>
      <c r="L95" s="250"/>
      <c r="M95" s="250"/>
      <c r="N95" s="251"/>
    </row>
    <row r="96" spans="1:14">
      <c r="B96" s="249"/>
      <c r="C96" s="250"/>
      <c r="D96" s="250"/>
      <c r="E96" s="250" t="s">
        <v>1061</v>
      </c>
      <c r="F96" s="250"/>
      <c r="G96" s="250"/>
      <c r="H96" s="250"/>
      <c r="I96" s="250"/>
      <c r="J96" s="250"/>
      <c r="K96" s="250"/>
      <c r="L96" s="250"/>
      <c r="M96" s="250"/>
      <c r="N96" s="251"/>
    </row>
    <row r="97" spans="2:14">
      <c r="B97" s="249"/>
      <c r="C97" s="250"/>
      <c r="D97" s="250"/>
      <c r="E97" s="250" t="s">
        <v>1062</v>
      </c>
      <c r="F97" s="250"/>
      <c r="G97" s="250"/>
      <c r="H97" s="250"/>
      <c r="I97" s="250"/>
      <c r="J97" s="250"/>
      <c r="K97" s="250"/>
      <c r="L97" s="250"/>
      <c r="M97" s="250"/>
      <c r="N97" s="251"/>
    </row>
    <row r="98" spans="2:14">
      <c r="B98" s="249"/>
      <c r="C98" s="250"/>
      <c r="D98" s="250"/>
      <c r="E98" s="250" t="s">
        <v>1063</v>
      </c>
      <c r="F98" s="250"/>
      <c r="G98" s="250"/>
      <c r="H98" s="250"/>
      <c r="I98" s="250"/>
      <c r="J98" s="250"/>
      <c r="K98" s="250"/>
      <c r="L98" s="250"/>
      <c r="M98" s="250"/>
      <c r="N98" s="251"/>
    </row>
    <row r="99" spans="2:14" ht="15.75" thickBot="1">
      <c r="B99" s="249"/>
      <c r="C99" s="250"/>
      <c r="D99" s="250"/>
      <c r="E99" s="250"/>
      <c r="F99" s="250" t="s">
        <v>1064</v>
      </c>
      <c r="G99" s="250"/>
      <c r="H99" s="250"/>
      <c r="I99" s="250"/>
      <c r="J99" s="250"/>
      <c r="K99" s="250"/>
      <c r="L99" s="250"/>
      <c r="M99" s="250"/>
      <c r="N99" s="251"/>
    </row>
    <row r="100" spans="2:14">
      <c r="B100" s="234" t="s">
        <v>2321</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2322</v>
      </c>
      <c r="C106" s="262"/>
      <c r="D106" s="262"/>
      <c r="E106" s="262"/>
      <c r="F106" s="262"/>
      <c r="G106" s="262"/>
      <c r="H106" s="262"/>
      <c r="I106" s="262"/>
      <c r="J106" s="262"/>
      <c r="K106" s="262"/>
      <c r="L106" s="262"/>
      <c r="M106" s="262"/>
      <c r="N106" s="263"/>
    </row>
    <row r="107" spans="2:14" ht="15" customHeight="1">
      <c r="B107" s="956" t="s">
        <v>2323</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2324</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1060</v>
      </c>
      <c r="F115" s="424"/>
      <c r="G115" s="424"/>
      <c r="H115" s="250"/>
      <c r="I115" s="250"/>
      <c r="J115" s="250"/>
      <c r="K115" s="250"/>
      <c r="L115" s="250"/>
      <c r="M115" s="250"/>
      <c r="N115" s="251"/>
    </row>
    <row r="116" spans="2:14">
      <c r="B116" s="249"/>
      <c r="C116" s="250"/>
      <c r="D116" s="250"/>
      <c r="E116" s="425" t="s">
        <v>1061</v>
      </c>
      <c r="F116" s="250"/>
      <c r="G116" s="250"/>
      <c r="H116" s="425"/>
      <c r="I116" s="425"/>
      <c r="J116" s="425"/>
      <c r="K116" s="250"/>
      <c r="L116" s="250"/>
      <c r="M116" s="250"/>
      <c r="N116" s="251"/>
    </row>
    <row r="117" spans="2:14">
      <c r="B117" s="249"/>
      <c r="C117" s="250"/>
      <c r="D117" s="250"/>
      <c r="E117" s="264" t="s">
        <v>1065</v>
      </c>
      <c r="F117" s="250"/>
      <c r="G117" s="250"/>
      <c r="H117" s="264"/>
      <c r="I117" s="264"/>
      <c r="J117" s="264"/>
      <c r="K117" s="250"/>
      <c r="L117" s="250"/>
      <c r="M117" s="250"/>
      <c r="N117" s="251"/>
    </row>
    <row r="118" spans="2:14">
      <c r="B118" s="265"/>
      <c r="C118" s="262"/>
      <c r="D118" s="262"/>
      <c r="E118" s="250" t="s">
        <v>1063</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2325</v>
      </c>
      <c r="C120" s="264"/>
      <c r="D120" s="264"/>
      <c r="E120" s="250"/>
      <c r="F120" s="250"/>
      <c r="G120" s="250"/>
      <c r="H120" s="250"/>
      <c r="I120" s="250"/>
      <c r="J120" s="962"/>
      <c r="K120" s="962"/>
      <c r="L120" s="962"/>
      <c r="M120" s="962"/>
      <c r="N120" s="963"/>
    </row>
    <row r="121" spans="2:14" ht="15.75" thickBot="1">
      <c r="B121" s="426" t="s">
        <v>2326</v>
      </c>
      <c r="C121" s="427"/>
      <c r="D121" s="427"/>
      <c r="E121" s="266"/>
      <c r="F121" s="266"/>
      <c r="G121" s="266"/>
      <c r="H121" s="266"/>
      <c r="I121" s="266"/>
      <c r="J121" s="964"/>
      <c r="K121" s="964"/>
      <c r="L121" s="964"/>
      <c r="M121" s="964"/>
      <c r="N121" s="96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1204</v>
      </c>
      <c r="C31" s="86" t="s">
        <v>2228</v>
      </c>
      <c r="D31" s="87"/>
      <c r="E31" s="87"/>
      <c r="F31" s="87"/>
      <c r="G31" s="87"/>
      <c r="H31" s="87"/>
      <c r="I31" s="87"/>
      <c r="J31" s="87"/>
      <c r="K31" s="460"/>
      <c r="L31" s="313" t="s">
        <v>1747</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123</v>
      </c>
      <c r="B36" s="861" t="str">
        <f>VLOOKUP(A36,EQUIPOS!A6:D154,3,FALSE)</f>
        <v>Bomba de inyección de lechada</v>
      </c>
      <c r="C36" s="862"/>
      <c r="D36" s="862"/>
      <c r="E36" s="862"/>
      <c r="F36" s="862"/>
      <c r="G36" s="862"/>
      <c r="H36" s="863"/>
      <c r="I36" s="274"/>
      <c r="J36" s="275"/>
      <c r="K36" s="276">
        <f>VLOOKUP(A36,EQUIPOS!A6:D163,4,FALSE)</f>
        <v>58448.823873988942</v>
      </c>
      <c r="L36" s="277"/>
      <c r="M36" s="343">
        <v>670</v>
      </c>
      <c r="N36" s="279">
        <f>K36/M36</f>
        <v>87.23705055819245</v>
      </c>
    </row>
    <row r="37" spans="1:14">
      <c r="A37" s="118" t="s">
        <v>125</v>
      </c>
      <c r="B37" s="861" t="str">
        <f>VLOOKUP(A37,EQUIPOS!A7:D154,3,FALSE)</f>
        <v>Bomba para gato de tensionamiento</v>
      </c>
      <c r="C37" s="862"/>
      <c r="D37" s="862"/>
      <c r="E37" s="862"/>
      <c r="F37" s="862"/>
      <c r="G37" s="862"/>
      <c r="H37" s="863"/>
      <c r="I37" s="428"/>
      <c r="J37" s="429"/>
      <c r="K37" s="276">
        <f>VLOOKUP(A37,EQUIPOS!A7:D164,4,FALSE)</f>
        <v>64727.929748829301</v>
      </c>
      <c r="L37" s="342"/>
      <c r="M37" s="343">
        <v>670</v>
      </c>
      <c r="N37" s="279">
        <f>K37/M37</f>
        <v>96.608850371387021</v>
      </c>
    </row>
    <row r="38" spans="1:14">
      <c r="A38" s="118" t="s">
        <v>240</v>
      </c>
      <c r="B38" s="861" t="str">
        <f>VLOOKUP(A38,EQUIPOS!A8:D154,3,FALSE)</f>
        <v>Gato para tensionamiento, fuerza Max 200 ton, área de tensión 314 cm2.</v>
      </c>
      <c r="C38" s="862"/>
      <c r="D38" s="862"/>
      <c r="E38" s="862"/>
      <c r="F38" s="862"/>
      <c r="G38" s="862"/>
      <c r="H38" s="863"/>
      <c r="I38" s="335"/>
      <c r="J38" s="337"/>
      <c r="K38" s="276">
        <f>VLOOKUP(A38,EQUIPOS!A8:D165,4,FALSE)</f>
        <v>2975</v>
      </c>
      <c r="L38" s="430"/>
      <c r="M38" s="431">
        <v>670</v>
      </c>
      <c r="N38" s="279">
        <f>K38/M38</f>
        <v>4.4402985074626864</v>
      </c>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0.02</v>
      </c>
      <c r="N41" s="351">
        <f>N78*M41</f>
        <v>6.0975767410268658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194.38377617806904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437</v>
      </c>
      <c r="B48" s="48"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11652.171395426987</v>
      </c>
      <c r="N48" s="279">
        <f t="shared" ref="N48:N53" si="0">K48*M48</f>
        <v>46.608685581707952</v>
      </c>
    </row>
    <row r="49" spans="1:14">
      <c r="A49" s="166" t="s">
        <v>452</v>
      </c>
      <c r="B49" s="48"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2640.4056176399681</v>
      </c>
      <c r="N49" s="279">
        <f t="shared" si="0"/>
        <v>10.561622470559872</v>
      </c>
    </row>
    <row r="50" spans="1:14">
      <c r="A50" s="166" t="s">
        <v>492</v>
      </c>
      <c r="B50" s="48" t="str">
        <f>VLOOKUP(A50,MATERIALES!A6:D373,3,FALSE)</f>
        <v xml:space="preserve">Lechada para ductos (tensionamiento)
</v>
      </c>
      <c r="C50" s="432"/>
      <c r="D50" s="432"/>
      <c r="E50" s="432"/>
      <c r="F50" s="432"/>
      <c r="G50" s="432"/>
      <c r="H50" s="432"/>
      <c r="I50" s="432"/>
      <c r="J50" s="319" t="str">
        <f>VLOOKUP(A50,MATERIALES!A6:D642,2,FALSE)</f>
        <v>lt</v>
      </c>
      <c r="K50" s="404">
        <v>0.02</v>
      </c>
      <c r="L50" s="428"/>
      <c r="M50" s="409">
        <f>VLOOKUP(A50,MATERIALES!A6:D398,4,FALSE)</f>
        <v>1320.2028088199841</v>
      </c>
      <c r="N50" s="279">
        <f t="shared" si="0"/>
        <v>26.404056176399681</v>
      </c>
    </row>
    <row r="51" spans="1:14">
      <c r="A51" s="166" t="s">
        <v>748</v>
      </c>
      <c r="B51" s="48" t="str">
        <f>VLOOKUP(A51,MATERIALES!A6:D373,3,FALSE)</f>
        <v>Torón de tensionmiento 1/2´´ o 5/8´´</v>
      </c>
      <c r="C51" s="432"/>
      <c r="D51" s="432"/>
      <c r="E51" s="432"/>
      <c r="F51" s="432"/>
      <c r="G51" s="432"/>
      <c r="H51" s="432"/>
      <c r="I51" s="432"/>
      <c r="J51" s="319" t="str">
        <f>VLOOKUP(A51,MATERIALES!A6:D643,2,FALSE)</f>
        <v>kg</v>
      </c>
      <c r="K51" s="404">
        <v>8.5000000000000006E-2</v>
      </c>
      <c r="L51" s="428"/>
      <c r="M51" s="409">
        <f>VLOOKUP(A51,MATERIALES!A6:D399,4,FALSE)</f>
        <v>7240.8518705140714</v>
      </c>
      <c r="N51" s="279">
        <f t="shared" si="0"/>
        <v>615.47240899369615</v>
      </c>
    </row>
    <row r="52" spans="1:14">
      <c r="A52" s="166" t="s">
        <v>759</v>
      </c>
      <c r="B52" s="48" t="str">
        <f>VLOOKUP(A52,MATERIALES!A7:D373,3,FALSE)</f>
        <v xml:space="preserve">Trompetas de 12 torones (tensionamiento)
</v>
      </c>
      <c r="C52" s="432"/>
      <c r="D52" s="432"/>
      <c r="E52" s="432"/>
      <c r="F52" s="432"/>
      <c r="G52" s="432"/>
      <c r="H52" s="432"/>
      <c r="I52" s="432"/>
      <c r="J52" s="319" t="str">
        <f>VLOOKUP(A52,MATERIALES!A6:D644,2,FALSE)</f>
        <v>kg</v>
      </c>
      <c r="K52" s="404">
        <v>1E-3</v>
      </c>
      <c r="L52" s="428"/>
      <c r="M52" s="409">
        <f>VLOOKUP(A52,MATERIALES!A7:D400,4,FALSE)</f>
        <v>95903.216319591986</v>
      </c>
      <c r="N52" s="279">
        <f t="shared" si="0"/>
        <v>95.903216319591991</v>
      </c>
    </row>
    <row r="53" spans="1:14">
      <c r="A53" s="166" t="s">
        <v>976</v>
      </c>
      <c r="B53" s="48"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6633.2582257578488</v>
      </c>
      <c r="N53" s="279">
        <f t="shared" si="0"/>
        <v>132.66516451515699</v>
      </c>
    </row>
    <row r="54" spans="1:14">
      <c r="A54" s="166"/>
      <c r="B54" s="48"/>
      <c r="C54" s="432"/>
      <c r="D54" s="432"/>
      <c r="E54" s="432"/>
      <c r="F54" s="432"/>
      <c r="G54" s="432"/>
      <c r="H54" s="432"/>
      <c r="I54" s="432"/>
      <c r="J54" s="318"/>
      <c r="K54" s="404"/>
      <c r="L54" s="428"/>
      <c r="M54" s="409"/>
      <c r="N54" s="279"/>
    </row>
    <row r="55" spans="1:14" ht="15.75" thickBot="1">
      <c r="B55" s="48"/>
      <c r="C55" s="317"/>
      <c r="D55" s="317"/>
      <c r="E55" s="317"/>
      <c r="F55" s="317"/>
      <c r="G55" s="317"/>
      <c r="H55" s="317"/>
      <c r="I55" s="317"/>
      <c r="J55" s="442"/>
      <c r="K55" s="131"/>
      <c r="L55" s="332"/>
      <c r="M55" s="409"/>
      <c r="N55" s="279"/>
    </row>
    <row r="56" spans="1:14" ht="15.75" thickBot="1">
      <c r="B56" s="812" t="s">
        <v>1037</v>
      </c>
      <c r="C56" s="813"/>
      <c r="D56" s="813"/>
      <c r="E56" s="813"/>
      <c r="F56" s="813"/>
      <c r="G56" s="813"/>
      <c r="H56" s="813"/>
      <c r="I56" s="813"/>
      <c r="J56" s="813"/>
      <c r="K56" s="813"/>
      <c r="L56" s="813"/>
      <c r="M56" s="814"/>
      <c r="N56" s="401">
        <f>SUM(N48:N55)</f>
        <v>927.61515405711259</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B61" s="51"/>
      <c r="C61" s="324"/>
      <c r="D61" s="324"/>
      <c r="E61" s="324"/>
      <c r="F61" s="324"/>
      <c r="G61" s="324"/>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854"/>
      <c r="N71" s="103" t="s">
        <v>1035</v>
      </c>
    </row>
    <row r="72" spans="1:15">
      <c r="A72" s="167" t="s">
        <v>7</v>
      </c>
      <c r="B72" s="54" t="str">
        <f>VLOOKUP(A72,'MANO DE OBRA'!A8:D68,3,FALSE)</f>
        <v>Obrero (2)</v>
      </c>
      <c r="C72" s="52"/>
      <c r="D72" s="52"/>
      <c r="E72" s="52"/>
      <c r="F72" s="52"/>
      <c r="G72" s="52"/>
      <c r="H72" s="52"/>
      <c r="I72" s="299">
        <f>K72/J72*100</f>
        <v>55207.789411999998</v>
      </c>
      <c r="J72" s="300">
        <v>185</v>
      </c>
      <c r="K72" s="301">
        <f>VLOOKUP(A72,'MANO DE OBRA'!A8:D99,4,FALSE)</f>
        <v>102134.4104122</v>
      </c>
      <c r="L72" s="55"/>
      <c r="M72" s="441">
        <v>670</v>
      </c>
      <c r="N72" s="402">
        <f>K72/M72</f>
        <v>152.43941852567164</v>
      </c>
      <c r="O72" s="111"/>
    </row>
    <row r="73" spans="1:15">
      <c r="A73" s="167" t="s">
        <v>30</v>
      </c>
      <c r="B73" s="54" t="str">
        <f>VLOOKUP(A73,'MANO DE OBRA'!A8:D69,3,FALSE)</f>
        <v>Oficial</v>
      </c>
      <c r="C73" s="52"/>
      <c r="D73" s="52"/>
      <c r="E73" s="52"/>
      <c r="F73" s="52"/>
      <c r="G73" s="52"/>
      <c r="H73" s="52"/>
      <c r="I73" s="299">
        <f>K73/J73*100</f>
        <v>55207.789411999998</v>
      </c>
      <c r="J73" s="300">
        <v>185</v>
      </c>
      <c r="K73" s="301">
        <f>VLOOKUP(A73,'MANO DE OBRA'!A8:D100,4,FALSE)</f>
        <v>102134.4104122</v>
      </c>
      <c r="L73" s="55"/>
      <c r="M73" s="441">
        <v>670</v>
      </c>
      <c r="N73" s="402">
        <f>K73/M73</f>
        <v>152.43941852567164</v>
      </c>
    </row>
    <row r="74" spans="1:15">
      <c r="B74" s="54"/>
      <c r="C74" s="52"/>
      <c r="D74" s="52"/>
      <c r="E74" s="52"/>
      <c r="F74" s="52"/>
      <c r="G74" s="52"/>
      <c r="H74" s="52"/>
      <c r="I74" s="299"/>
      <c r="J74" s="300"/>
      <c r="K74" s="301"/>
      <c r="L74" s="55"/>
      <c r="M74" s="439"/>
      <c r="N74" s="402"/>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89"/>
      <c r="I77" s="131"/>
      <c r="J77" s="131"/>
      <c r="K77" s="131"/>
      <c r="L77" s="902"/>
      <c r="M77" s="902"/>
      <c r="N77" s="132"/>
    </row>
    <row r="78" spans="1:15" ht="15.75" thickBot="1">
      <c r="B78" s="901" t="s">
        <v>1037</v>
      </c>
      <c r="C78" s="855"/>
      <c r="D78" s="855"/>
      <c r="E78" s="855"/>
      <c r="F78" s="855"/>
      <c r="G78" s="855"/>
      <c r="H78" s="855"/>
      <c r="I78" s="855"/>
      <c r="J78" s="855"/>
      <c r="K78" s="855"/>
      <c r="L78" s="855"/>
      <c r="M78" s="856"/>
      <c r="N78" s="467">
        <f>SUM(N72:N77)</f>
        <v>304.87883705134328</v>
      </c>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1426.8777672865249</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285.37555345730499</v>
      </c>
      <c r="M85" s="848"/>
      <c r="N85" s="56"/>
    </row>
    <row r="86" spans="1:14">
      <c r="B86" s="94" t="s">
        <v>1057</v>
      </c>
      <c r="C86" s="95"/>
      <c r="D86" s="95"/>
      <c r="E86" s="95"/>
      <c r="F86" s="95"/>
      <c r="G86" s="95"/>
      <c r="H86" s="95"/>
      <c r="I86" s="92"/>
      <c r="J86" s="93"/>
      <c r="K86" s="311">
        <v>0.05</v>
      </c>
      <c r="L86" s="847">
        <f>N80*K86</f>
        <v>71.343888364326247</v>
      </c>
      <c r="M86" s="848"/>
      <c r="N86" s="56"/>
    </row>
    <row r="87" spans="1:14" ht="15.75" thickBot="1">
      <c r="B87" s="96" t="s">
        <v>1058</v>
      </c>
      <c r="C87" s="97"/>
      <c r="D87" s="97"/>
      <c r="E87" s="97"/>
      <c r="F87" s="97"/>
      <c r="G87" s="97"/>
      <c r="H87" s="97"/>
      <c r="I87" s="98"/>
      <c r="J87" s="99"/>
      <c r="K87" s="312">
        <v>0.05</v>
      </c>
      <c r="L87" s="849">
        <f>N80*K87</f>
        <v>71.343888364326247</v>
      </c>
      <c r="M87" s="850"/>
      <c r="N87" s="56"/>
    </row>
    <row r="88" spans="1:14" ht="15.75" thickBot="1">
      <c r="B88" s="812" t="s">
        <v>1037</v>
      </c>
      <c r="C88" s="813"/>
      <c r="D88" s="813"/>
      <c r="E88" s="813"/>
      <c r="F88" s="813"/>
      <c r="G88" s="813"/>
      <c r="H88" s="813"/>
      <c r="I88" s="813"/>
      <c r="J88" s="813"/>
      <c r="K88" s="813"/>
      <c r="L88" s="813"/>
      <c r="M88" s="814"/>
      <c r="N88" s="57">
        <f>L85+L86+L87</f>
        <v>428.06333018595745</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195">
        <f>N80+N88</f>
        <v>1854.9410974724824</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1060</v>
      </c>
      <c r="F95" s="424"/>
      <c r="G95" s="424"/>
      <c r="H95" s="424"/>
      <c r="I95" s="424"/>
      <c r="J95" s="424"/>
      <c r="K95" s="250"/>
      <c r="L95" s="250"/>
      <c r="M95" s="250"/>
      <c r="N95" s="251"/>
    </row>
    <row r="96" spans="1:14">
      <c r="B96" s="249"/>
      <c r="C96" s="250"/>
      <c r="D96" s="250"/>
      <c r="E96" s="250" t="s">
        <v>1061</v>
      </c>
      <c r="F96" s="250"/>
      <c r="G96" s="250"/>
      <c r="H96" s="250"/>
      <c r="I96" s="250"/>
      <c r="J96" s="250"/>
      <c r="K96" s="250"/>
      <c r="L96" s="250"/>
      <c r="M96" s="250"/>
      <c r="N96" s="251"/>
    </row>
    <row r="97" spans="2:14">
      <c r="B97" s="249"/>
      <c r="C97" s="250"/>
      <c r="D97" s="250"/>
      <c r="E97" s="250" t="s">
        <v>1062</v>
      </c>
      <c r="F97" s="250"/>
      <c r="G97" s="250"/>
      <c r="H97" s="250"/>
      <c r="I97" s="250"/>
      <c r="J97" s="250"/>
      <c r="K97" s="250"/>
      <c r="L97" s="250"/>
      <c r="M97" s="250"/>
      <c r="N97" s="251"/>
    </row>
    <row r="98" spans="2:14">
      <c r="B98" s="249"/>
      <c r="C98" s="250"/>
      <c r="D98" s="250"/>
      <c r="E98" s="250" t="s">
        <v>1063</v>
      </c>
      <c r="F98" s="250"/>
      <c r="G98" s="250"/>
      <c r="H98" s="250"/>
      <c r="I98" s="250"/>
      <c r="J98" s="250"/>
      <c r="K98" s="250"/>
      <c r="L98" s="250"/>
      <c r="M98" s="250"/>
      <c r="N98" s="251"/>
    </row>
    <row r="99" spans="2:14" ht="15.75" thickBot="1">
      <c r="B99" s="249"/>
      <c r="C99" s="250"/>
      <c r="D99" s="250"/>
      <c r="E99" s="250"/>
      <c r="F99" s="250" t="s">
        <v>1064</v>
      </c>
      <c r="G99" s="250"/>
      <c r="H99" s="250"/>
      <c r="I99" s="250"/>
      <c r="J99" s="250"/>
      <c r="K99" s="250"/>
      <c r="L99" s="250"/>
      <c r="M99" s="250"/>
      <c r="N99" s="251"/>
    </row>
    <row r="100" spans="2:14">
      <c r="B100" s="234" t="s">
        <v>2321</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2322</v>
      </c>
      <c r="C106" s="262"/>
      <c r="D106" s="262"/>
      <c r="E106" s="262"/>
      <c r="F106" s="262"/>
      <c r="G106" s="262"/>
      <c r="H106" s="262"/>
      <c r="I106" s="262"/>
      <c r="J106" s="262"/>
      <c r="K106" s="262"/>
      <c r="L106" s="262"/>
      <c r="M106" s="262"/>
      <c r="N106" s="263"/>
    </row>
    <row r="107" spans="2:14" ht="15" customHeight="1">
      <c r="B107" s="956" t="s">
        <v>2323</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2324</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1060</v>
      </c>
      <c r="F115" s="424"/>
      <c r="G115" s="424"/>
      <c r="H115" s="250"/>
      <c r="I115" s="250"/>
      <c r="J115" s="250"/>
      <c r="K115" s="250"/>
      <c r="L115" s="250"/>
      <c r="M115" s="250"/>
      <c r="N115" s="251"/>
    </row>
    <row r="116" spans="2:14">
      <c r="B116" s="249"/>
      <c r="C116" s="250"/>
      <c r="D116" s="250"/>
      <c r="E116" s="425" t="s">
        <v>1061</v>
      </c>
      <c r="F116" s="250"/>
      <c r="G116" s="250"/>
      <c r="H116" s="425"/>
      <c r="I116" s="425"/>
      <c r="J116" s="425"/>
      <c r="K116" s="250"/>
      <c r="L116" s="250"/>
      <c r="M116" s="250"/>
      <c r="N116" s="251"/>
    </row>
    <row r="117" spans="2:14">
      <c r="B117" s="249"/>
      <c r="C117" s="250"/>
      <c r="D117" s="250"/>
      <c r="E117" s="264" t="s">
        <v>1065</v>
      </c>
      <c r="F117" s="250"/>
      <c r="G117" s="250"/>
      <c r="H117" s="264"/>
      <c r="I117" s="264"/>
      <c r="J117" s="264"/>
      <c r="K117" s="250"/>
      <c r="L117" s="250"/>
      <c r="M117" s="250"/>
      <c r="N117" s="251"/>
    </row>
    <row r="118" spans="2:14">
      <c r="B118" s="265"/>
      <c r="C118" s="262"/>
      <c r="D118" s="262"/>
      <c r="E118" s="250" t="s">
        <v>1063</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2325</v>
      </c>
      <c r="C120" s="264"/>
      <c r="D120" s="264"/>
      <c r="E120" s="250"/>
      <c r="F120" s="250"/>
      <c r="G120" s="250"/>
      <c r="H120" s="250"/>
      <c r="I120" s="250"/>
      <c r="J120" s="962"/>
      <c r="K120" s="962"/>
      <c r="L120" s="962"/>
      <c r="M120" s="962"/>
      <c r="N120" s="963"/>
    </row>
    <row r="121" spans="2:14" ht="15.75" thickBot="1">
      <c r="B121" s="426" t="s">
        <v>2326</v>
      </c>
      <c r="C121" s="427"/>
      <c r="D121" s="427"/>
      <c r="E121" s="266"/>
      <c r="F121" s="266"/>
      <c r="G121" s="266"/>
      <c r="H121" s="266"/>
      <c r="I121" s="266"/>
      <c r="J121" s="964"/>
      <c r="K121" s="964"/>
      <c r="L121" s="964"/>
      <c r="M121" s="964"/>
      <c r="N121" s="96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1205</v>
      </c>
      <c r="C31" s="86" t="s">
        <v>2228</v>
      </c>
      <c r="D31" s="87"/>
      <c r="E31" s="87"/>
      <c r="F31" s="87"/>
      <c r="G31" s="87"/>
      <c r="H31" s="87"/>
      <c r="I31" s="87"/>
      <c r="J31" s="87"/>
      <c r="K31" s="460"/>
      <c r="L31" s="313" t="s">
        <v>377</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123</v>
      </c>
      <c r="B36" s="861" t="str">
        <f>VLOOKUP(A36,EQUIPOS!A6:D154,3,FALSE)</f>
        <v>Bomba de inyección de lechada</v>
      </c>
      <c r="C36" s="862"/>
      <c r="D36" s="862"/>
      <c r="E36" s="862"/>
      <c r="F36" s="862"/>
      <c r="G36" s="862"/>
      <c r="H36" s="863"/>
      <c r="I36" s="274"/>
      <c r="J36" s="275"/>
      <c r="K36" s="276">
        <f>VLOOKUP(A36,EQUIPOS!A6:D163,4,FALSE)</f>
        <v>58448.823873988942</v>
      </c>
      <c r="L36" s="277"/>
      <c r="M36" s="343">
        <v>670</v>
      </c>
      <c r="N36" s="279">
        <f>K36/M36</f>
        <v>87.23705055819245</v>
      </c>
    </row>
    <row r="37" spans="1:14">
      <c r="A37" s="118" t="s">
        <v>125</v>
      </c>
      <c r="B37" s="861" t="str">
        <f>VLOOKUP(A37,EQUIPOS!A7:D154,3,FALSE)</f>
        <v>Bomba para gato de tensionamiento</v>
      </c>
      <c r="C37" s="862"/>
      <c r="D37" s="862"/>
      <c r="E37" s="862"/>
      <c r="F37" s="862"/>
      <c r="G37" s="862"/>
      <c r="H37" s="863"/>
      <c r="I37" s="428"/>
      <c r="J37" s="429"/>
      <c r="K37" s="276">
        <f>VLOOKUP(A37,EQUIPOS!A7:D164,4,FALSE)</f>
        <v>64727.929748829301</v>
      </c>
      <c r="L37" s="342"/>
      <c r="M37" s="343">
        <v>670</v>
      </c>
      <c r="N37" s="279">
        <f>K37/M37</f>
        <v>96.608850371387021</v>
      </c>
    </row>
    <row r="38" spans="1:14">
      <c r="A38" s="118" t="s">
        <v>240</v>
      </c>
      <c r="B38" s="861" t="str">
        <f>VLOOKUP(A38,EQUIPOS!A8:D154,3,FALSE)</f>
        <v>Gato para tensionamiento, fuerza Max 200 ton, área de tensión 314 cm2.</v>
      </c>
      <c r="C38" s="862"/>
      <c r="D38" s="862"/>
      <c r="E38" s="862"/>
      <c r="F38" s="862"/>
      <c r="G38" s="862"/>
      <c r="H38" s="863"/>
      <c r="I38" s="335"/>
      <c r="J38" s="337"/>
      <c r="K38" s="276">
        <f>VLOOKUP(A38,EQUIPOS!A8:D165,4,FALSE)</f>
        <v>2975</v>
      </c>
      <c r="L38" s="430"/>
      <c r="M38" s="431">
        <v>670</v>
      </c>
      <c r="N38" s="279">
        <f>K38/M38</f>
        <v>4.4402985074626864</v>
      </c>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0.02</v>
      </c>
      <c r="N41" s="351">
        <f>N78*M41</f>
        <v>6.0975767410268658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194.38377617806904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437</v>
      </c>
      <c r="B48" s="48"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11652.171395426987</v>
      </c>
      <c r="N48" s="279">
        <f t="shared" ref="N48:N53" si="0">K48*M48</f>
        <v>46.608685581707952</v>
      </c>
    </row>
    <row r="49" spans="1:14">
      <c r="A49" s="166" t="s">
        <v>452</v>
      </c>
      <c r="B49" s="48"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2640.4056176399681</v>
      </c>
      <c r="N49" s="279">
        <f t="shared" si="0"/>
        <v>10.561622470559872</v>
      </c>
    </row>
    <row r="50" spans="1:14">
      <c r="A50" s="166" t="s">
        <v>492</v>
      </c>
      <c r="B50" s="48" t="str">
        <f>VLOOKUP(A50,MATERIALES!A6:D373,3,FALSE)</f>
        <v xml:space="preserve">Lechada para ductos (tensionamiento)
</v>
      </c>
      <c r="C50" s="432"/>
      <c r="D50" s="432"/>
      <c r="E50" s="432"/>
      <c r="F50" s="432"/>
      <c r="G50" s="432"/>
      <c r="H50" s="432"/>
      <c r="I50" s="432"/>
      <c r="J50" s="319" t="str">
        <f>VLOOKUP(A50,MATERIALES!A6:D642,2,FALSE)</f>
        <v>lt</v>
      </c>
      <c r="K50" s="404">
        <v>0.02</v>
      </c>
      <c r="L50" s="428"/>
      <c r="M50" s="409">
        <f>VLOOKUP(A50,MATERIALES!A6:D398,4,FALSE)</f>
        <v>1320.2028088199841</v>
      </c>
      <c r="N50" s="279">
        <f t="shared" si="0"/>
        <v>26.404056176399681</v>
      </c>
    </row>
    <row r="51" spans="1:14">
      <c r="A51" s="166" t="s">
        <v>748</v>
      </c>
      <c r="B51" s="48" t="str">
        <f>VLOOKUP(A51,MATERIALES!A6:D373,3,FALSE)</f>
        <v>Torón de tensionmiento 1/2´´ o 5/8´´</v>
      </c>
      <c r="C51" s="432"/>
      <c r="D51" s="432"/>
      <c r="E51" s="432"/>
      <c r="F51" s="432"/>
      <c r="G51" s="432"/>
      <c r="H51" s="432"/>
      <c r="I51" s="432"/>
      <c r="J51" s="319" t="str">
        <f>VLOOKUP(A51,MATERIALES!A6:D643,2,FALSE)</f>
        <v>kg</v>
      </c>
      <c r="K51" s="404">
        <v>5.53</v>
      </c>
      <c r="L51" s="428"/>
      <c r="M51" s="409">
        <f>VLOOKUP(A51,MATERIALES!A6:D399,4,FALSE)</f>
        <v>7240.8518705140714</v>
      </c>
      <c r="N51" s="279">
        <f t="shared" si="0"/>
        <v>40041.910843942816</v>
      </c>
    </row>
    <row r="52" spans="1:14">
      <c r="A52" s="166" t="s">
        <v>759</v>
      </c>
      <c r="B52" s="48" t="str">
        <f>VLOOKUP(A52,MATERIALES!A7:D373,3,FALSE)</f>
        <v xml:space="preserve">Trompetas de 12 torones (tensionamiento)
</v>
      </c>
      <c r="C52" s="432"/>
      <c r="D52" s="432"/>
      <c r="E52" s="432"/>
      <c r="F52" s="432"/>
      <c r="G52" s="432"/>
      <c r="H52" s="432"/>
      <c r="I52" s="432"/>
      <c r="J52" s="319" t="str">
        <f>VLOOKUP(A52,MATERIALES!A6:D644,2,FALSE)</f>
        <v>kg</v>
      </c>
      <c r="K52" s="404">
        <v>1E-3</v>
      </c>
      <c r="L52" s="428"/>
      <c r="M52" s="409">
        <f>VLOOKUP(A52,MATERIALES!A7:D400,4,FALSE)</f>
        <v>95903.216319591986</v>
      </c>
      <c r="N52" s="279">
        <f t="shared" si="0"/>
        <v>95.903216319591991</v>
      </c>
    </row>
    <row r="53" spans="1:14">
      <c r="A53" s="166" t="s">
        <v>976</v>
      </c>
      <c r="B53" s="48"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6633.2582257578488</v>
      </c>
      <c r="N53" s="279">
        <f t="shared" si="0"/>
        <v>132.66516451515699</v>
      </c>
    </row>
    <row r="54" spans="1:14">
      <c r="A54" s="166"/>
      <c r="B54" s="48"/>
      <c r="C54" s="432"/>
      <c r="D54" s="432"/>
      <c r="E54" s="432"/>
      <c r="F54" s="432"/>
      <c r="G54" s="432"/>
      <c r="H54" s="432"/>
      <c r="I54" s="432"/>
      <c r="J54" s="318"/>
      <c r="K54" s="404"/>
      <c r="L54" s="428"/>
      <c r="M54" s="409"/>
      <c r="N54" s="279"/>
    </row>
    <row r="55" spans="1:14" ht="15.75" thickBot="1">
      <c r="B55" s="48"/>
      <c r="C55" s="317"/>
      <c r="D55" s="317"/>
      <c r="E55" s="317"/>
      <c r="F55" s="317"/>
      <c r="G55" s="317"/>
      <c r="H55" s="317"/>
      <c r="I55" s="317"/>
      <c r="J55" s="442"/>
      <c r="K55" s="131"/>
      <c r="L55" s="332"/>
      <c r="M55" s="409"/>
      <c r="N55" s="279"/>
    </row>
    <row r="56" spans="1:14" ht="15.75" thickBot="1">
      <c r="B56" s="812" t="s">
        <v>1037</v>
      </c>
      <c r="C56" s="813"/>
      <c r="D56" s="813"/>
      <c r="E56" s="813"/>
      <c r="F56" s="813"/>
      <c r="G56" s="813"/>
      <c r="H56" s="813"/>
      <c r="I56" s="813"/>
      <c r="J56" s="813"/>
      <c r="K56" s="813"/>
      <c r="L56" s="813"/>
      <c r="M56" s="814"/>
      <c r="N56" s="401">
        <f>SUM(N48:N55)</f>
        <v>40354.053589006238</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B61" s="51"/>
      <c r="C61" s="324"/>
      <c r="D61" s="324"/>
      <c r="E61" s="324"/>
      <c r="F61" s="324"/>
      <c r="G61" s="324"/>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854"/>
      <c r="N71" s="103" t="s">
        <v>1035</v>
      </c>
    </row>
    <row r="72" spans="1:15">
      <c r="A72" s="167" t="s">
        <v>7</v>
      </c>
      <c r="B72" s="54" t="str">
        <f>VLOOKUP(A72,'MANO DE OBRA'!A8:D68,3,FALSE)</f>
        <v>Obrero (2)</v>
      </c>
      <c r="C72" s="52"/>
      <c r="D72" s="52"/>
      <c r="E72" s="52"/>
      <c r="F72" s="52"/>
      <c r="G72" s="52"/>
      <c r="H72" s="52"/>
      <c r="I72" s="299">
        <f>K72/J72*100</f>
        <v>55207.789411999998</v>
      </c>
      <c r="J72" s="300">
        <v>185</v>
      </c>
      <c r="K72" s="301">
        <f>VLOOKUP(A72,'MANO DE OBRA'!A8:D99,4,FALSE)</f>
        <v>102134.4104122</v>
      </c>
      <c r="L72" s="55"/>
      <c r="M72" s="441">
        <v>670</v>
      </c>
      <c r="N72" s="402">
        <f>K72/M72</f>
        <v>152.43941852567164</v>
      </c>
      <c r="O72" s="111"/>
    </row>
    <row r="73" spans="1:15">
      <c r="A73" s="167" t="s">
        <v>30</v>
      </c>
      <c r="B73" s="54" t="str">
        <f>VLOOKUP(A73,'MANO DE OBRA'!A8:D69,3,FALSE)</f>
        <v>Oficial</v>
      </c>
      <c r="C73" s="52"/>
      <c r="D73" s="52"/>
      <c r="E73" s="52"/>
      <c r="F73" s="52"/>
      <c r="G73" s="52"/>
      <c r="H73" s="52"/>
      <c r="I73" s="299">
        <f>K73/J73*100</f>
        <v>55207.789411999998</v>
      </c>
      <c r="J73" s="300">
        <v>185</v>
      </c>
      <c r="K73" s="301">
        <f>VLOOKUP(A73,'MANO DE OBRA'!A8:D100,4,FALSE)</f>
        <v>102134.4104122</v>
      </c>
      <c r="L73" s="55"/>
      <c r="M73" s="441">
        <v>670</v>
      </c>
      <c r="N73" s="402">
        <f>K73/M73</f>
        <v>152.43941852567164</v>
      </c>
    </row>
    <row r="74" spans="1:15">
      <c r="B74" s="54"/>
      <c r="C74" s="52"/>
      <c r="D74" s="52"/>
      <c r="E74" s="52"/>
      <c r="F74" s="52"/>
      <c r="G74" s="52"/>
      <c r="H74" s="52"/>
      <c r="I74" s="299"/>
      <c r="J74" s="300"/>
      <c r="K74" s="301"/>
      <c r="L74" s="55"/>
      <c r="M74" s="439"/>
      <c r="N74" s="402"/>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89"/>
      <c r="I77" s="131"/>
      <c r="J77" s="131"/>
      <c r="K77" s="131"/>
      <c r="L77" s="902"/>
      <c r="M77" s="902"/>
      <c r="N77" s="50"/>
    </row>
    <row r="78" spans="1:15" ht="15.75" thickBot="1">
      <c r="B78" s="901" t="s">
        <v>1037</v>
      </c>
      <c r="C78" s="855"/>
      <c r="D78" s="855"/>
      <c r="E78" s="855"/>
      <c r="F78" s="855"/>
      <c r="G78" s="855"/>
      <c r="H78" s="855"/>
      <c r="I78" s="855"/>
      <c r="J78" s="855"/>
      <c r="K78" s="855"/>
      <c r="L78" s="855"/>
      <c r="M78" s="856"/>
      <c r="N78" s="308">
        <f>SUM(N72:N77)</f>
        <v>304.87883705134328</v>
      </c>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40853.316202235648</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8170.6632404471302</v>
      </c>
      <c r="M85" s="848"/>
      <c r="N85" s="56"/>
    </row>
    <row r="86" spans="1:14">
      <c r="B86" s="94" t="s">
        <v>1057</v>
      </c>
      <c r="C86" s="95"/>
      <c r="D86" s="95"/>
      <c r="E86" s="95"/>
      <c r="F86" s="95"/>
      <c r="G86" s="95"/>
      <c r="H86" s="95"/>
      <c r="I86" s="92"/>
      <c r="J86" s="93"/>
      <c r="K86" s="311">
        <v>0.05</v>
      </c>
      <c r="L86" s="847">
        <f>N80*K86</f>
        <v>2042.6658101117825</v>
      </c>
      <c r="M86" s="848"/>
      <c r="N86" s="56"/>
    </row>
    <row r="87" spans="1:14" ht="15.75" thickBot="1">
      <c r="B87" s="96" t="s">
        <v>1058</v>
      </c>
      <c r="C87" s="97"/>
      <c r="D87" s="97"/>
      <c r="E87" s="97"/>
      <c r="F87" s="97"/>
      <c r="G87" s="97"/>
      <c r="H87" s="97"/>
      <c r="I87" s="98"/>
      <c r="J87" s="99"/>
      <c r="K87" s="312">
        <v>0.05</v>
      </c>
      <c r="L87" s="849">
        <f>N80*K87</f>
        <v>2042.6658101117825</v>
      </c>
      <c r="M87" s="850"/>
      <c r="N87" s="56"/>
    </row>
    <row r="88" spans="1:14" ht="15.75" thickBot="1">
      <c r="B88" s="812" t="s">
        <v>1037</v>
      </c>
      <c r="C88" s="813"/>
      <c r="D88" s="813"/>
      <c r="E88" s="813"/>
      <c r="F88" s="813"/>
      <c r="G88" s="813"/>
      <c r="H88" s="813"/>
      <c r="I88" s="813"/>
      <c r="J88" s="813"/>
      <c r="K88" s="813"/>
      <c r="L88" s="813"/>
      <c r="M88" s="814"/>
      <c r="N88" s="57">
        <f>L85+L86+L87</f>
        <v>12255.994860670695</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195">
        <f>N80+N88</f>
        <v>53109.311062906345</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1060</v>
      </c>
      <c r="F95" s="424"/>
      <c r="G95" s="424"/>
      <c r="H95" s="424"/>
      <c r="I95" s="424"/>
      <c r="J95" s="424"/>
      <c r="K95" s="250"/>
      <c r="L95" s="250"/>
      <c r="M95" s="250"/>
      <c r="N95" s="251"/>
    </row>
    <row r="96" spans="1:14">
      <c r="B96" s="249"/>
      <c r="C96" s="250"/>
      <c r="D96" s="250"/>
      <c r="E96" s="250" t="s">
        <v>1061</v>
      </c>
      <c r="F96" s="250"/>
      <c r="G96" s="250"/>
      <c r="H96" s="250"/>
      <c r="I96" s="250"/>
      <c r="J96" s="250"/>
      <c r="K96" s="250"/>
      <c r="L96" s="250"/>
      <c r="M96" s="250"/>
      <c r="N96" s="251"/>
    </row>
    <row r="97" spans="2:14">
      <c r="B97" s="249"/>
      <c r="C97" s="250"/>
      <c r="D97" s="250"/>
      <c r="E97" s="250" t="s">
        <v>1062</v>
      </c>
      <c r="F97" s="250"/>
      <c r="G97" s="250"/>
      <c r="H97" s="250"/>
      <c r="I97" s="250"/>
      <c r="J97" s="250"/>
      <c r="K97" s="250"/>
      <c r="L97" s="250"/>
      <c r="M97" s="250"/>
      <c r="N97" s="251"/>
    </row>
    <row r="98" spans="2:14">
      <c r="B98" s="249"/>
      <c r="C98" s="250"/>
      <c r="D98" s="250"/>
      <c r="E98" s="250" t="s">
        <v>1063</v>
      </c>
      <c r="F98" s="250"/>
      <c r="G98" s="250"/>
      <c r="H98" s="250"/>
      <c r="I98" s="250"/>
      <c r="J98" s="250"/>
      <c r="K98" s="250"/>
      <c r="L98" s="250"/>
      <c r="M98" s="250"/>
      <c r="N98" s="251"/>
    </row>
    <row r="99" spans="2:14" ht="15.75" thickBot="1">
      <c r="B99" s="249"/>
      <c r="C99" s="250"/>
      <c r="D99" s="250"/>
      <c r="E99" s="250"/>
      <c r="F99" s="250" t="s">
        <v>1064</v>
      </c>
      <c r="G99" s="250"/>
      <c r="H99" s="250"/>
      <c r="I99" s="250"/>
      <c r="J99" s="250"/>
      <c r="K99" s="250"/>
      <c r="L99" s="250"/>
      <c r="M99" s="250"/>
      <c r="N99" s="251"/>
    </row>
    <row r="100" spans="2:14">
      <c r="B100" s="234" t="s">
        <v>2321</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2322</v>
      </c>
      <c r="C106" s="262"/>
      <c r="D106" s="262"/>
      <c r="E106" s="262"/>
      <c r="F106" s="262"/>
      <c r="G106" s="262"/>
      <c r="H106" s="262"/>
      <c r="I106" s="262"/>
      <c r="J106" s="262"/>
      <c r="K106" s="262"/>
      <c r="L106" s="262"/>
      <c r="M106" s="262"/>
      <c r="N106" s="263"/>
    </row>
    <row r="107" spans="2:14" ht="15" customHeight="1">
      <c r="B107" s="956" t="s">
        <v>2323</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2324</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1060</v>
      </c>
      <c r="F115" s="424"/>
      <c r="G115" s="424"/>
      <c r="H115" s="250"/>
      <c r="I115" s="250"/>
      <c r="J115" s="250"/>
      <c r="K115" s="250"/>
      <c r="L115" s="250"/>
      <c r="M115" s="250"/>
      <c r="N115" s="251"/>
    </row>
    <row r="116" spans="2:14">
      <c r="B116" s="249"/>
      <c r="C116" s="250"/>
      <c r="D116" s="250"/>
      <c r="E116" s="425" t="s">
        <v>1061</v>
      </c>
      <c r="F116" s="250"/>
      <c r="G116" s="250"/>
      <c r="H116" s="425"/>
      <c r="I116" s="425"/>
      <c r="J116" s="425"/>
      <c r="K116" s="250"/>
      <c r="L116" s="250"/>
      <c r="M116" s="250"/>
      <c r="N116" s="251"/>
    </row>
    <row r="117" spans="2:14">
      <c r="B117" s="249"/>
      <c r="C117" s="250"/>
      <c r="D117" s="250"/>
      <c r="E117" s="264" t="s">
        <v>1065</v>
      </c>
      <c r="F117" s="250"/>
      <c r="G117" s="250"/>
      <c r="H117" s="264"/>
      <c r="I117" s="264"/>
      <c r="J117" s="264"/>
      <c r="K117" s="250"/>
      <c r="L117" s="250"/>
      <c r="M117" s="250"/>
      <c r="N117" s="251"/>
    </row>
    <row r="118" spans="2:14">
      <c r="B118" s="265"/>
      <c r="C118" s="262"/>
      <c r="D118" s="262"/>
      <c r="E118" s="250" t="s">
        <v>1063</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2325</v>
      </c>
      <c r="C120" s="264"/>
      <c r="D120" s="264"/>
      <c r="E120" s="250"/>
      <c r="F120" s="250"/>
      <c r="G120" s="250"/>
      <c r="H120" s="250"/>
      <c r="I120" s="250"/>
      <c r="J120" s="962"/>
      <c r="K120" s="962"/>
      <c r="L120" s="962"/>
      <c r="M120" s="962"/>
      <c r="N120" s="963"/>
    </row>
    <row r="121" spans="2:14" ht="15.75" thickBot="1">
      <c r="B121" s="426" t="s">
        <v>2326</v>
      </c>
      <c r="C121" s="427"/>
      <c r="D121" s="427"/>
      <c r="E121" s="266"/>
      <c r="F121" s="266"/>
      <c r="G121" s="266"/>
      <c r="H121" s="266"/>
      <c r="I121" s="266"/>
      <c r="J121" s="964"/>
      <c r="K121" s="964"/>
      <c r="L121" s="964"/>
      <c r="M121" s="964"/>
      <c r="N121" s="96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6"/>
      <c r="C1" s="918"/>
      <c r="D1" s="919"/>
      <c r="E1" s="919"/>
      <c r="F1" s="919"/>
      <c r="G1" s="919"/>
      <c r="H1" s="919"/>
      <c r="I1" s="919"/>
      <c r="J1" s="920"/>
      <c r="K1" s="971" t="s">
        <v>1017</v>
      </c>
      <c r="L1" s="923" t="s">
        <v>2303</v>
      </c>
      <c r="M1" s="924"/>
      <c r="N1" s="925"/>
    </row>
    <row r="2" spans="2:14">
      <c r="B2" s="907"/>
      <c r="C2" s="929" t="s">
        <v>1018</v>
      </c>
      <c r="D2" s="930"/>
      <c r="E2" s="930"/>
      <c r="F2" s="930"/>
      <c r="G2" s="930"/>
      <c r="H2" s="930"/>
      <c r="I2" s="930"/>
      <c r="J2" s="931"/>
      <c r="K2" s="970"/>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70"/>
      <c r="L4" s="926"/>
      <c r="M4" s="927"/>
      <c r="N4" s="92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972" t="s">
        <v>1029</v>
      </c>
      <c r="M30" s="789"/>
      <c r="N30" s="76" t="s">
        <v>1030</v>
      </c>
    </row>
    <row r="31" spans="1:14" ht="15.75" customHeight="1" thickBot="1">
      <c r="A31" t="s">
        <v>1928</v>
      </c>
      <c r="B31" s="85" t="s">
        <v>1206</v>
      </c>
      <c r="C31" s="86" t="s">
        <v>2229</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7" t="s">
        <v>1032</v>
      </c>
      <c r="J35" s="884"/>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947"/>
      <c r="D41" s="947"/>
      <c r="E41" s="43"/>
      <c r="F41" s="44"/>
      <c r="G41" s="44"/>
      <c r="H41" s="45"/>
      <c r="I41" s="41"/>
      <c r="J41" s="42"/>
      <c r="K41" s="286"/>
      <c r="L41" s="283"/>
      <c r="M41" s="408">
        <v>0.01</v>
      </c>
      <c r="N41" s="351">
        <f>N78*M41</f>
        <v>15.95850162690625</v>
      </c>
    </row>
    <row r="42" spans="1:14" ht="15.75" thickBot="1">
      <c r="B42" s="948"/>
      <c r="C42" s="949"/>
      <c r="D42" s="949"/>
      <c r="E42" s="949"/>
      <c r="F42" s="949"/>
      <c r="G42" s="949"/>
      <c r="H42" s="950"/>
      <c r="I42" s="871"/>
      <c r="J42" s="872"/>
      <c r="K42" s="46"/>
      <c r="L42" s="873"/>
      <c r="M42" s="951"/>
      <c r="N42" s="110"/>
    </row>
    <row r="43" spans="1:14" ht="15.75" thickBot="1">
      <c r="B43" s="812" t="s">
        <v>1037</v>
      </c>
      <c r="C43" s="813"/>
      <c r="D43" s="813"/>
      <c r="E43" s="813"/>
      <c r="F43" s="813"/>
      <c r="G43" s="813"/>
      <c r="H43" s="813"/>
      <c r="I43" s="813"/>
      <c r="J43" s="813"/>
      <c r="K43" s="813"/>
      <c r="L43" s="813"/>
      <c r="M43" s="814"/>
      <c r="N43" s="401">
        <f>SUM(N36:N42)</f>
        <v>15.95850162690625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999</v>
      </c>
      <c r="B48" s="48" t="str">
        <f>VLOOKUP(A48,MATERIALES!A5:D373,3,FALSE)</f>
        <v xml:space="preserve">Almohadillas de neopreno dureza 60 (35cm*45cm*5cm con 2 laminas de 3mm)
</v>
      </c>
      <c r="C48" s="288"/>
      <c r="D48" s="288"/>
      <c r="E48" s="288"/>
      <c r="F48" s="288"/>
      <c r="G48" s="288"/>
      <c r="H48" s="288"/>
      <c r="I48" s="275"/>
      <c r="J48" s="231" t="str">
        <f>VLOOKUP(A48,MATERIALES!A4:D640,2,FALSE)</f>
        <v>u</v>
      </c>
      <c r="K48" s="289">
        <v>1</v>
      </c>
      <c r="L48" s="274"/>
      <c r="M48" s="409">
        <f>VLOOKUP(A48,MATERIALES!A5:D396,4,FALSE)</f>
        <v>363480.69351559028</v>
      </c>
      <c r="N48" s="279">
        <f>K48*M48</f>
        <v>363480.69351559028</v>
      </c>
    </row>
    <row r="49" spans="1:14">
      <c r="A49" s="166"/>
      <c r="B49" s="48"/>
      <c r="C49" s="432"/>
      <c r="D49" s="432"/>
      <c r="E49" s="432"/>
      <c r="F49" s="432"/>
      <c r="G49" s="432"/>
      <c r="H49" s="432"/>
      <c r="I49" s="432"/>
      <c r="J49" s="318"/>
      <c r="K49" s="404"/>
      <c r="L49" s="428"/>
      <c r="M49" s="409"/>
      <c r="N49" s="279"/>
    </row>
    <row r="50" spans="1:14">
      <c r="A50" s="166"/>
      <c r="B50" s="48"/>
      <c r="C50" s="432"/>
      <c r="D50" s="432"/>
      <c r="E50" s="432"/>
      <c r="F50" s="432"/>
      <c r="G50" s="432"/>
      <c r="H50" s="432"/>
      <c r="I50" s="432"/>
      <c r="J50" s="318"/>
      <c r="K50" s="404"/>
      <c r="L50" s="428"/>
      <c r="M50" s="409"/>
      <c r="N50" s="279"/>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c r="A54" s="166"/>
      <c r="B54" s="48"/>
      <c r="C54" s="432"/>
      <c r="D54" s="432"/>
      <c r="E54" s="432"/>
      <c r="F54" s="432"/>
      <c r="G54" s="432"/>
      <c r="H54" s="432"/>
      <c r="I54" s="432"/>
      <c r="J54" s="318"/>
      <c r="K54" s="404"/>
      <c r="L54" s="428"/>
      <c r="M54" s="409"/>
      <c r="N54" s="279"/>
    </row>
    <row r="55" spans="1:14" ht="15.75" thickBot="1">
      <c r="B55" s="48"/>
      <c r="C55" s="317"/>
      <c r="D55" s="317"/>
      <c r="E55" s="317"/>
      <c r="F55" s="317"/>
      <c r="G55" s="317"/>
      <c r="H55" s="317"/>
      <c r="I55" s="317"/>
      <c r="J55" s="442"/>
      <c r="K55" s="131"/>
      <c r="L55" s="332"/>
      <c r="M55" s="409"/>
      <c r="N55" s="279"/>
    </row>
    <row r="56" spans="1:14" ht="15.75" thickBot="1">
      <c r="B56" s="812" t="s">
        <v>1037</v>
      </c>
      <c r="C56" s="813"/>
      <c r="D56" s="813"/>
      <c r="E56" s="813"/>
      <c r="F56" s="813"/>
      <c r="G56" s="813"/>
      <c r="H56" s="813"/>
      <c r="I56" s="813"/>
      <c r="J56" s="813"/>
      <c r="K56" s="813"/>
      <c r="L56" s="813"/>
      <c r="M56" s="814"/>
      <c r="N56" s="401">
        <f>SUM(N48:N55)</f>
        <v>363480.69351559028</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B61" s="51"/>
      <c r="C61" s="324"/>
      <c r="D61" s="324"/>
      <c r="E61" s="324"/>
      <c r="F61" s="324"/>
      <c r="G61" s="324"/>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973"/>
      <c r="I71" s="78" t="s">
        <v>1048</v>
      </c>
      <c r="J71" s="80" t="s">
        <v>1493</v>
      </c>
      <c r="K71" s="79" t="s">
        <v>1050</v>
      </c>
      <c r="L71" s="853" t="s">
        <v>1034</v>
      </c>
      <c r="M71" s="966"/>
      <c r="N71" s="103" t="s">
        <v>1035</v>
      </c>
    </row>
    <row r="72" spans="1:15">
      <c r="A72" s="167" t="s">
        <v>6</v>
      </c>
      <c r="B72" s="54" t="str">
        <f>VLOOKUP(A72,'MANO DE OBRA'!A8:D68,3,FALSE)</f>
        <v xml:space="preserve">Obrero </v>
      </c>
      <c r="C72" s="52"/>
      <c r="D72" s="52"/>
      <c r="E72" s="52"/>
      <c r="F72" s="52"/>
      <c r="G72" s="52"/>
      <c r="H72" s="52"/>
      <c r="I72" s="299">
        <f>K72/J72*100</f>
        <v>27603.894705999999</v>
      </c>
      <c r="J72" s="300">
        <v>185</v>
      </c>
      <c r="K72" s="301">
        <f>VLOOKUP(A72,'MANO DE OBRA'!A8:D99,4,FALSE)</f>
        <v>51067.205206099999</v>
      </c>
      <c r="L72" s="55"/>
      <c r="M72" s="441">
        <v>32</v>
      </c>
      <c r="N72" s="402">
        <f>K72/M72</f>
        <v>1595.850162690625</v>
      </c>
      <c r="O72" s="111"/>
    </row>
    <row r="73" spans="1:15">
      <c r="A73" s="167"/>
      <c r="B73" s="54"/>
      <c r="C73" s="52"/>
      <c r="D73" s="52"/>
      <c r="E73" s="52"/>
      <c r="F73" s="52"/>
      <c r="G73" s="52"/>
      <c r="H73" s="52"/>
      <c r="I73" s="299"/>
      <c r="J73" s="300"/>
      <c r="K73" s="301"/>
      <c r="L73" s="55"/>
      <c r="M73" s="441"/>
      <c r="N73" s="402"/>
    </row>
    <row r="74" spans="1:15">
      <c r="B74" s="54"/>
      <c r="C74" s="52"/>
      <c r="D74" s="52"/>
      <c r="E74" s="52"/>
      <c r="F74" s="52"/>
      <c r="G74" s="52"/>
      <c r="H74" s="52"/>
      <c r="I74" s="299"/>
      <c r="J74" s="300"/>
      <c r="K74" s="301"/>
      <c r="L74" s="55"/>
      <c r="M74" s="439"/>
      <c r="N74" s="402"/>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72"/>
      <c r="I77" s="131"/>
      <c r="J77" s="131"/>
      <c r="K77" s="131"/>
      <c r="L77" s="974"/>
      <c r="M77" s="874"/>
      <c r="N77" s="132"/>
    </row>
    <row r="78" spans="1:15" ht="15.75" thickBot="1">
      <c r="B78" s="901" t="s">
        <v>1037</v>
      </c>
      <c r="C78" s="855"/>
      <c r="D78" s="855"/>
      <c r="E78" s="855"/>
      <c r="F78" s="855"/>
      <c r="G78" s="855"/>
      <c r="H78" s="855"/>
      <c r="I78" s="855"/>
      <c r="J78" s="855"/>
      <c r="K78" s="855"/>
      <c r="L78" s="855"/>
      <c r="M78" s="856"/>
      <c r="N78" s="467">
        <f>SUM(N72:N77)</f>
        <v>1595.850162690625</v>
      </c>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365092.50217990781</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73018.500435981565</v>
      </c>
      <c r="M85" s="848"/>
      <c r="N85" s="56"/>
    </row>
    <row r="86" spans="1:14">
      <c r="B86" s="94" t="s">
        <v>1057</v>
      </c>
      <c r="C86" s="95"/>
      <c r="D86" s="95"/>
      <c r="E86" s="95"/>
      <c r="F86" s="95"/>
      <c r="G86" s="95"/>
      <c r="H86" s="95"/>
      <c r="I86" s="92"/>
      <c r="J86" s="93"/>
      <c r="K86" s="311">
        <v>0.05</v>
      </c>
      <c r="L86" s="847">
        <f>N80*K86</f>
        <v>18254.625108995391</v>
      </c>
      <c r="M86" s="848"/>
      <c r="N86" s="56"/>
    </row>
    <row r="87" spans="1:14" ht="15.75" thickBot="1">
      <c r="B87" s="96" t="s">
        <v>1058</v>
      </c>
      <c r="C87" s="97"/>
      <c r="D87" s="97"/>
      <c r="E87" s="97"/>
      <c r="F87" s="97"/>
      <c r="G87" s="97"/>
      <c r="H87" s="97"/>
      <c r="I87" s="98"/>
      <c r="J87" s="99"/>
      <c r="K87" s="312">
        <v>0.05</v>
      </c>
      <c r="L87" s="849">
        <f>N80*K87</f>
        <v>18254.625108995391</v>
      </c>
      <c r="M87" s="850"/>
      <c r="N87" s="56"/>
    </row>
    <row r="88" spans="1:14" ht="15.75" thickBot="1">
      <c r="B88" s="812" t="s">
        <v>1037</v>
      </c>
      <c r="C88" s="813"/>
      <c r="D88" s="813"/>
      <c r="E88" s="813"/>
      <c r="F88" s="813"/>
      <c r="G88" s="813"/>
      <c r="H88" s="813"/>
      <c r="I88" s="813"/>
      <c r="J88" s="813"/>
      <c r="K88" s="813"/>
      <c r="L88" s="813"/>
      <c r="M88" s="814"/>
      <c r="N88" s="57">
        <f>L85+L86+L87</f>
        <v>109527.75065397234</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195">
        <f>N80+N88</f>
        <v>474620.25283388013</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1060</v>
      </c>
      <c r="F95" s="424"/>
      <c r="G95" s="424"/>
      <c r="H95" s="424"/>
      <c r="I95" s="424"/>
      <c r="J95" s="424"/>
      <c r="K95" s="250"/>
      <c r="L95" s="250"/>
      <c r="M95" s="250"/>
      <c r="N95" s="251"/>
    </row>
    <row r="96" spans="1:14">
      <c r="B96" s="249"/>
      <c r="C96" s="250"/>
      <c r="D96" s="250"/>
      <c r="E96" s="250" t="s">
        <v>1061</v>
      </c>
      <c r="F96" s="250"/>
      <c r="G96" s="250"/>
      <c r="H96" s="250"/>
      <c r="I96" s="250"/>
      <c r="J96" s="250"/>
      <c r="K96" s="250"/>
      <c r="L96" s="250"/>
      <c r="M96" s="250"/>
      <c r="N96" s="251"/>
    </row>
    <row r="97" spans="2:14">
      <c r="B97" s="249"/>
      <c r="C97" s="250"/>
      <c r="D97" s="250"/>
      <c r="E97" s="250" t="s">
        <v>1062</v>
      </c>
      <c r="F97" s="250"/>
      <c r="G97" s="250"/>
      <c r="H97" s="250"/>
      <c r="I97" s="250"/>
      <c r="J97" s="250"/>
      <c r="K97" s="250"/>
      <c r="L97" s="250"/>
      <c r="M97" s="250"/>
      <c r="N97" s="251"/>
    </row>
    <row r="98" spans="2:14">
      <c r="B98" s="249"/>
      <c r="C98" s="250"/>
      <c r="D98" s="250"/>
      <c r="E98" s="250" t="s">
        <v>1063</v>
      </c>
      <c r="F98" s="250"/>
      <c r="G98" s="250"/>
      <c r="H98" s="250"/>
      <c r="I98" s="250"/>
      <c r="J98" s="250"/>
      <c r="K98" s="250"/>
      <c r="L98" s="250"/>
      <c r="M98" s="250"/>
      <c r="N98" s="251"/>
    </row>
    <row r="99" spans="2:14" ht="15.75" thickBot="1">
      <c r="B99" s="249"/>
      <c r="C99" s="250"/>
      <c r="D99" s="250"/>
      <c r="E99" s="250"/>
      <c r="F99" s="250" t="s">
        <v>1064</v>
      </c>
      <c r="G99" s="250"/>
      <c r="H99" s="250"/>
      <c r="I99" s="250"/>
      <c r="J99" s="250"/>
      <c r="K99" s="250"/>
      <c r="L99" s="250"/>
      <c r="M99" s="250"/>
      <c r="N99" s="251"/>
    </row>
    <row r="100" spans="2:14">
      <c r="B100" s="234" t="s">
        <v>2321</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ht="15" customHeight="1">
      <c r="B105" s="258"/>
      <c r="C105" s="259"/>
      <c r="D105" s="259"/>
      <c r="E105" s="259"/>
      <c r="F105" s="259"/>
      <c r="G105" s="259"/>
      <c r="H105" s="259"/>
      <c r="I105" s="259"/>
      <c r="J105" s="259"/>
      <c r="K105" s="259"/>
      <c r="L105" s="259"/>
      <c r="M105" s="259"/>
      <c r="N105" s="260"/>
    </row>
    <row r="106" spans="2:14">
      <c r="B106" s="261" t="s">
        <v>2322</v>
      </c>
      <c r="C106" s="262"/>
      <c r="D106" s="262"/>
      <c r="E106" s="262"/>
      <c r="F106" s="262"/>
      <c r="G106" s="262"/>
      <c r="H106" s="262"/>
      <c r="I106" s="262"/>
      <c r="J106" s="262"/>
      <c r="K106" s="262"/>
      <c r="L106" s="262"/>
      <c r="M106" s="262"/>
      <c r="N106" s="263"/>
    </row>
    <row r="107" spans="2:14" ht="15" customHeight="1">
      <c r="B107" s="956" t="s">
        <v>2323</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2324</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1060</v>
      </c>
      <c r="F115" s="424"/>
      <c r="G115" s="424"/>
      <c r="H115" s="250"/>
      <c r="I115" s="250"/>
      <c r="J115" s="250"/>
      <c r="K115" s="250"/>
      <c r="L115" s="250"/>
      <c r="M115" s="250"/>
      <c r="N115" s="251"/>
    </row>
    <row r="116" spans="2:14">
      <c r="B116" s="249"/>
      <c r="C116" s="250"/>
      <c r="D116" s="250"/>
      <c r="E116" s="425" t="s">
        <v>1061</v>
      </c>
      <c r="F116" s="250"/>
      <c r="G116" s="250"/>
      <c r="H116" s="425"/>
      <c r="I116" s="425"/>
      <c r="J116" s="425"/>
      <c r="K116" s="250"/>
      <c r="L116" s="250"/>
      <c r="M116" s="250"/>
      <c r="N116" s="251"/>
    </row>
    <row r="117" spans="2:14">
      <c r="B117" s="249"/>
      <c r="C117" s="250"/>
      <c r="D117" s="250"/>
      <c r="E117" s="264" t="s">
        <v>1065</v>
      </c>
      <c r="F117" s="250"/>
      <c r="G117" s="250"/>
      <c r="H117" s="264"/>
      <c r="I117" s="264"/>
      <c r="J117" s="264"/>
      <c r="K117" s="250"/>
      <c r="L117" s="250"/>
      <c r="M117" s="250"/>
      <c r="N117" s="251"/>
    </row>
    <row r="118" spans="2:14">
      <c r="B118" s="265"/>
      <c r="C118" s="262"/>
      <c r="D118" s="262"/>
      <c r="E118" s="250" t="s">
        <v>1063</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2325</v>
      </c>
      <c r="C120" s="264"/>
      <c r="D120" s="264"/>
      <c r="E120" s="250"/>
      <c r="F120" s="250"/>
      <c r="G120" s="250"/>
      <c r="H120" s="250"/>
      <c r="I120" s="250"/>
      <c r="J120" s="962"/>
      <c r="K120" s="962"/>
      <c r="L120" s="962"/>
      <c r="M120" s="962"/>
      <c r="N120" s="963"/>
    </row>
    <row r="121" spans="2:14" ht="15.75" thickBot="1">
      <c r="B121" s="426" t="s">
        <v>2326</v>
      </c>
      <c r="C121" s="427"/>
      <c r="D121" s="427"/>
      <c r="E121" s="266"/>
      <c r="F121" s="266"/>
      <c r="G121" s="266"/>
      <c r="H121" s="266"/>
      <c r="I121" s="266"/>
      <c r="J121" s="964"/>
      <c r="K121" s="964"/>
      <c r="L121" s="964"/>
      <c r="M121" s="964"/>
      <c r="N121" s="96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1207</v>
      </c>
      <c r="C31" s="86" t="s">
        <v>2230</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N78*M41</f>
        <v>51.067205206099999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51.067205206099999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6" t="s">
        <v>416</v>
      </c>
      <c r="B48" s="48" t="str">
        <f>VLOOKUP(A48,MATERIALES!A5:D373,3,FALSE)</f>
        <v>Cinta Sika PVC 0,22</v>
      </c>
      <c r="C48" s="288"/>
      <c r="D48" s="288"/>
      <c r="E48" s="288"/>
      <c r="F48" s="288"/>
      <c r="G48" s="288"/>
      <c r="H48" s="288"/>
      <c r="I48" s="275"/>
      <c r="J48" s="231" t="str">
        <f>VLOOKUP(A48,MATERIALES!A4:D640,2,FALSE)</f>
        <v>m</v>
      </c>
      <c r="K48" s="289">
        <v>1.05</v>
      </c>
      <c r="L48" s="274"/>
      <c r="M48" s="409">
        <f>VLOOKUP(A48,MATERIALES!A5:D396,4,FALSE)</f>
        <v>29660</v>
      </c>
      <c r="N48" s="279">
        <f>K48*M48</f>
        <v>31143</v>
      </c>
    </row>
    <row r="49" spans="1:14">
      <c r="A49" s="166"/>
      <c r="B49" s="48"/>
      <c r="C49" s="432"/>
      <c r="D49" s="432"/>
      <c r="E49" s="432"/>
      <c r="F49" s="432"/>
      <c r="G49" s="432"/>
      <c r="H49" s="432"/>
      <c r="I49" s="432"/>
      <c r="J49" s="318"/>
      <c r="K49" s="404"/>
      <c r="L49" s="428"/>
      <c r="M49" s="409"/>
      <c r="N49" s="279"/>
    </row>
    <row r="50" spans="1:14">
      <c r="A50" s="166"/>
      <c r="B50" s="48"/>
      <c r="C50" s="432"/>
      <c r="D50" s="432"/>
      <c r="E50" s="432"/>
      <c r="F50" s="432"/>
      <c r="G50" s="432"/>
      <c r="H50" s="432"/>
      <c r="I50" s="432"/>
      <c r="J50" s="318"/>
      <c r="K50" s="404"/>
      <c r="L50" s="428"/>
      <c r="M50" s="409"/>
      <c r="N50" s="279"/>
    </row>
    <row r="51" spans="1:14">
      <c r="A51" s="166"/>
      <c r="B51" s="48"/>
      <c r="C51" s="432"/>
      <c r="D51" s="432"/>
      <c r="E51" s="432"/>
      <c r="F51" s="432"/>
      <c r="G51" s="432"/>
      <c r="H51" s="432"/>
      <c r="I51" s="432"/>
      <c r="J51" s="318"/>
      <c r="K51" s="404"/>
      <c r="L51" s="428"/>
      <c r="M51" s="409"/>
      <c r="N51" s="279"/>
    </row>
    <row r="52" spans="1:14">
      <c r="A52" s="166"/>
      <c r="B52" s="48"/>
      <c r="C52" s="432"/>
      <c r="D52" s="432"/>
      <c r="E52" s="432"/>
      <c r="F52" s="432"/>
      <c r="G52" s="432"/>
      <c r="H52" s="432"/>
      <c r="I52" s="432"/>
      <c r="J52" s="318"/>
      <c r="K52" s="404"/>
      <c r="L52" s="428"/>
      <c r="M52" s="409"/>
      <c r="N52" s="279"/>
    </row>
    <row r="53" spans="1:14">
      <c r="A53" s="166"/>
      <c r="B53" s="48"/>
      <c r="C53" s="432"/>
      <c r="D53" s="432"/>
      <c r="E53" s="432"/>
      <c r="F53" s="432"/>
      <c r="G53" s="432"/>
      <c r="H53" s="432"/>
      <c r="I53" s="432"/>
      <c r="J53" s="318"/>
      <c r="K53" s="404"/>
      <c r="L53" s="428"/>
      <c r="M53" s="409"/>
      <c r="N53" s="279"/>
    </row>
    <row r="54" spans="1:14">
      <c r="A54" s="166"/>
      <c r="B54" s="48"/>
      <c r="C54" s="432"/>
      <c r="D54" s="432"/>
      <c r="E54" s="432"/>
      <c r="F54" s="432"/>
      <c r="G54" s="432"/>
      <c r="H54" s="432"/>
      <c r="I54" s="432"/>
      <c r="J54" s="318"/>
      <c r="K54" s="404"/>
      <c r="L54" s="428"/>
      <c r="M54" s="409"/>
      <c r="N54" s="279"/>
    </row>
    <row r="55" spans="1:14" ht="15.75" thickBot="1">
      <c r="B55" s="48"/>
      <c r="C55" s="317"/>
      <c r="D55" s="317"/>
      <c r="E55" s="317"/>
      <c r="F55" s="317"/>
      <c r="G55" s="317"/>
      <c r="H55" s="317"/>
      <c r="I55" s="317"/>
      <c r="J55" s="442"/>
      <c r="K55" s="131"/>
      <c r="L55" s="332"/>
      <c r="M55" s="409"/>
      <c r="N55" s="279"/>
    </row>
    <row r="56" spans="1:14" ht="15.75" thickBot="1">
      <c r="B56" s="812" t="s">
        <v>1037</v>
      </c>
      <c r="C56" s="813"/>
      <c r="D56" s="813"/>
      <c r="E56" s="813"/>
      <c r="F56" s="813"/>
      <c r="G56" s="813"/>
      <c r="H56" s="813"/>
      <c r="I56" s="813"/>
      <c r="J56" s="813"/>
      <c r="K56" s="813"/>
      <c r="L56" s="813"/>
      <c r="M56" s="814"/>
      <c r="N56" s="401">
        <f>SUM(N48:N55)</f>
        <v>31143</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B61" s="51"/>
      <c r="C61" s="324"/>
      <c r="D61" s="324"/>
      <c r="E61" s="324"/>
      <c r="F61" s="324"/>
      <c r="G61" s="324"/>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966"/>
      <c r="N71" s="103" t="s">
        <v>1035</v>
      </c>
    </row>
    <row r="72" spans="1:15">
      <c r="A72" s="167" t="s">
        <v>7</v>
      </c>
      <c r="B72" s="54" t="str">
        <f>VLOOKUP(A72,'MANO DE OBRA'!A8:D68,3,FALSE)</f>
        <v>Obrero (2)</v>
      </c>
      <c r="C72" s="52"/>
      <c r="D72" s="52"/>
      <c r="E72" s="52"/>
      <c r="F72" s="52"/>
      <c r="G72" s="52"/>
      <c r="H72" s="52"/>
      <c r="I72" s="299">
        <f>K72/J72*100</f>
        <v>55207.789411999998</v>
      </c>
      <c r="J72" s="300">
        <v>185</v>
      </c>
      <c r="K72" s="301">
        <f>VLOOKUP(A72,'MANO DE OBRA'!A8:D99,4,FALSE)</f>
        <v>102134.4104122</v>
      </c>
      <c r="L72" s="55"/>
      <c r="M72" s="438">
        <v>100</v>
      </c>
      <c r="N72" s="402">
        <f>K72/M72</f>
        <v>1021.344104122</v>
      </c>
      <c r="O72" s="111"/>
    </row>
    <row r="73" spans="1:15">
      <c r="A73" s="167"/>
      <c r="B73" s="54"/>
      <c r="C73" s="52"/>
      <c r="D73" s="52"/>
      <c r="E73" s="52"/>
      <c r="F73" s="52"/>
      <c r="G73" s="52"/>
      <c r="H73" s="52"/>
      <c r="I73" s="299"/>
      <c r="J73" s="300"/>
      <c r="K73" s="301"/>
      <c r="L73" s="55"/>
      <c r="M73" s="441"/>
      <c r="N73" s="402"/>
    </row>
    <row r="74" spans="1:15">
      <c r="B74" s="54"/>
      <c r="C74" s="52"/>
      <c r="D74" s="52"/>
      <c r="E74" s="52"/>
      <c r="F74" s="52"/>
      <c r="G74" s="52"/>
      <c r="H74" s="52"/>
      <c r="I74" s="299"/>
      <c r="J74" s="300"/>
      <c r="K74" s="301"/>
      <c r="L74" s="55"/>
      <c r="M74" s="439"/>
      <c r="N74" s="402"/>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89"/>
      <c r="I77" s="131"/>
      <c r="J77" s="131"/>
      <c r="K77" s="131"/>
      <c r="L77" s="902"/>
      <c r="M77" s="902"/>
      <c r="N77" s="50"/>
    </row>
    <row r="78" spans="1:15" ht="15.75" thickBot="1">
      <c r="B78" s="901" t="s">
        <v>1037</v>
      </c>
      <c r="C78" s="855"/>
      <c r="D78" s="855"/>
      <c r="E78" s="855"/>
      <c r="F78" s="855"/>
      <c r="G78" s="855"/>
      <c r="H78" s="855"/>
      <c r="I78" s="855"/>
      <c r="J78" s="855"/>
      <c r="K78" s="855"/>
      <c r="L78" s="855"/>
      <c r="M78" s="856"/>
      <c r="N78" s="308">
        <f>SUM(N72:N77)</f>
        <v>1021.344104122</v>
      </c>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32215.411309328101</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6443.0822618656202</v>
      </c>
      <c r="M85" s="848"/>
      <c r="N85" s="56"/>
    </row>
    <row r="86" spans="1:14">
      <c r="B86" s="94" t="s">
        <v>1057</v>
      </c>
      <c r="C86" s="95"/>
      <c r="D86" s="95"/>
      <c r="E86" s="95"/>
      <c r="F86" s="95"/>
      <c r="G86" s="95"/>
      <c r="H86" s="95"/>
      <c r="I86" s="92"/>
      <c r="J86" s="93"/>
      <c r="K86" s="311">
        <v>0.05</v>
      </c>
      <c r="L86" s="847">
        <f>N80*K86</f>
        <v>1610.7705654664051</v>
      </c>
      <c r="M86" s="848"/>
      <c r="N86" s="56"/>
    </row>
    <row r="87" spans="1:14" ht="15.75" thickBot="1">
      <c r="B87" s="96" t="s">
        <v>1058</v>
      </c>
      <c r="C87" s="97"/>
      <c r="D87" s="97"/>
      <c r="E87" s="97"/>
      <c r="F87" s="97"/>
      <c r="G87" s="97"/>
      <c r="H87" s="97"/>
      <c r="I87" s="98"/>
      <c r="J87" s="99"/>
      <c r="K87" s="312">
        <v>0.05</v>
      </c>
      <c r="L87" s="849">
        <f>N80*K87</f>
        <v>1610.7705654664051</v>
      </c>
      <c r="M87" s="850"/>
      <c r="N87" s="56"/>
    </row>
    <row r="88" spans="1:14" ht="15.75" thickBot="1">
      <c r="B88" s="812" t="s">
        <v>1037</v>
      </c>
      <c r="C88" s="813"/>
      <c r="D88" s="813"/>
      <c r="E88" s="813"/>
      <c r="F88" s="813"/>
      <c r="G88" s="813"/>
      <c r="H88" s="813"/>
      <c r="I88" s="813"/>
      <c r="J88" s="813"/>
      <c r="K88" s="813"/>
      <c r="L88" s="813"/>
      <c r="M88" s="814"/>
      <c r="N88" s="57">
        <f>L85+L86+L87</f>
        <v>9664.6233927984304</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195">
        <f>N80+N88</f>
        <v>41880.034702126533</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1060</v>
      </c>
      <c r="F95" s="424"/>
      <c r="G95" s="424"/>
      <c r="H95" s="424"/>
      <c r="I95" s="424"/>
      <c r="J95" s="424"/>
      <c r="K95" s="250"/>
      <c r="L95" s="250"/>
      <c r="M95" s="250"/>
      <c r="N95" s="251"/>
    </row>
    <row r="96" spans="1:14">
      <c r="B96" s="249"/>
      <c r="C96" s="250"/>
      <c r="D96" s="250"/>
      <c r="E96" s="250" t="s">
        <v>1061</v>
      </c>
      <c r="F96" s="250"/>
      <c r="G96" s="250"/>
      <c r="H96" s="250"/>
      <c r="I96" s="250"/>
      <c r="J96" s="250"/>
      <c r="K96" s="250"/>
      <c r="L96" s="250"/>
      <c r="M96" s="250"/>
      <c r="N96" s="251"/>
    </row>
    <row r="97" spans="2:14">
      <c r="B97" s="249"/>
      <c r="C97" s="250"/>
      <c r="D97" s="250"/>
      <c r="E97" s="250" t="s">
        <v>1062</v>
      </c>
      <c r="F97" s="250"/>
      <c r="G97" s="250"/>
      <c r="H97" s="250"/>
      <c r="I97" s="250"/>
      <c r="J97" s="250"/>
      <c r="K97" s="250"/>
      <c r="L97" s="250"/>
      <c r="M97" s="250"/>
      <c r="N97" s="251"/>
    </row>
    <row r="98" spans="2:14">
      <c r="B98" s="249"/>
      <c r="C98" s="250"/>
      <c r="D98" s="250"/>
      <c r="E98" s="250" t="s">
        <v>1063</v>
      </c>
      <c r="F98" s="250"/>
      <c r="G98" s="250"/>
      <c r="H98" s="250"/>
      <c r="I98" s="250"/>
      <c r="J98" s="250"/>
      <c r="K98" s="250"/>
      <c r="L98" s="250"/>
      <c r="M98" s="250"/>
      <c r="N98" s="251"/>
    </row>
    <row r="99" spans="2:14" ht="15.75" thickBot="1">
      <c r="B99" s="249"/>
      <c r="C99" s="250"/>
      <c r="D99" s="250"/>
      <c r="E99" s="250"/>
      <c r="F99" s="250" t="s">
        <v>1064</v>
      </c>
      <c r="G99" s="250"/>
      <c r="H99" s="250"/>
      <c r="I99" s="250"/>
      <c r="J99" s="250"/>
      <c r="K99" s="250"/>
      <c r="L99" s="250"/>
      <c r="M99" s="250"/>
      <c r="N99" s="251"/>
    </row>
    <row r="100" spans="2:14">
      <c r="B100" s="234" t="s">
        <v>2321</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2322</v>
      </c>
      <c r="C106" s="262"/>
      <c r="D106" s="262"/>
      <c r="E106" s="262"/>
      <c r="F106" s="262"/>
      <c r="G106" s="262"/>
      <c r="H106" s="262"/>
      <c r="I106" s="262"/>
      <c r="J106" s="262"/>
      <c r="K106" s="262"/>
      <c r="L106" s="262"/>
      <c r="M106" s="262"/>
      <c r="N106" s="263"/>
    </row>
    <row r="107" spans="2:14" ht="15" customHeight="1">
      <c r="B107" s="956" t="s">
        <v>2323</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2324</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1060</v>
      </c>
      <c r="F115" s="424"/>
      <c r="G115" s="424"/>
      <c r="H115" s="250"/>
      <c r="I115" s="250"/>
      <c r="J115" s="250"/>
      <c r="K115" s="250"/>
      <c r="L115" s="250"/>
      <c r="M115" s="250"/>
      <c r="N115" s="251"/>
    </row>
    <row r="116" spans="2:14">
      <c r="B116" s="249"/>
      <c r="C116" s="250"/>
      <c r="D116" s="250"/>
      <c r="E116" s="425" t="s">
        <v>1061</v>
      </c>
      <c r="F116" s="250"/>
      <c r="G116" s="250"/>
      <c r="H116" s="425"/>
      <c r="I116" s="425"/>
      <c r="J116" s="425"/>
      <c r="K116" s="250"/>
      <c r="L116" s="250"/>
      <c r="M116" s="250"/>
      <c r="N116" s="251"/>
    </row>
    <row r="117" spans="2:14">
      <c r="B117" s="249"/>
      <c r="C117" s="250"/>
      <c r="D117" s="250"/>
      <c r="E117" s="264" t="s">
        <v>1065</v>
      </c>
      <c r="F117" s="250"/>
      <c r="G117" s="250"/>
      <c r="H117" s="264"/>
      <c r="I117" s="264"/>
      <c r="J117" s="264"/>
      <c r="K117" s="250"/>
      <c r="L117" s="250"/>
      <c r="M117" s="250"/>
      <c r="N117" s="251"/>
    </row>
    <row r="118" spans="2:14">
      <c r="B118" s="265"/>
      <c r="C118" s="262"/>
      <c r="D118" s="262"/>
      <c r="E118" s="250" t="s">
        <v>1063</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2325</v>
      </c>
      <c r="C120" s="264"/>
      <c r="D120" s="264"/>
      <c r="E120" s="250"/>
      <c r="F120" s="250"/>
      <c r="G120" s="250"/>
      <c r="H120" s="250"/>
      <c r="I120" s="250"/>
      <c r="J120" s="962"/>
      <c r="K120" s="962"/>
      <c r="L120" s="962"/>
      <c r="M120" s="962"/>
      <c r="N120" s="963"/>
    </row>
    <row r="121" spans="2:14" ht="15.75" thickBot="1">
      <c r="B121" s="426" t="s">
        <v>2326</v>
      </c>
      <c r="C121" s="427"/>
      <c r="D121" s="427"/>
      <c r="E121" s="266"/>
      <c r="F121" s="266"/>
      <c r="G121" s="266"/>
      <c r="H121" s="266"/>
      <c r="I121" s="266"/>
      <c r="J121" s="964"/>
      <c r="K121" s="964"/>
      <c r="L121" s="964"/>
      <c r="M121" s="964"/>
      <c r="N121" s="96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1208</v>
      </c>
      <c r="C31" s="86" t="s">
        <v>2231</v>
      </c>
      <c r="D31" s="87"/>
      <c r="E31" s="87"/>
      <c r="F31" s="87"/>
      <c r="G31" s="87"/>
      <c r="H31" s="87"/>
      <c r="I31" s="87"/>
      <c r="J31" s="87"/>
      <c r="K31" s="460"/>
      <c r="L31" s="313" t="s">
        <v>377</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190</v>
      </c>
      <c r="B36" s="861" t="str">
        <f>VLOOKUP(A36,EQUIPOS!A6:D154,3,FALSE)</f>
        <v>Diferencial de 3 ton</v>
      </c>
      <c r="C36" s="862"/>
      <c r="D36" s="862"/>
      <c r="E36" s="862"/>
      <c r="F36" s="862"/>
      <c r="G36" s="862"/>
      <c r="H36" s="863"/>
      <c r="I36" s="274"/>
      <c r="J36" s="275"/>
      <c r="K36" s="276">
        <f>VLOOKUP(A36,EQUIPOS!A6:D163,4,FALSE)</f>
        <v>2975</v>
      </c>
      <c r="L36" s="277"/>
      <c r="M36" s="343">
        <v>40</v>
      </c>
      <c r="N36" s="279">
        <f>K36/M36</f>
        <v>74.375</v>
      </c>
    </row>
    <row r="37" spans="1:14">
      <c r="A37" s="118" t="s">
        <v>195</v>
      </c>
      <c r="B37" s="861" t="str">
        <f>VLOOKUP(A37,EQUIPOS!A7:D154,3,FALSE)</f>
        <v xml:space="preserve">Equipo de oxicorte, Capacidad de corte: hasta 6´´ (152mm) </v>
      </c>
      <c r="C37" s="862"/>
      <c r="D37" s="862"/>
      <c r="E37" s="862"/>
      <c r="F37" s="862"/>
      <c r="G37" s="862"/>
      <c r="H37" s="863"/>
      <c r="I37" s="428"/>
      <c r="J37" s="429"/>
      <c r="K37" s="276">
        <f>VLOOKUP(A37,EQUIPOS!A7:D164,4,FALSE)</f>
        <v>5286.8119412515971</v>
      </c>
      <c r="L37" s="342"/>
      <c r="M37" s="343">
        <v>40</v>
      </c>
      <c r="N37" s="279">
        <f t="shared" ref="N37:N43" si="0">K37/M37</f>
        <v>132.17029853128992</v>
      </c>
    </row>
    <row r="38" spans="1:14">
      <c r="A38" s="118" t="s">
        <v>204</v>
      </c>
      <c r="B38" s="861" t="str">
        <f>VLOOKUP(A38,EQUIPOS!A8:D154,3,FALSE)</f>
        <v xml:space="preserve">Equipo de soldadura 250 AMP
</v>
      </c>
      <c r="C38" s="862"/>
      <c r="D38" s="862"/>
      <c r="E38" s="862"/>
      <c r="F38" s="862"/>
      <c r="G38" s="862"/>
      <c r="H38" s="863"/>
      <c r="I38" s="428"/>
      <c r="J38" s="429"/>
      <c r="K38" s="276">
        <f>VLOOKUP(A38,EQUIPOS!A8:D165,4,FALSE)</f>
        <v>4754.3350872711799</v>
      </c>
      <c r="L38" s="342"/>
      <c r="M38" s="343">
        <v>40</v>
      </c>
      <c r="N38" s="279">
        <f t="shared" si="0"/>
        <v>118.8583771817795</v>
      </c>
    </row>
    <row r="39" spans="1:14">
      <c r="A39" s="118" t="s">
        <v>208</v>
      </c>
      <c r="B39" s="861" t="str">
        <f>VLOOKUP(A39,EQUIPOS!A9:D154,3,FALSE)</f>
        <v>Equipo de soldadura 400</v>
      </c>
      <c r="C39" s="862"/>
      <c r="D39" s="862"/>
      <c r="E39" s="862"/>
      <c r="F39" s="862"/>
      <c r="G39" s="862"/>
      <c r="H39" s="863"/>
      <c r="I39" s="428"/>
      <c r="J39" s="429"/>
      <c r="K39" s="276">
        <f>VLOOKUP(A39,EQUIPOS!A9:D166,4,FALSE)</f>
        <v>11386.979565772672</v>
      </c>
      <c r="L39" s="342"/>
      <c r="M39" s="343">
        <v>40</v>
      </c>
      <c r="N39" s="279">
        <f t="shared" si="0"/>
        <v>284.67448914431679</v>
      </c>
    </row>
    <row r="40" spans="1:14">
      <c r="A40" s="118" t="s">
        <v>210</v>
      </c>
      <c r="B40" s="861" t="str">
        <f>VLOOKUP(A40,EQUIPOS!A10:D154,3,FALSE)</f>
        <v>Equipo de soldadura 600</v>
      </c>
      <c r="C40" s="862"/>
      <c r="D40" s="862"/>
      <c r="E40" s="862"/>
      <c r="F40" s="862"/>
      <c r="G40" s="862"/>
      <c r="H40" s="863"/>
      <c r="I40" s="428"/>
      <c r="J40" s="429"/>
      <c r="K40" s="276">
        <f>VLOOKUP(A40,EQUIPOS!A10:D167,4,FALSE)</f>
        <v>14749.934197530865</v>
      </c>
      <c r="L40" s="342"/>
      <c r="M40" s="343">
        <v>40</v>
      </c>
      <c r="N40" s="279">
        <f t="shared" si="0"/>
        <v>368.74835493827163</v>
      </c>
    </row>
    <row r="41" spans="1:14">
      <c r="A41" s="118" t="s">
        <v>202</v>
      </c>
      <c r="B41" s="861" t="str">
        <f>VLOOKUP(A41,EQUIPOS!A11:D155,3,FALSE)</f>
        <v xml:space="preserve">Equipo de rayos X y/o ultrasonido
</v>
      </c>
      <c r="C41" s="862"/>
      <c r="D41" s="862"/>
      <c r="E41" s="862"/>
      <c r="F41" s="862"/>
      <c r="G41" s="862"/>
      <c r="H41" s="863"/>
      <c r="I41" s="428"/>
      <c r="J41" s="429"/>
      <c r="K41" s="276">
        <f>VLOOKUP(A41,EQUIPOS!A11:D168,4,FALSE)</f>
        <v>148156.5333673904</v>
      </c>
      <c r="L41" s="342"/>
      <c r="M41" s="343">
        <v>4000</v>
      </c>
      <c r="N41" s="279">
        <f t="shared" si="0"/>
        <v>37.039133341847602</v>
      </c>
    </row>
    <row r="42" spans="1:14">
      <c r="A42" s="118" t="s">
        <v>294</v>
      </c>
      <c r="B42" s="861" t="str">
        <f>VLOOKUP(A42,EQUIPOS!A12:D156,3,FALSE)</f>
        <v>Puente grúa</v>
      </c>
      <c r="C42" s="862"/>
      <c r="D42" s="862"/>
      <c r="E42" s="862"/>
      <c r="F42" s="862"/>
      <c r="G42" s="862"/>
      <c r="H42" s="863"/>
      <c r="I42" s="428"/>
      <c r="J42" s="429"/>
      <c r="K42" s="276">
        <f>VLOOKUP(A42,EQUIPOS!A12:D169,4,FALSE)</f>
        <v>1128421.4786377184</v>
      </c>
      <c r="L42" s="342"/>
      <c r="M42" s="343">
        <v>40000</v>
      </c>
      <c r="N42" s="279">
        <f t="shared" si="0"/>
        <v>28.210536965942961</v>
      </c>
    </row>
    <row r="43" spans="1:14">
      <c r="A43" s="118" t="s">
        <v>334</v>
      </c>
      <c r="B43" s="861" t="str">
        <f>VLOOKUP(A43,EQUIPOS!A13:D157,3,FALSE)</f>
        <v>Taladro industrial</v>
      </c>
      <c r="C43" s="862"/>
      <c r="D43" s="862"/>
      <c r="E43" s="862"/>
      <c r="F43" s="862"/>
      <c r="G43" s="862"/>
      <c r="H43" s="863"/>
      <c r="I43" s="428"/>
      <c r="J43" s="429"/>
      <c r="K43" s="276">
        <f>VLOOKUP(A43,EQUIPOS!A13:D170,4,FALSE)</f>
        <v>4103</v>
      </c>
      <c r="L43" s="342"/>
      <c r="M43" s="343">
        <v>40</v>
      </c>
      <c r="N43" s="279">
        <f t="shared" si="0"/>
        <v>102.575</v>
      </c>
    </row>
    <row r="44" spans="1:14">
      <c r="B44" s="861"/>
      <c r="C44" s="862"/>
      <c r="D44" s="862"/>
      <c r="E44" s="862"/>
      <c r="F44" s="862"/>
      <c r="G44" s="862"/>
      <c r="H44" s="863"/>
      <c r="I44" s="41"/>
      <c r="J44" s="42"/>
      <c r="K44" s="276"/>
      <c r="L44" s="283"/>
      <c r="M44" s="343"/>
      <c r="N44" s="279"/>
    </row>
    <row r="45" spans="1:14">
      <c r="B45" s="327"/>
      <c r="C45" s="328"/>
      <c r="D45" s="328"/>
      <c r="E45" s="328"/>
      <c r="F45" s="330"/>
      <c r="G45" s="330"/>
      <c r="H45" s="130"/>
      <c r="I45" s="41"/>
      <c r="J45" s="42"/>
      <c r="K45" s="276"/>
      <c r="L45" s="283"/>
      <c r="M45" s="284"/>
      <c r="N45" s="280"/>
    </row>
    <row r="46" spans="1:14">
      <c r="B46" s="869" t="s">
        <v>1036</v>
      </c>
      <c r="C46" s="870"/>
      <c r="D46" s="870"/>
      <c r="E46" s="43"/>
      <c r="F46" s="44"/>
      <c r="G46" s="44"/>
      <c r="H46" s="45"/>
      <c r="I46" s="41"/>
      <c r="J46" s="42"/>
      <c r="K46" s="286"/>
      <c r="L46" s="283"/>
      <c r="M46" s="408">
        <v>0.1</v>
      </c>
      <c r="N46" s="351">
        <f>N83*M46</f>
        <v>316.77546014452503</v>
      </c>
    </row>
    <row r="47" spans="1:14" ht="15.75" thickBot="1">
      <c r="B47" s="861"/>
      <c r="C47" s="862"/>
      <c r="D47" s="862"/>
      <c r="E47" s="862"/>
      <c r="F47" s="862"/>
      <c r="G47" s="862"/>
      <c r="H47" s="863"/>
      <c r="I47" s="871"/>
      <c r="J47" s="872"/>
      <c r="K47" s="46"/>
      <c r="L47" s="873"/>
      <c r="M47" s="874"/>
      <c r="N47" s="110"/>
    </row>
    <row r="48" spans="1:14" ht="15.75" thickBot="1">
      <c r="B48" s="812" t="s">
        <v>1037</v>
      </c>
      <c r="C48" s="813"/>
      <c r="D48" s="813"/>
      <c r="E48" s="813"/>
      <c r="F48" s="813"/>
      <c r="G48" s="813"/>
      <c r="H48" s="813"/>
      <c r="I48" s="813"/>
      <c r="J48" s="813"/>
      <c r="K48" s="813"/>
      <c r="L48" s="813"/>
      <c r="M48" s="814"/>
      <c r="N48" s="401">
        <f>SUM(N36:N46)</f>
        <v>1463.4266502479736</v>
      </c>
    </row>
    <row r="49" spans="1:14">
      <c r="B49" s="287"/>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75" thickBot="1">
      <c r="B51" s="72"/>
      <c r="C51" s="67"/>
      <c r="D51" s="67"/>
      <c r="E51" s="67"/>
      <c r="F51" s="67"/>
      <c r="G51" s="67"/>
      <c r="H51" s="67"/>
      <c r="I51" s="67"/>
      <c r="J51" s="66"/>
      <c r="K51" s="66"/>
      <c r="L51" s="66"/>
      <c r="M51" s="66"/>
      <c r="N51" s="68"/>
    </row>
    <row r="52" spans="1:14">
      <c r="B52" s="857" t="s">
        <v>1028</v>
      </c>
      <c r="C52" s="858"/>
      <c r="D52" s="858"/>
      <c r="E52" s="858"/>
      <c r="F52" s="858"/>
      <c r="G52" s="858"/>
      <c r="H52" s="858"/>
      <c r="I52" s="892"/>
      <c r="J52" s="322" t="s">
        <v>1029</v>
      </c>
      <c r="K52" s="90" t="s">
        <v>1030</v>
      </c>
      <c r="L52" s="893" t="s">
        <v>1039</v>
      </c>
      <c r="M52" s="892"/>
      <c r="N52" s="91" t="s">
        <v>1035</v>
      </c>
    </row>
    <row r="53" spans="1:14">
      <c r="A53" s="166" t="s">
        <v>469</v>
      </c>
      <c r="B53" s="48" t="str">
        <f>VLOOKUP(A53,MATERIALES!A5:D373,3,FALSE)</f>
        <v>Fundente</v>
      </c>
      <c r="C53" s="288"/>
      <c r="D53" s="288"/>
      <c r="E53" s="288"/>
      <c r="F53" s="288"/>
      <c r="G53" s="288"/>
      <c r="H53" s="288"/>
      <c r="I53" s="288"/>
      <c r="J53" s="318" t="str">
        <f>VLOOKUP(A53,MATERIALES!A7:D645,2,FALSE)</f>
        <v>kg</v>
      </c>
      <c r="K53" s="289">
        <v>5.0000000000000001E-3</v>
      </c>
      <c r="L53" s="274"/>
      <c r="M53" s="409">
        <f>VLOOKUP(A53,MATERIALES!A5:D396,4,FALSE)</f>
        <v>41697.531132897602</v>
      </c>
      <c r="N53" s="279">
        <f t="shared" ref="N53:N58" si="1">K53*M53</f>
        <v>208.48765566448802</v>
      </c>
    </row>
    <row r="54" spans="1:14">
      <c r="A54" s="166" t="s">
        <v>471</v>
      </c>
      <c r="B54" s="48" t="str">
        <f>VLOOKUP(A54,MATERIALES!A6:D373,3,FALSE)</f>
        <v>Gas propano</v>
      </c>
      <c r="C54" s="432"/>
      <c r="D54" s="432"/>
      <c r="E54" s="432"/>
      <c r="F54" s="432"/>
      <c r="G54" s="432"/>
      <c r="H54" s="432"/>
      <c r="I54" s="432"/>
      <c r="J54" s="319" t="str">
        <f>VLOOKUP(A54,MATERIALES!A8:D646,2,FALSE)</f>
        <v>kg</v>
      </c>
      <c r="K54" s="404">
        <v>5.0000000000000001E-3</v>
      </c>
      <c r="L54" s="428"/>
      <c r="M54" s="409">
        <f>VLOOKUP(A54,MATERIALES!A6:D397,4,FALSE)</f>
        <v>3821.8336195793404</v>
      </c>
      <c r="N54" s="279">
        <f t="shared" si="1"/>
        <v>19.109168097896703</v>
      </c>
    </row>
    <row r="55" spans="1:14">
      <c r="A55" s="166" t="s">
        <v>613</v>
      </c>
      <c r="B55" s="48" t="str">
        <f>VLOOKUP(A55,MATERIALES!A6:D373,3,FALSE)</f>
        <v xml:space="preserve">Oxigeno industrial
</v>
      </c>
      <c r="C55" s="432"/>
      <c r="D55" s="432"/>
      <c r="E55" s="432"/>
      <c r="F55" s="432"/>
      <c r="G55" s="432"/>
      <c r="H55" s="432"/>
      <c r="I55" s="432"/>
      <c r="J55" s="319" t="str">
        <f>VLOOKUP(A55,MATERIALES!A9:D647,2,FALSE)</f>
        <v>kg</v>
      </c>
      <c r="K55" s="404">
        <v>5.0000000000000001E-3</v>
      </c>
      <c r="L55" s="428"/>
      <c r="M55" s="409">
        <f>VLOOKUP(A55,MATERIALES!A6:D398,4,FALSE)</f>
        <v>10955.841169751702</v>
      </c>
      <c r="N55" s="279">
        <f t="shared" si="1"/>
        <v>54.779205848758515</v>
      </c>
    </row>
    <row r="56" spans="1:14">
      <c r="A56" s="166" t="s">
        <v>706</v>
      </c>
      <c r="B56" s="48" t="str">
        <f>VLOOKUP(A56,MATERIALES!A6:D373,3,FALSE)</f>
        <v>Soldadura 7018</v>
      </c>
      <c r="C56" s="432"/>
      <c r="D56" s="432"/>
      <c r="E56" s="432"/>
      <c r="F56" s="432"/>
      <c r="G56" s="432"/>
      <c r="H56" s="432"/>
      <c r="I56" s="432"/>
      <c r="J56" s="319" t="str">
        <f>VLOOKUP(A56,MATERIALES!A10:D648,2,FALSE)</f>
        <v>kg</v>
      </c>
      <c r="K56" s="404">
        <v>0.01</v>
      </c>
      <c r="L56" s="428"/>
      <c r="M56" s="409">
        <f>VLOOKUP(A56,MATERIALES!A6:D399,4,FALSE)</f>
        <v>10900</v>
      </c>
      <c r="N56" s="279">
        <f t="shared" si="1"/>
        <v>109</v>
      </c>
    </row>
    <row r="57" spans="1:14">
      <c r="A57" s="166" t="s">
        <v>710</v>
      </c>
      <c r="B57" s="48" t="str">
        <f>VLOOKUP(A57,MATERIALES!A7:D373,3,FALSE)</f>
        <v>Soldadura L-70</v>
      </c>
      <c r="C57" s="432"/>
      <c r="D57" s="432"/>
      <c r="E57" s="432"/>
      <c r="F57" s="432"/>
      <c r="G57" s="432"/>
      <c r="H57" s="432"/>
      <c r="I57" s="432"/>
      <c r="J57" s="319" t="str">
        <f>VLOOKUP(A57,MATERIALES!A11:D649,2,FALSE)</f>
        <v>kg</v>
      </c>
      <c r="K57" s="404">
        <v>0.01</v>
      </c>
      <c r="L57" s="428"/>
      <c r="M57" s="409">
        <f>VLOOKUP(A57,MATERIALES!A7:D400,4,FALSE)</f>
        <v>16016.823286167659</v>
      </c>
      <c r="N57" s="279">
        <f t="shared" si="1"/>
        <v>160.16823286167659</v>
      </c>
    </row>
    <row r="58" spans="1:14">
      <c r="A58" s="166" t="s">
        <v>809</v>
      </c>
      <c r="B58" s="48" t="str">
        <f>VLOOKUP(A58,MATERIALES!A1:D372,3,FALSE)</f>
        <v xml:space="preserve">Acero A-36 para estructura metálica
</v>
      </c>
      <c r="C58" s="432"/>
      <c r="D58" s="432"/>
      <c r="E58" s="432"/>
      <c r="F58" s="432"/>
      <c r="G58" s="432"/>
      <c r="H58" s="432"/>
      <c r="I58" s="432"/>
      <c r="J58" s="319" t="str">
        <f>VLOOKUP(A58,MATERIALES!A1:D650,2,FALSE)</f>
        <v>kg</v>
      </c>
      <c r="K58" s="404">
        <v>1</v>
      </c>
      <c r="L58" s="428"/>
      <c r="M58" s="409">
        <f>VLOOKUP(A58,MATERIALES!A1:D401,4,FALSE)</f>
        <v>3626.5664134375934</v>
      </c>
      <c r="N58" s="279">
        <f t="shared" si="1"/>
        <v>3626.5664134375934</v>
      </c>
    </row>
    <row r="59" spans="1:14">
      <c r="A59" s="166"/>
      <c r="B59" s="48"/>
      <c r="C59" s="432"/>
      <c r="D59" s="432"/>
      <c r="E59" s="432"/>
      <c r="F59" s="432"/>
      <c r="G59" s="432"/>
      <c r="H59" s="432"/>
      <c r="I59" s="432"/>
      <c r="J59" s="318"/>
      <c r="K59" s="404"/>
      <c r="L59" s="428"/>
      <c r="M59" s="409"/>
      <c r="N59" s="279"/>
    </row>
    <row r="60" spans="1:14" ht="15.75" thickBot="1">
      <c r="B60" s="48"/>
      <c r="C60" s="317"/>
      <c r="D60" s="317"/>
      <c r="E60" s="317"/>
      <c r="F60" s="317"/>
      <c r="G60" s="317"/>
      <c r="H60" s="317"/>
      <c r="I60" s="317"/>
      <c r="J60" s="442"/>
      <c r="K60" s="131"/>
      <c r="L60" s="332"/>
      <c r="M60" s="409"/>
      <c r="N60" s="279"/>
    </row>
    <row r="61" spans="1:14" ht="15.75" thickBot="1">
      <c r="B61" s="812" t="s">
        <v>1037</v>
      </c>
      <c r="C61" s="813"/>
      <c r="D61" s="813"/>
      <c r="E61" s="813"/>
      <c r="F61" s="813"/>
      <c r="G61" s="813"/>
      <c r="H61" s="813"/>
      <c r="I61" s="813"/>
      <c r="J61" s="813"/>
      <c r="K61" s="813"/>
      <c r="L61" s="813"/>
      <c r="M61" s="814"/>
      <c r="N61" s="401">
        <f>SUM(N53:N60)</f>
        <v>4178.1106759104132</v>
      </c>
    </row>
    <row r="62" spans="1:14">
      <c r="B62" s="38"/>
      <c r="C62" s="39"/>
      <c r="D62" s="39"/>
      <c r="E62" s="39"/>
      <c r="F62" s="39"/>
      <c r="G62" s="39"/>
      <c r="H62" s="39"/>
      <c r="I62" s="39"/>
      <c r="J62" s="39"/>
      <c r="K62" s="39"/>
      <c r="L62" s="39"/>
      <c r="M62" s="39"/>
      <c r="N62" s="40"/>
    </row>
    <row r="63" spans="1:14">
      <c r="B63" s="69" t="s">
        <v>1040</v>
      </c>
      <c r="C63" s="70"/>
      <c r="D63" s="70"/>
      <c r="E63" s="70"/>
      <c r="F63" s="70"/>
      <c r="G63" s="70"/>
      <c r="H63" s="70"/>
      <c r="I63" s="70"/>
      <c r="J63" s="70"/>
      <c r="K63" s="70"/>
      <c r="L63" s="70"/>
      <c r="M63" s="70"/>
      <c r="N63" s="71"/>
    </row>
    <row r="64" spans="1:14" ht="15.75" thickBot="1">
      <c r="B64" s="73"/>
      <c r="C64" s="66"/>
      <c r="D64" s="66"/>
      <c r="E64" s="66"/>
      <c r="F64" s="66"/>
      <c r="G64" s="66"/>
      <c r="H64" s="66"/>
      <c r="I64" s="66"/>
      <c r="J64" s="66"/>
      <c r="K64" s="66"/>
      <c r="L64" s="66"/>
      <c r="M64" s="66"/>
      <c r="N64" s="68"/>
    </row>
    <row r="65" spans="1:15" ht="25.5">
      <c r="B65" s="320" t="s">
        <v>1041</v>
      </c>
      <c r="C65" s="321"/>
      <c r="D65" s="321"/>
      <c r="E65" s="321"/>
      <c r="F65" s="321"/>
      <c r="G65" s="321"/>
      <c r="H65" s="78" t="s">
        <v>1029</v>
      </c>
      <c r="I65" s="79" t="s">
        <v>1042</v>
      </c>
      <c r="J65" s="80" t="s">
        <v>1043</v>
      </c>
      <c r="K65" s="78" t="s">
        <v>1044</v>
      </c>
      <c r="L65" s="898" t="s">
        <v>1045</v>
      </c>
      <c r="M65" s="877"/>
      <c r="N65" s="81" t="s">
        <v>1035</v>
      </c>
    </row>
    <row r="66" spans="1:15">
      <c r="B66" s="51"/>
      <c r="C66" s="324"/>
      <c r="D66" s="324"/>
      <c r="E66" s="324"/>
      <c r="F66" s="324"/>
      <c r="G66" s="324"/>
      <c r="H66" s="318"/>
      <c r="I66" s="286"/>
      <c r="J66" s="293"/>
      <c r="K66" s="286"/>
      <c r="L66" s="899"/>
      <c r="M66" s="900"/>
      <c r="N66" s="294"/>
    </row>
    <row r="67" spans="1:15">
      <c r="B67" s="51"/>
      <c r="C67" s="52"/>
      <c r="D67" s="52"/>
      <c r="E67" s="52"/>
      <c r="F67" s="52"/>
      <c r="G67" s="52"/>
      <c r="H67" s="318"/>
      <c r="I67" s="286"/>
      <c r="J67" s="293"/>
      <c r="K67" s="286"/>
      <c r="L67" s="899"/>
      <c r="M67" s="900"/>
      <c r="N67" s="294"/>
    </row>
    <row r="68" spans="1:15">
      <c r="B68" s="51"/>
      <c r="C68" s="52"/>
      <c r="D68" s="52"/>
      <c r="E68" s="52"/>
      <c r="F68" s="52"/>
      <c r="G68" s="52"/>
      <c r="H68" s="318"/>
      <c r="I68" s="286"/>
      <c r="J68" s="293"/>
      <c r="K68" s="286"/>
      <c r="L68" s="899"/>
      <c r="M68" s="900"/>
      <c r="N68" s="294"/>
    </row>
    <row r="69" spans="1:15">
      <c r="B69" s="51"/>
      <c r="C69" s="52"/>
      <c r="D69" s="52"/>
      <c r="E69" s="52"/>
      <c r="F69" s="52"/>
      <c r="G69" s="52"/>
      <c r="H69" s="318"/>
      <c r="I69" s="286"/>
      <c r="J69" s="293"/>
      <c r="K69" s="286"/>
      <c r="L69" s="899"/>
      <c r="M69" s="900"/>
      <c r="N69" s="294"/>
    </row>
    <row r="70" spans="1:15">
      <c r="B70" s="51"/>
      <c r="C70" s="52"/>
      <c r="D70" s="52"/>
      <c r="E70" s="52"/>
      <c r="F70" s="52"/>
      <c r="G70" s="52"/>
      <c r="H70" s="295"/>
      <c r="I70" s="286"/>
      <c r="J70" s="286"/>
      <c r="K70" s="286"/>
      <c r="L70" s="296"/>
      <c r="M70" s="297"/>
      <c r="N70" s="298"/>
    </row>
    <row r="71" spans="1:15" ht="15.75" thickBot="1">
      <c r="B71" s="454"/>
      <c r="C71" s="455"/>
      <c r="D71" s="455"/>
      <c r="E71" s="455"/>
      <c r="F71" s="455"/>
      <c r="G71" s="455"/>
      <c r="H71" s="53"/>
      <c r="I71" s="131"/>
      <c r="J71" s="131"/>
      <c r="K71" s="131"/>
      <c r="L71" s="890"/>
      <c r="M71" s="891"/>
      <c r="N71" s="132"/>
    </row>
    <row r="72" spans="1:15" ht="15.75" thickBot="1">
      <c r="B72" s="901" t="s">
        <v>1037</v>
      </c>
      <c r="C72" s="855"/>
      <c r="D72" s="855"/>
      <c r="E72" s="855"/>
      <c r="F72" s="855"/>
      <c r="G72" s="855"/>
      <c r="H72" s="855"/>
      <c r="I72" s="855"/>
      <c r="J72" s="855"/>
      <c r="K72" s="855"/>
      <c r="L72" s="855"/>
      <c r="M72" s="856"/>
      <c r="N72" s="109"/>
    </row>
    <row r="73" spans="1:15">
      <c r="B73" s="38"/>
      <c r="C73" s="39"/>
      <c r="D73" s="39"/>
      <c r="E73" s="39"/>
      <c r="F73" s="39"/>
      <c r="G73" s="39"/>
      <c r="H73" s="39"/>
      <c r="I73" s="39"/>
      <c r="J73" s="39"/>
      <c r="K73" s="39"/>
      <c r="L73" s="39"/>
      <c r="M73" s="39"/>
      <c r="N73" s="40"/>
    </row>
    <row r="74" spans="1:15">
      <c r="B74" s="69" t="s">
        <v>1046</v>
      </c>
      <c r="C74" s="70"/>
      <c r="D74" s="70"/>
      <c r="E74" s="70"/>
      <c r="F74" s="70"/>
      <c r="G74" s="70"/>
      <c r="H74" s="70"/>
      <c r="I74" s="70"/>
      <c r="J74" s="70"/>
      <c r="K74" s="70"/>
      <c r="L74" s="70"/>
      <c r="M74" s="70"/>
      <c r="N74" s="71"/>
    </row>
    <row r="75" spans="1:15" ht="15.75" thickBot="1">
      <c r="B75" s="73"/>
      <c r="C75" s="66"/>
      <c r="D75" s="66"/>
      <c r="E75" s="66"/>
      <c r="F75" s="66"/>
      <c r="G75" s="66"/>
      <c r="H75" s="66"/>
      <c r="I75" s="66"/>
      <c r="J75" s="66"/>
      <c r="K75" s="66"/>
      <c r="L75" s="66"/>
      <c r="M75" s="66"/>
      <c r="N75" s="68"/>
    </row>
    <row r="76" spans="1:15" ht="25.5">
      <c r="B76" s="851" t="s">
        <v>1047</v>
      </c>
      <c r="C76" s="852"/>
      <c r="D76" s="852"/>
      <c r="E76" s="852"/>
      <c r="F76" s="852"/>
      <c r="G76" s="852"/>
      <c r="H76" s="852"/>
      <c r="I76" s="78" t="s">
        <v>1048</v>
      </c>
      <c r="J76" s="80" t="s">
        <v>1493</v>
      </c>
      <c r="K76" s="79" t="s">
        <v>1050</v>
      </c>
      <c r="L76" s="853" t="s">
        <v>1034</v>
      </c>
      <c r="M76" s="854"/>
      <c r="N76" s="103" t="s">
        <v>1035</v>
      </c>
    </row>
    <row r="77" spans="1:15">
      <c r="A77" s="167" t="s">
        <v>2</v>
      </c>
      <c r="B77" s="54" t="str">
        <f>VLOOKUP(A77,'MANO DE OBRA'!A8:D68,3,FALSE)</f>
        <v>Soldador (2)</v>
      </c>
      <c r="C77" s="52"/>
      <c r="D77" s="52"/>
      <c r="E77" s="52"/>
      <c r="F77" s="52"/>
      <c r="G77" s="52"/>
      <c r="H77" s="52"/>
      <c r="I77" s="299">
        <f t="shared" ref="I77:I82" si="2">K77/J77*100</f>
        <v>110415.578824</v>
      </c>
      <c r="J77" s="300">
        <v>185</v>
      </c>
      <c r="K77" s="301">
        <f>VLOOKUP(A77,'MANO DE OBRA'!A8:D99,4,FALSE)</f>
        <v>204268.8208244</v>
      </c>
      <c r="L77" s="55"/>
      <c r="M77" s="441">
        <v>320</v>
      </c>
      <c r="N77" s="402">
        <f t="shared" ref="N77:N82" si="3">K77/M77</f>
        <v>638.34006507624997</v>
      </c>
      <c r="O77" s="111"/>
    </row>
    <row r="78" spans="1:15">
      <c r="A78" s="167" t="s">
        <v>4</v>
      </c>
      <c r="B78" s="54" t="str">
        <f>VLOOKUP(A78,'MANO DE OBRA'!A8:D69,3,FALSE)</f>
        <v>Inspector de fabricación y montaje</v>
      </c>
      <c r="C78" s="52"/>
      <c r="D78" s="52"/>
      <c r="E78" s="52"/>
      <c r="F78" s="52"/>
      <c r="G78" s="52"/>
      <c r="H78" s="52"/>
      <c r="I78" s="299">
        <f t="shared" si="2"/>
        <v>84190.500000000015</v>
      </c>
      <c r="J78" s="300">
        <v>185</v>
      </c>
      <c r="K78" s="301">
        <f>VLOOKUP(A78,'MANO DE OBRA'!A8:D100,4,FALSE)</f>
        <v>155752.42500000002</v>
      </c>
      <c r="L78" s="55"/>
      <c r="M78" s="441">
        <v>320</v>
      </c>
      <c r="N78" s="402">
        <f t="shared" si="3"/>
        <v>486.72632812500007</v>
      </c>
    </row>
    <row r="79" spans="1:15">
      <c r="A79" t="s">
        <v>9</v>
      </c>
      <c r="B79" s="54" t="str">
        <f>VLOOKUP(A79,'MANO DE OBRA'!A9:D70,3,FALSE)</f>
        <v>Obrero (3)</v>
      </c>
      <c r="C79" s="52"/>
      <c r="D79" s="52"/>
      <c r="E79" s="52"/>
      <c r="F79" s="52"/>
      <c r="G79" s="52"/>
      <c r="H79" s="52"/>
      <c r="I79" s="299">
        <f t="shared" si="2"/>
        <v>82811.68411799999</v>
      </c>
      <c r="J79" s="300">
        <v>185</v>
      </c>
      <c r="K79" s="301">
        <f>VLOOKUP(A79,'MANO DE OBRA'!A9:D101,4,FALSE)</f>
        <v>153201.61561829998</v>
      </c>
      <c r="L79" s="55"/>
      <c r="M79" s="441">
        <v>320</v>
      </c>
      <c r="N79" s="402">
        <f t="shared" si="3"/>
        <v>478.75504880718745</v>
      </c>
    </row>
    <row r="80" spans="1:15">
      <c r="A80" t="s">
        <v>30</v>
      </c>
      <c r="B80" s="54" t="str">
        <f>VLOOKUP(A80,'MANO DE OBRA'!A10:D71,3,FALSE)</f>
        <v>Oficial</v>
      </c>
      <c r="C80" s="52"/>
      <c r="D80" s="52"/>
      <c r="E80" s="52"/>
      <c r="F80" s="52"/>
      <c r="G80" s="52"/>
      <c r="H80" s="52"/>
      <c r="I80" s="299">
        <f t="shared" si="2"/>
        <v>55207.789411999998</v>
      </c>
      <c r="J80" s="300">
        <v>185</v>
      </c>
      <c r="K80" s="301">
        <f>VLOOKUP(A80,'MANO DE OBRA'!A10:D102,4,FALSE)</f>
        <v>102134.4104122</v>
      </c>
      <c r="L80" s="325"/>
      <c r="M80" s="441">
        <v>320</v>
      </c>
      <c r="N80" s="402">
        <f t="shared" si="3"/>
        <v>319.17003253812499</v>
      </c>
    </row>
    <row r="81" spans="1:14">
      <c r="A81" t="s">
        <v>1757</v>
      </c>
      <c r="B81" s="54" t="str">
        <f>VLOOKUP(A81,'MANO DE OBRA'!A11:D72,3,FALSE)</f>
        <v>Calculista</v>
      </c>
      <c r="C81" s="52"/>
      <c r="D81" s="52"/>
      <c r="E81" s="52"/>
      <c r="F81" s="52"/>
      <c r="G81" s="52"/>
      <c r="H81" s="52"/>
      <c r="I81" s="299">
        <f t="shared" si="2"/>
        <v>165623.36823599998</v>
      </c>
      <c r="J81" s="300">
        <v>185</v>
      </c>
      <c r="K81" s="301">
        <f>VLOOKUP(A81,'MANO DE OBRA'!A11:D103,4,FALSE)</f>
        <v>306403.23123659997</v>
      </c>
      <c r="L81" s="325"/>
      <c r="M81" s="441">
        <v>320</v>
      </c>
      <c r="N81" s="402">
        <f t="shared" si="3"/>
        <v>957.5100976143749</v>
      </c>
    </row>
    <row r="82" spans="1:14" ht="15.75" thickBot="1">
      <c r="A82" t="s">
        <v>1758</v>
      </c>
      <c r="B82" s="888" t="str">
        <f>VLOOKUP(A82,'MANO DE OBRA'!A12:D73,3,FALSE)</f>
        <v>Dibujante 2</v>
      </c>
      <c r="C82" s="889" t="e">
        <f>VLOOKUP(B82,'MANO DE OBRA'!B12:E73,3,FALSE)</f>
        <v>#N/A</v>
      </c>
      <c r="D82" s="889" t="e">
        <f>VLOOKUP(C82,'MANO DE OBRA'!C12:F73,3,FALSE)</f>
        <v>#N/A</v>
      </c>
      <c r="E82" s="889" t="e">
        <f>VLOOKUP(D82,'MANO DE OBRA'!D12:G73,3,FALSE)</f>
        <v>#N/A</v>
      </c>
      <c r="F82" s="889" t="e">
        <f>VLOOKUP(E82,'MANO DE OBRA'!E12:H73,3,FALSE)</f>
        <v>#N/A</v>
      </c>
      <c r="G82" s="889" t="e">
        <f>VLOOKUP(F82,'MANO DE OBRA'!F12:I73,3,FALSE)</f>
        <v>#N/A</v>
      </c>
      <c r="H82" s="889" t="e">
        <f>VLOOKUP(G82,'MANO DE OBRA'!G12:J73,3,FALSE)</f>
        <v>#N/A</v>
      </c>
      <c r="I82" s="477">
        <f t="shared" si="2"/>
        <v>49687.010470799993</v>
      </c>
      <c r="J82" s="478">
        <v>185</v>
      </c>
      <c r="K82" s="481">
        <f>VLOOKUP(A82,'MANO DE OBRA'!A12:D104,4,FALSE)</f>
        <v>91920.96937097999</v>
      </c>
      <c r="L82" s="482"/>
      <c r="M82" s="483">
        <v>320</v>
      </c>
      <c r="N82" s="447">
        <f t="shared" si="3"/>
        <v>287.25302928431245</v>
      </c>
    </row>
    <row r="83" spans="1:14" ht="15.75" thickBot="1">
      <c r="B83" s="901" t="s">
        <v>1037</v>
      </c>
      <c r="C83" s="855"/>
      <c r="D83" s="855"/>
      <c r="E83" s="855"/>
      <c r="F83" s="855"/>
      <c r="G83" s="855"/>
      <c r="H83" s="855"/>
      <c r="I83" s="855"/>
      <c r="J83" s="855"/>
      <c r="K83" s="855"/>
      <c r="L83" s="855"/>
      <c r="M83" s="856"/>
      <c r="N83" s="467">
        <f>SUM(N77:N82)</f>
        <v>3167.75460144525</v>
      </c>
    </row>
    <row r="84" spans="1:14" ht="15.75" thickBot="1">
      <c r="B84" s="38"/>
      <c r="C84" s="39"/>
      <c r="D84" s="39"/>
      <c r="E84" s="39"/>
      <c r="F84" s="39"/>
      <c r="G84" s="39"/>
      <c r="H84" s="39"/>
      <c r="I84" s="39"/>
      <c r="J84" s="39"/>
      <c r="K84" s="39"/>
      <c r="L84" s="39"/>
      <c r="M84" s="39"/>
      <c r="N84" s="40"/>
    </row>
    <row r="85" spans="1:14" ht="15.75" thickBot="1">
      <c r="B85" s="812" t="s">
        <v>1051</v>
      </c>
      <c r="C85" s="813"/>
      <c r="D85" s="813"/>
      <c r="E85" s="813"/>
      <c r="F85" s="813"/>
      <c r="G85" s="813"/>
      <c r="H85" s="813"/>
      <c r="I85" s="813"/>
      <c r="J85" s="813"/>
      <c r="K85" s="813"/>
      <c r="L85" s="813"/>
      <c r="M85" s="814"/>
      <c r="N85" s="104">
        <f>N48+N61+N72+N83</f>
        <v>8809.2919276036373</v>
      </c>
    </row>
    <row r="86" spans="1:14">
      <c r="B86" s="38"/>
      <c r="C86" s="39"/>
      <c r="D86" s="39"/>
      <c r="E86" s="39"/>
      <c r="F86" s="39"/>
      <c r="G86" s="39"/>
      <c r="H86" s="39"/>
      <c r="I86" s="39"/>
      <c r="J86" s="39"/>
      <c r="K86" s="39"/>
      <c r="L86" s="39"/>
      <c r="M86" s="39"/>
      <c r="N86" s="40"/>
    </row>
    <row r="87" spans="1:14">
      <c r="B87" s="69" t="s">
        <v>1052</v>
      </c>
      <c r="C87" s="70"/>
      <c r="D87" s="70"/>
      <c r="E87" s="70"/>
      <c r="F87" s="70"/>
      <c r="G87" s="70"/>
      <c r="H87" s="70"/>
      <c r="I87" s="70"/>
      <c r="J87" s="70"/>
      <c r="K87" s="70"/>
      <c r="L87" s="70"/>
      <c r="M87" s="70"/>
      <c r="N87" s="71"/>
    </row>
    <row r="88" spans="1:14" ht="15.75" thickBot="1">
      <c r="B88" s="73"/>
      <c r="C88" s="66"/>
      <c r="D88" s="66"/>
      <c r="E88" s="66"/>
      <c r="F88" s="66"/>
      <c r="G88" s="66"/>
      <c r="H88" s="66"/>
      <c r="I88" s="66"/>
      <c r="J88" s="66"/>
      <c r="K88" s="66"/>
      <c r="L88" s="66"/>
      <c r="M88" s="66"/>
      <c r="N88" s="68"/>
    </row>
    <row r="89" spans="1:14">
      <c r="B89" s="857" t="s">
        <v>1053</v>
      </c>
      <c r="C89" s="858"/>
      <c r="D89" s="858"/>
      <c r="E89" s="858"/>
      <c r="F89" s="858"/>
      <c r="G89" s="858"/>
      <c r="H89" s="858"/>
      <c r="I89" s="321"/>
      <c r="J89" s="341"/>
      <c r="K89" s="309" t="s">
        <v>1054</v>
      </c>
      <c r="L89" s="859" t="s">
        <v>1055</v>
      </c>
      <c r="M89" s="860"/>
      <c r="N89" s="310"/>
    </row>
    <row r="90" spans="1:14">
      <c r="B90" s="845" t="s">
        <v>1056</v>
      </c>
      <c r="C90" s="846"/>
      <c r="D90" s="846"/>
      <c r="E90" s="846"/>
      <c r="F90" s="846"/>
      <c r="G90" s="846"/>
      <c r="H90" s="846"/>
      <c r="I90" s="92"/>
      <c r="J90" s="93"/>
      <c r="K90" s="311">
        <v>0.2</v>
      </c>
      <c r="L90" s="847">
        <f>N85*K90</f>
        <v>1761.8583855207276</v>
      </c>
      <c r="M90" s="848"/>
      <c r="N90" s="56"/>
    </row>
    <row r="91" spans="1:14">
      <c r="B91" s="94" t="s">
        <v>1057</v>
      </c>
      <c r="C91" s="95"/>
      <c r="D91" s="95"/>
      <c r="E91" s="95"/>
      <c r="F91" s="95"/>
      <c r="G91" s="95"/>
      <c r="H91" s="95"/>
      <c r="I91" s="92"/>
      <c r="J91" s="93"/>
      <c r="K91" s="311">
        <v>0.05</v>
      </c>
      <c r="L91" s="847">
        <f>N85*K91</f>
        <v>440.46459638018189</v>
      </c>
      <c r="M91" s="848"/>
      <c r="N91" s="56"/>
    </row>
    <row r="92" spans="1:14" ht="15.75" thickBot="1">
      <c r="B92" s="96" t="s">
        <v>1058</v>
      </c>
      <c r="C92" s="97"/>
      <c r="D92" s="97"/>
      <c r="E92" s="97"/>
      <c r="F92" s="97"/>
      <c r="G92" s="97"/>
      <c r="H92" s="97"/>
      <c r="I92" s="98"/>
      <c r="J92" s="99"/>
      <c r="K92" s="312">
        <v>0.05</v>
      </c>
      <c r="L92" s="849">
        <f>N85*K92</f>
        <v>440.46459638018189</v>
      </c>
      <c r="M92" s="850"/>
      <c r="N92" s="56"/>
    </row>
    <row r="93" spans="1:14" ht="15.75" thickBot="1">
      <c r="B93" s="812" t="s">
        <v>1037</v>
      </c>
      <c r="C93" s="813"/>
      <c r="D93" s="813"/>
      <c r="E93" s="813"/>
      <c r="F93" s="813"/>
      <c r="G93" s="813"/>
      <c r="H93" s="813"/>
      <c r="I93" s="813"/>
      <c r="J93" s="813"/>
      <c r="K93" s="813"/>
      <c r="L93" s="813"/>
      <c r="M93" s="814"/>
      <c r="N93" s="57">
        <f>L90+L91+L92</f>
        <v>2642.7875782810911</v>
      </c>
    </row>
    <row r="94" spans="1:14" ht="15.75" thickBot="1">
      <c r="B94" s="38"/>
      <c r="C94" s="39"/>
      <c r="D94" s="39"/>
      <c r="E94" s="39"/>
      <c r="F94" s="39"/>
      <c r="G94" s="39"/>
      <c r="H94" s="39"/>
      <c r="I94" s="39"/>
      <c r="J94" s="39"/>
      <c r="K94" s="39"/>
      <c r="L94" s="39"/>
      <c r="M94" s="39"/>
      <c r="N94" s="40"/>
    </row>
    <row r="95" spans="1:14" ht="15.75" thickBot="1">
      <c r="A95" t="s">
        <v>2121</v>
      </c>
      <c r="B95" s="812" t="s">
        <v>1059</v>
      </c>
      <c r="C95" s="813"/>
      <c r="D95" s="813"/>
      <c r="E95" s="813"/>
      <c r="F95" s="813"/>
      <c r="G95" s="813"/>
      <c r="H95" s="813"/>
      <c r="I95" s="813"/>
      <c r="J95" s="813"/>
      <c r="K95" s="813"/>
      <c r="L95" s="813"/>
      <c r="M95" s="814"/>
      <c r="N95" s="195">
        <f>N85+N93</f>
        <v>11452.079505884729</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1060</v>
      </c>
      <c r="F100" s="424"/>
      <c r="G100" s="424"/>
      <c r="H100" s="424"/>
      <c r="I100" s="424"/>
      <c r="J100" s="424"/>
      <c r="K100" s="250"/>
      <c r="L100" s="250"/>
      <c r="M100" s="250"/>
      <c r="N100" s="251"/>
    </row>
    <row r="101" spans="2:14">
      <c r="B101" s="249"/>
      <c r="C101" s="250"/>
      <c r="D101" s="250"/>
      <c r="E101" s="250" t="s">
        <v>1061</v>
      </c>
      <c r="F101" s="250"/>
      <c r="G101" s="250"/>
      <c r="H101" s="250"/>
      <c r="I101" s="250"/>
      <c r="J101" s="250"/>
      <c r="K101" s="250"/>
      <c r="L101" s="250"/>
      <c r="M101" s="250"/>
      <c r="N101" s="251"/>
    </row>
    <row r="102" spans="2:14">
      <c r="B102" s="249"/>
      <c r="C102" s="250"/>
      <c r="D102" s="250"/>
      <c r="E102" s="250" t="s">
        <v>1062</v>
      </c>
      <c r="F102" s="250"/>
      <c r="G102" s="250"/>
      <c r="H102" s="250"/>
      <c r="I102" s="250"/>
      <c r="J102" s="250"/>
      <c r="K102" s="250"/>
      <c r="L102" s="250"/>
      <c r="M102" s="250"/>
      <c r="N102" s="251"/>
    </row>
    <row r="103" spans="2:14">
      <c r="B103" s="249"/>
      <c r="C103" s="250"/>
      <c r="D103" s="250"/>
      <c r="E103" s="250" t="s">
        <v>1063</v>
      </c>
      <c r="F103" s="250"/>
      <c r="G103" s="250"/>
      <c r="H103" s="250"/>
      <c r="I103" s="250"/>
      <c r="J103" s="250"/>
      <c r="K103" s="250"/>
      <c r="L103" s="250"/>
      <c r="M103" s="250"/>
      <c r="N103" s="251"/>
    </row>
    <row r="104" spans="2:14" ht="15.75" thickBot="1">
      <c r="B104" s="249"/>
      <c r="C104" s="250"/>
      <c r="D104" s="250"/>
      <c r="E104" s="250"/>
      <c r="F104" s="250" t="s">
        <v>1064</v>
      </c>
      <c r="G104" s="250"/>
      <c r="H104" s="250"/>
      <c r="I104" s="250"/>
      <c r="J104" s="250"/>
      <c r="K104" s="250"/>
      <c r="L104" s="250"/>
      <c r="M104" s="250"/>
      <c r="N104" s="251"/>
    </row>
    <row r="105" spans="2:14">
      <c r="B105" s="234" t="s">
        <v>2321</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2322</v>
      </c>
      <c r="C111" s="262"/>
      <c r="D111" s="262"/>
      <c r="E111" s="262"/>
      <c r="F111" s="262"/>
      <c r="G111" s="262"/>
      <c r="H111" s="262"/>
      <c r="I111" s="262"/>
      <c r="J111" s="262"/>
      <c r="K111" s="262"/>
      <c r="L111" s="262"/>
      <c r="M111" s="262"/>
      <c r="N111" s="263"/>
    </row>
    <row r="112" spans="2:14" ht="15" customHeight="1">
      <c r="B112" s="956" t="s">
        <v>2323</v>
      </c>
      <c r="C112" s="957"/>
      <c r="D112" s="957"/>
      <c r="E112" s="957"/>
      <c r="F112" s="957"/>
      <c r="G112" s="957"/>
      <c r="H112" s="957"/>
      <c r="I112" s="957"/>
      <c r="J112" s="957"/>
      <c r="K112" s="957"/>
      <c r="L112" s="957"/>
      <c r="M112" s="957"/>
      <c r="N112" s="958"/>
    </row>
    <row r="113" spans="2:14" ht="15" customHeight="1">
      <c r="B113" s="956"/>
      <c r="C113" s="957"/>
      <c r="D113" s="957"/>
      <c r="E113" s="957"/>
      <c r="F113" s="957"/>
      <c r="G113" s="957"/>
      <c r="H113" s="957"/>
      <c r="I113" s="957"/>
      <c r="J113" s="957"/>
      <c r="K113" s="957"/>
      <c r="L113" s="957"/>
      <c r="M113" s="957"/>
      <c r="N113" s="958"/>
    </row>
    <row r="114" spans="2:14" ht="30" customHeight="1">
      <c r="B114" s="959" t="s">
        <v>2324</v>
      </c>
      <c r="C114" s="960"/>
      <c r="D114" s="960"/>
      <c r="E114" s="960"/>
      <c r="F114" s="960"/>
      <c r="G114" s="960"/>
      <c r="H114" s="960"/>
      <c r="I114" s="960"/>
      <c r="J114" s="960"/>
      <c r="K114" s="960"/>
      <c r="L114" s="960"/>
      <c r="M114" s="960"/>
      <c r="N114" s="961"/>
    </row>
    <row r="115" spans="2:14">
      <c r="B115" s="959"/>
      <c r="C115" s="960"/>
      <c r="D115" s="960"/>
      <c r="E115" s="960"/>
      <c r="F115" s="960"/>
      <c r="G115" s="960"/>
      <c r="H115" s="960"/>
      <c r="I115" s="960"/>
      <c r="J115" s="960"/>
      <c r="K115" s="960"/>
      <c r="L115" s="960"/>
      <c r="M115" s="960"/>
      <c r="N115" s="961"/>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1060</v>
      </c>
      <c r="F120" s="424"/>
      <c r="G120" s="424"/>
      <c r="H120" s="250"/>
      <c r="I120" s="250"/>
      <c r="J120" s="250"/>
      <c r="K120" s="250"/>
      <c r="L120" s="250"/>
      <c r="M120" s="250"/>
      <c r="N120" s="251"/>
    </row>
    <row r="121" spans="2:14">
      <c r="B121" s="249"/>
      <c r="C121" s="250"/>
      <c r="D121" s="250"/>
      <c r="E121" s="425" t="s">
        <v>1061</v>
      </c>
      <c r="F121" s="250"/>
      <c r="G121" s="250"/>
      <c r="H121" s="425"/>
      <c r="I121" s="425"/>
      <c r="J121" s="425"/>
      <c r="K121" s="250"/>
      <c r="L121" s="250"/>
      <c r="M121" s="250"/>
      <c r="N121" s="251"/>
    </row>
    <row r="122" spans="2:14">
      <c r="B122" s="249"/>
      <c r="C122" s="250"/>
      <c r="D122" s="250"/>
      <c r="E122" s="264" t="s">
        <v>1065</v>
      </c>
      <c r="F122" s="250"/>
      <c r="G122" s="250"/>
      <c r="H122" s="264"/>
      <c r="I122" s="264"/>
      <c r="J122" s="264"/>
      <c r="K122" s="250"/>
      <c r="L122" s="250"/>
      <c r="M122" s="250"/>
      <c r="N122" s="251"/>
    </row>
    <row r="123" spans="2:14">
      <c r="B123" s="265"/>
      <c r="C123" s="262"/>
      <c r="D123" s="262"/>
      <c r="E123" s="250" t="s">
        <v>1063</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2325</v>
      </c>
      <c r="C125" s="264"/>
      <c r="D125" s="264"/>
      <c r="E125" s="250"/>
      <c r="F125" s="250"/>
      <c r="G125" s="250"/>
      <c r="H125" s="250"/>
      <c r="I125" s="250"/>
      <c r="J125" s="962"/>
      <c r="K125" s="962"/>
      <c r="L125" s="962"/>
      <c r="M125" s="962"/>
      <c r="N125" s="963"/>
    </row>
    <row r="126" spans="2:14" ht="15.75" thickBot="1">
      <c r="B126" s="426" t="s">
        <v>2326</v>
      </c>
      <c r="C126" s="427"/>
      <c r="D126" s="427"/>
      <c r="E126" s="266"/>
      <c r="F126" s="266"/>
      <c r="G126" s="266"/>
      <c r="H126" s="266"/>
      <c r="I126" s="266"/>
      <c r="J126" s="964"/>
      <c r="K126" s="964"/>
      <c r="L126" s="964"/>
      <c r="M126" s="964"/>
      <c r="N126" s="965"/>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1209</v>
      </c>
      <c r="C31" s="86" t="s">
        <v>2233</v>
      </c>
      <c r="D31" s="87"/>
      <c r="E31" s="87"/>
      <c r="F31" s="87"/>
      <c r="G31" s="87"/>
      <c r="H31" s="87"/>
      <c r="I31" s="87"/>
      <c r="J31" s="87"/>
      <c r="K31" s="460"/>
      <c r="L31" s="313" t="s">
        <v>377</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190</v>
      </c>
      <c r="B36" s="861" t="str">
        <f>VLOOKUP(A36,EQUIPOS!A6:D154,3,FALSE)</f>
        <v>Diferencial de 3 ton</v>
      </c>
      <c r="C36" s="862"/>
      <c r="D36" s="862"/>
      <c r="E36" s="862"/>
      <c r="F36" s="862"/>
      <c r="G36" s="862"/>
      <c r="H36" s="863"/>
      <c r="I36" s="274"/>
      <c r="J36" s="275"/>
      <c r="K36" s="276">
        <f>VLOOKUP(A36,EQUIPOS!A6:D163,4,FALSE)</f>
        <v>2975</v>
      </c>
      <c r="L36" s="277"/>
      <c r="M36" s="343">
        <v>40</v>
      </c>
      <c r="N36" s="279">
        <f t="shared" ref="N36:N41" si="0">K36/M36</f>
        <v>74.375</v>
      </c>
    </row>
    <row r="37" spans="1:14">
      <c r="A37" s="118" t="s">
        <v>334</v>
      </c>
      <c r="B37" s="861" t="str">
        <f>VLOOKUP(A37,EQUIPOS!A7:D154,3,FALSE)</f>
        <v>Taladro industrial</v>
      </c>
      <c r="C37" s="862"/>
      <c r="D37" s="862"/>
      <c r="E37" s="862"/>
      <c r="F37" s="862"/>
      <c r="G37" s="862"/>
      <c r="H37" s="863"/>
      <c r="I37" s="428"/>
      <c r="J37" s="429"/>
      <c r="K37" s="276">
        <f>VLOOKUP(A37,EQUIPOS!A7:D164,4,FALSE)</f>
        <v>4103</v>
      </c>
      <c r="L37" s="342"/>
      <c r="M37" s="343">
        <v>40</v>
      </c>
      <c r="N37" s="279">
        <f t="shared" si="0"/>
        <v>102.575</v>
      </c>
    </row>
    <row r="38" spans="1:14">
      <c r="A38" s="118" t="s">
        <v>195</v>
      </c>
      <c r="B38" s="861" t="str">
        <f>VLOOKUP(A38,EQUIPOS!A8:D154,3,FALSE)</f>
        <v xml:space="preserve">Equipo de oxicorte, Capacidad de corte: hasta 6´´ (152mm) </v>
      </c>
      <c r="C38" s="862"/>
      <c r="D38" s="862"/>
      <c r="E38" s="862"/>
      <c r="F38" s="862"/>
      <c r="G38" s="862"/>
      <c r="H38" s="863"/>
      <c r="I38" s="428"/>
      <c r="J38" s="429"/>
      <c r="K38" s="276">
        <f>VLOOKUP(A38,EQUIPOS!A8:D165,4,FALSE)</f>
        <v>5286.8119412515971</v>
      </c>
      <c r="L38" s="342"/>
      <c r="M38" s="343">
        <v>40</v>
      </c>
      <c r="N38" s="279">
        <f t="shared" si="0"/>
        <v>132.17029853128992</v>
      </c>
    </row>
    <row r="39" spans="1:14">
      <c r="A39" s="118" t="s">
        <v>204</v>
      </c>
      <c r="B39" s="861" t="str">
        <f>VLOOKUP(A39,EQUIPOS!A9:D154,3,FALSE)</f>
        <v xml:space="preserve">Equipo de soldadura 250 AMP
</v>
      </c>
      <c r="C39" s="862"/>
      <c r="D39" s="862"/>
      <c r="E39" s="862"/>
      <c r="F39" s="862"/>
      <c r="G39" s="862"/>
      <c r="H39" s="863"/>
      <c r="I39" s="428"/>
      <c r="J39" s="429"/>
      <c r="K39" s="276">
        <f>VLOOKUP(A39,EQUIPOS!A9:D166,4,FALSE)</f>
        <v>4754.3350872711799</v>
      </c>
      <c r="L39" s="342"/>
      <c r="M39" s="343">
        <v>40</v>
      </c>
      <c r="N39" s="279">
        <f t="shared" si="0"/>
        <v>118.8583771817795</v>
      </c>
    </row>
    <row r="40" spans="1:14">
      <c r="A40" s="118" t="s">
        <v>208</v>
      </c>
      <c r="B40" s="861" t="str">
        <f>VLOOKUP(A40,EQUIPOS!A10:D154,3,FALSE)</f>
        <v>Equipo de soldadura 400</v>
      </c>
      <c r="C40" s="862"/>
      <c r="D40" s="862"/>
      <c r="E40" s="862"/>
      <c r="F40" s="862"/>
      <c r="G40" s="862"/>
      <c r="H40" s="863"/>
      <c r="I40" s="428"/>
      <c r="J40" s="429"/>
      <c r="K40" s="276">
        <f>VLOOKUP(A40,EQUIPOS!A10:D167,4,FALSE)</f>
        <v>11386.979565772672</v>
      </c>
      <c r="L40" s="342"/>
      <c r="M40" s="343">
        <v>40</v>
      </c>
      <c r="N40" s="279">
        <f t="shared" si="0"/>
        <v>284.67448914431679</v>
      </c>
    </row>
    <row r="41" spans="1:14">
      <c r="A41" s="118" t="s">
        <v>210</v>
      </c>
      <c r="B41" s="861" t="str">
        <f>VLOOKUP(A41,EQUIPOS!A11:D155,3,FALSE)</f>
        <v>Equipo de soldadura 600</v>
      </c>
      <c r="C41" s="862"/>
      <c r="D41" s="862"/>
      <c r="E41" s="862"/>
      <c r="F41" s="862"/>
      <c r="G41" s="862"/>
      <c r="H41" s="863"/>
      <c r="I41" s="428"/>
      <c r="J41" s="429"/>
      <c r="K41" s="276">
        <f>VLOOKUP(A41,EQUIPOS!A11:D168,4,FALSE)</f>
        <v>14749.934197530865</v>
      </c>
      <c r="L41" s="342"/>
      <c r="M41" s="343">
        <v>40</v>
      </c>
      <c r="N41" s="279">
        <f t="shared" si="0"/>
        <v>368.74835493827163</v>
      </c>
    </row>
    <row r="42" spans="1:14">
      <c r="B42" s="861"/>
      <c r="C42" s="862"/>
      <c r="D42" s="862"/>
      <c r="E42" s="862"/>
      <c r="F42" s="862"/>
      <c r="G42" s="862"/>
      <c r="H42" s="863"/>
      <c r="I42" s="41"/>
      <c r="J42" s="42"/>
      <c r="K42" s="276"/>
      <c r="L42" s="283"/>
      <c r="M42" s="343"/>
      <c r="N42" s="279"/>
    </row>
    <row r="43" spans="1:14">
      <c r="B43" s="327"/>
      <c r="C43" s="328"/>
      <c r="D43" s="328"/>
      <c r="E43" s="328"/>
      <c r="F43" s="330"/>
      <c r="G43" s="330"/>
      <c r="H43" s="130"/>
      <c r="I43" s="41"/>
      <c r="J43" s="42"/>
      <c r="K43" s="276"/>
      <c r="L43" s="283"/>
      <c r="M43" s="284"/>
      <c r="N43" s="280"/>
    </row>
    <row r="44" spans="1:14">
      <c r="B44" s="869" t="s">
        <v>1036</v>
      </c>
      <c r="C44" s="870"/>
      <c r="D44" s="870"/>
      <c r="E44" s="43"/>
      <c r="F44" s="44"/>
      <c r="G44" s="44"/>
      <c r="H44" s="45"/>
      <c r="I44" s="41"/>
      <c r="J44" s="42"/>
      <c r="K44" s="286"/>
      <c r="L44" s="283"/>
      <c r="M44" s="408">
        <v>0.05</v>
      </c>
      <c r="N44" s="351">
        <f>N81*M44</f>
        <v>96.149573727328132</v>
      </c>
    </row>
    <row r="45" spans="1:14" ht="15.75" thickBot="1">
      <c r="B45" s="861"/>
      <c r="C45" s="862"/>
      <c r="D45" s="862"/>
      <c r="E45" s="862"/>
      <c r="F45" s="862"/>
      <c r="G45" s="862"/>
      <c r="H45" s="863"/>
      <c r="I45" s="871"/>
      <c r="J45" s="872"/>
      <c r="K45" s="46"/>
      <c r="L45" s="873"/>
      <c r="M45" s="874"/>
      <c r="N45" s="110"/>
    </row>
    <row r="46" spans="1:14" ht="15.75" thickBot="1">
      <c r="B46" s="812" t="s">
        <v>1037</v>
      </c>
      <c r="C46" s="813"/>
      <c r="D46" s="813"/>
      <c r="E46" s="813"/>
      <c r="F46" s="813"/>
      <c r="G46" s="813"/>
      <c r="H46" s="813"/>
      <c r="I46" s="813"/>
      <c r="J46" s="813"/>
      <c r="K46" s="813"/>
      <c r="L46" s="813"/>
      <c r="M46" s="814"/>
      <c r="N46" s="401">
        <f>SUM(N36:N44)</f>
        <v>1177.5510935229859</v>
      </c>
    </row>
    <row r="47" spans="1:14">
      <c r="B47" s="287"/>
      <c r="C47" s="39"/>
      <c r="D47" s="39"/>
      <c r="E47" s="39"/>
      <c r="F47" s="39"/>
      <c r="G47" s="39"/>
      <c r="H47" s="39"/>
      <c r="I47" s="39"/>
      <c r="J47" s="39"/>
      <c r="K47" s="39"/>
      <c r="L47" s="39"/>
      <c r="M47" s="39"/>
      <c r="N47" s="40"/>
    </row>
    <row r="48" spans="1:14">
      <c r="B48" s="69" t="s">
        <v>1038</v>
      </c>
      <c r="C48" s="70"/>
      <c r="D48" s="70"/>
      <c r="E48" s="70"/>
      <c r="F48" s="70"/>
      <c r="G48" s="70"/>
      <c r="H48" s="70"/>
      <c r="I48" s="70"/>
      <c r="J48" s="70"/>
      <c r="K48" s="70"/>
      <c r="L48" s="70"/>
      <c r="M48" s="70"/>
      <c r="N48" s="71"/>
    </row>
    <row r="49" spans="1:14" ht="15.75" thickBot="1">
      <c r="B49" s="72"/>
      <c r="C49" s="67"/>
      <c r="D49" s="67"/>
      <c r="E49" s="67"/>
      <c r="F49" s="67"/>
      <c r="G49" s="67"/>
      <c r="H49" s="67"/>
      <c r="I49" s="67"/>
      <c r="J49" s="66"/>
      <c r="K49" s="66"/>
      <c r="L49" s="66"/>
      <c r="M49" s="66"/>
      <c r="N49" s="68"/>
    </row>
    <row r="50" spans="1:14">
      <c r="B50" s="857" t="s">
        <v>1028</v>
      </c>
      <c r="C50" s="858"/>
      <c r="D50" s="858"/>
      <c r="E50" s="858"/>
      <c r="F50" s="858"/>
      <c r="G50" s="858"/>
      <c r="H50" s="858"/>
      <c r="I50" s="892"/>
      <c r="J50" s="322" t="s">
        <v>1029</v>
      </c>
      <c r="K50" s="90" t="s">
        <v>1030</v>
      </c>
      <c r="L50" s="893" t="s">
        <v>1039</v>
      </c>
      <c r="M50" s="892"/>
      <c r="N50" s="91" t="s">
        <v>1035</v>
      </c>
    </row>
    <row r="51" spans="1:14">
      <c r="A51" s="168" t="s">
        <v>469</v>
      </c>
      <c r="B51" s="48"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41697.531132897602</v>
      </c>
      <c r="N51" s="279">
        <f t="shared" ref="N51:N56" si="1">K51*M51</f>
        <v>208.48765566448802</v>
      </c>
    </row>
    <row r="52" spans="1:14">
      <c r="A52" s="168" t="s">
        <v>471</v>
      </c>
      <c r="B52" s="48"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3821.8336195793404</v>
      </c>
      <c r="N52" s="279">
        <f t="shared" si="1"/>
        <v>19.109168097896703</v>
      </c>
    </row>
    <row r="53" spans="1:14">
      <c r="A53" s="168" t="s">
        <v>613</v>
      </c>
      <c r="B53" s="48" t="str">
        <f>VLOOKUP(A53,MATERIALES!A6:D373,3,FALSE)</f>
        <v xml:space="preserve">Oxigeno industrial
</v>
      </c>
      <c r="C53" s="432"/>
      <c r="D53" s="432"/>
      <c r="E53" s="432"/>
      <c r="F53" s="432"/>
      <c r="G53" s="432"/>
      <c r="H53" s="432"/>
      <c r="I53" s="432"/>
      <c r="J53" s="319" t="str">
        <f>VLOOKUP(A53,MATERIALES!A7:D645,2,FALSE)</f>
        <v>kg</v>
      </c>
      <c r="K53" s="404">
        <v>5.0000000000000001E-3</v>
      </c>
      <c r="L53" s="428"/>
      <c r="M53" s="409">
        <f>VLOOKUP(A53,MATERIALES!A6:D398,4,FALSE)</f>
        <v>10955.841169751702</v>
      </c>
      <c r="N53" s="279">
        <f t="shared" si="1"/>
        <v>54.779205848758515</v>
      </c>
    </row>
    <row r="54" spans="1:14">
      <c r="A54" s="168" t="s">
        <v>706</v>
      </c>
      <c r="B54" s="48"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10900</v>
      </c>
      <c r="N54" s="279">
        <f t="shared" si="1"/>
        <v>109</v>
      </c>
    </row>
    <row r="55" spans="1:14">
      <c r="A55" s="168" t="s">
        <v>710</v>
      </c>
      <c r="B55" s="48"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16016.823286167659</v>
      </c>
      <c r="N55" s="279">
        <f t="shared" si="1"/>
        <v>160.16823286167659</v>
      </c>
    </row>
    <row r="56" spans="1:14">
      <c r="A56" s="168" t="s">
        <v>809</v>
      </c>
      <c r="B56" s="48" t="str">
        <f>VLOOKUP(A56,MATERIALES!A1:D373,3,FALSE)</f>
        <v xml:space="preserve">Acero A-36 para estructura metálica
</v>
      </c>
      <c r="C56" s="432"/>
      <c r="D56" s="432"/>
      <c r="E56" s="432"/>
      <c r="F56" s="432"/>
      <c r="G56" s="432"/>
      <c r="H56" s="432"/>
      <c r="I56" s="432"/>
      <c r="J56" s="319" t="str">
        <f>VLOOKUP(A56,MATERIALES!A1:D648,2,FALSE)</f>
        <v>kg</v>
      </c>
      <c r="K56" s="404">
        <v>1</v>
      </c>
      <c r="L56" s="428"/>
      <c r="M56" s="409">
        <f>VLOOKUP(A56,MATERIALES!A1:D401,4,FALSE)</f>
        <v>3626.5664134375934</v>
      </c>
      <c r="N56" s="279">
        <f t="shared" si="1"/>
        <v>3626.5664134375934</v>
      </c>
    </row>
    <row r="57" spans="1:14">
      <c r="A57" s="168"/>
      <c r="B57" s="48"/>
      <c r="C57" s="432"/>
      <c r="D57" s="432"/>
      <c r="E57" s="432"/>
      <c r="F57" s="432"/>
      <c r="G57" s="432"/>
      <c r="H57" s="432"/>
      <c r="I57" s="432"/>
      <c r="J57" s="318"/>
      <c r="K57" s="404"/>
      <c r="L57" s="428"/>
      <c r="M57" s="409"/>
      <c r="N57" s="279"/>
    </row>
    <row r="58" spans="1:14" ht="15.75" thickBot="1">
      <c r="B58" s="48"/>
      <c r="C58" s="317"/>
      <c r="D58" s="317"/>
      <c r="E58" s="317"/>
      <c r="F58" s="317"/>
      <c r="G58" s="317"/>
      <c r="H58" s="317"/>
      <c r="I58" s="317"/>
      <c r="J58" s="442"/>
      <c r="K58" s="131"/>
      <c r="L58" s="332"/>
      <c r="M58" s="409"/>
      <c r="N58" s="279"/>
    </row>
    <row r="59" spans="1:14" ht="15.75" thickBot="1">
      <c r="B59" s="812" t="s">
        <v>1037</v>
      </c>
      <c r="C59" s="813"/>
      <c r="D59" s="813"/>
      <c r="E59" s="813"/>
      <c r="F59" s="813"/>
      <c r="G59" s="813"/>
      <c r="H59" s="813"/>
      <c r="I59" s="813"/>
      <c r="J59" s="813"/>
      <c r="K59" s="813"/>
      <c r="L59" s="813"/>
      <c r="M59" s="814"/>
      <c r="N59" s="401">
        <f>SUM(N51:N58)</f>
        <v>4178.1106759104132</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B64" s="51"/>
      <c r="C64" s="324"/>
      <c r="D64" s="324"/>
      <c r="E64" s="324"/>
      <c r="F64" s="324"/>
      <c r="G64" s="324"/>
      <c r="H64" s="318"/>
      <c r="I64" s="286"/>
      <c r="J64" s="293"/>
      <c r="K64" s="286"/>
      <c r="L64" s="899"/>
      <c r="M64" s="900"/>
      <c r="N64" s="294"/>
    </row>
    <row r="65" spans="1:15">
      <c r="B65" s="51"/>
      <c r="C65" s="52"/>
      <c r="D65" s="52"/>
      <c r="E65" s="52"/>
      <c r="F65" s="52"/>
      <c r="G65" s="52"/>
      <c r="H65" s="318"/>
      <c r="I65" s="286"/>
      <c r="J65" s="293"/>
      <c r="K65" s="286"/>
      <c r="L65" s="899"/>
      <c r="M65" s="900"/>
      <c r="N65" s="294"/>
    </row>
    <row r="66" spans="1:15">
      <c r="B66" s="51"/>
      <c r="C66" s="52"/>
      <c r="D66" s="52"/>
      <c r="E66" s="52"/>
      <c r="F66" s="52"/>
      <c r="G66" s="52"/>
      <c r="H66" s="318"/>
      <c r="I66" s="286"/>
      <c r="J66" s="293"/>
      <c r="K66" s="286"/>
      <c r="L66" s="899"/>
      <c r="M66" s="900"/>
      <c r="N66" s="294"/>
    </row>
    <row r="67" spans="1:15">
      <c r="B67" s="51"/>
      <c r="C67" s="52"/>
      <c r="D67" s="52"/>
      <c r="E67" s="52"/>
      <c r="F67" s="52"/>
      <c r="G67" s="52"/>
      <c r="H67" s="318"/>
      <c r="I67" s="286"/>
      <c r="J67" s="293"/>
      <c r="K67" s="286"/>
      <c r="L67" s="899"/>
      <c r="M67" s="900"/>
      <c r="N67" s="294"/>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s="169" t="s">
        <v>2</v>
      </c>
      <c r="B75" s="54" t="str">
        <f>VLOOKUP(A75,'MANO DE OBRA'!A8:D68,3,FALSE)</f>
        <v>Soldador (2)</v>
      </c>
      <c r="C75" s="52"/>
      <c r="D75" s="52"/>
      <c r="E75" s="52"/>
      <c r="F75" s="52"/>
      <c r="G75" s="52"/>
      <c r="H75" s="52"/>
      <c r="I75" s="299">
        <f>K75/J75*100</f>
        <v>110415.578824</v>
      </c>
      <c r="J75" s="300">
        <v>185</v>
      </c>
      <c r="K75" s="301">
        <f>VLOOKUP(A75,'MANO DE OBRA'!A8:D99,4,FALSE)</f>
        <v>204268.8208244</v>
      </c>
      <c r="L75" s="55"/>
      <c r="M75" s="441">
        <v>320</v>
      </c>
      <c r="N75" s="402">
        <f>K75/M75</f>
        <v>638.34006507624997</v>
      </c>
      <c r="O75" s="111"/>
    </row>
    <row r="76" spans="1:15">
      <c r="A76" s="169" t="s">
        <v>4</v>
      </c>
      <c r="B76" s="54" t="str">
        <f>VLOOKUP(A76,'MANO DE OBRA'!A8:D69,3,FALSE)</f>
        <v>Inspector de fabricación y montaje</v>
      </c>
      <c r="C76" s="52"/>
      <c r="D76" s="52"/>
      <c r="E76" s="52"/>
      <c r="F76" s="52"/>
      <c r="G76" s="52"/>
      <c r="H76" s="52"/>
      <c r="I76" s="299">
        <f>K76/J76*100</f>
        <v>84190.500000000015</v>
      </c>
      <c r="J76" s="300">
        <v>185</v>
      </c>
      <c r="K76" s="301">
        <f>VLOOKUP(A76,'MANO DE OBRA'!A8:D100,4,FALSE)</f>
        <v>155752.42500000002</v>
      </c>
      <c r="L76" s="55"/>
      <c r="M76" s="441">
        <v>320</v>
      </c>
      <c r="N76" s="402">
        <f>K76/M76</f>
        <v>486.72632812500007</v>
      </c>
    </row>
    <row r="77" spans="1:15">
      <c r="A77" t="s">
        <v>9</v>
      </c>
      <c r="B77" s="54" t="str">
        <f>VLOOKUP(A77,'MANO DE OBRA'!A9:D70,3,FALSE)</f>
        <v>Obrero (3)</v>
      </c>
      <c r="C77" s="52"/>
      <c r="D77" s="52"/>
      <c r="E77" s="52"/>
      <c r="F77" s="52"/>
      <c r="G77" s="52"/>
      <c r="H77" s="52"/>
      <c r="I77" s="299">
        <f>K77/J77*100</f>
        <v>82811.68411799999</v>
      </c>
      <c r="J77" s="300">
        <v>185</v>
      </c>
      <c r="K77" s="301">
        <f>VLOOKUP(A77,'MANO DE OBRA'!A9:D101,4,FALSE)</f>
        <v>153201.61561829998</v>
      </c>
      <c r="L77" s="55"/>
      <c r="M77" s="441">
        <v>320</v>
      </c>
      <c r="N77" s="402">
        <f>K77/M77</f>
        <v>478.75504880718745</v>
      </c>
    </row>
    <row r="78" spans="1:15">
      <c r="A78" t="s">
        <v>30</v>
      </c>
      <c r="B78" s="54" t="str">
        <f>VLOOKUP(A78,'MANO DE OBRA'!A10:D71,3,FALSE)</f>
        <v>Oficial</v>
      </c>
      <c r="C78" s="52"/>
      <c r="D78" s="52"/>
      <c r="E78" s="52"/>
      <c r="F78" s="52"/>
      <c r="G78" s="52"/>
      <c r="H78" s="52"/>
      <c r="I78" s="299">
        <f>K78/J78*100</f>
        <v>55207.789411999998</v>
      </c>
      <c r="J78" s="300">
        <v>185</v>
      </c>
      <c r="K78" s="301">
        <f>VLOOKUP(A78,'MANO DE OBRA'!A10:D102,4,FALSE)</f>
        <v>102134.4104122</v>
      </c>
      <c r="L78" s="325"/>
      <c r="M78" s="441">
        <v>320</v>
      </c>
      <c r="N78" s="402">
        <f>K78/M78</f>
        <v>319.17003253812499</v>
      </c>
    </row>
    <row r="79" spans="1:15">
      <c r="B79" s="54"/>
      <c r="C79" s="52"/>
      <c r="D79" s="52"/>
      <c r="E79" s="52"/>
      <c r="F79" s="52"/>
      <c r="G79" s="52"/>
      <c r="H79" s="52"/>
      <c r="I79" s="299"/>
      <c r="J79" s="300"/>
      <c r="K79" s="301"/>
      <c r="L79" s="325"/>
      <c r="M79" s="438"/>
      <c r="N79" s="402"/>
    </row>
    <row r="80" spans="1:15" ht="15.75" thickBot="1">
      <c r="B80" s="888"/>
      <c r="C80" s="889"/>
      <c r="D80" s="889"/>
      <c r="E80" s="889"/>
      <c r="F80" s="889"/>
      <c r="G80" s="889"/>
      <c r="H80" s="889"/>
      <c r="I80" s="477"/>
      <c r="J80" s="478"/>
      <c r="K80" s="479"/>
      <c r="L80" s="482"/>
      <c r="M80" s="483"/>
      <c r="N80" s="447"/>
    </row>
    <row r="81" spans="1:14" ht="15.75" thickBot="1">
      <c r="B81" s="901" t="s">
        <v>1037</v>
      </c>
      <c r="C81" s="855"/>
      <c r="D81" s="855"/>
      <c r="E81" s="855"/>
      <c r="F81" s="855"/>
      <c r="G81" s="855"/>
      <c r="H81" s="855"/>
      <c r="I81" s="855"/>
      <c r="J81" s="855"/>
      <c r="K81" s="855"/>
      <c r="L81" s="855"/>
      <c r="M81" s="856"/>
      <c r="N81" s="308">
        <f>SUM(N75:N80)</f>
        <v>1922.9914745465626</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N46+N59+N70+N81</f>
        <v>7278.6532439799612</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1455.7306487959922</v>
      </c>
      <c r="M88" s="848"/>
      <c r="N88" s="56"/>
    </row>
    <row r="89" spans="1:14">
      <c r="B89" s="94" t="s">
        <v>1057</v>
      </c>
      <c r="C89" s="95"/>
      <c r="D89" s="95"/>
      <c r="E89" s="95"/>
      <c r="F89" s="95"/>
      <c r="G89" s="95"/>
      <c r="H89" s="95"/>
      <c r="I89" s="92"/>
      <c r="J89" s="93"/>
      <c r="K89" s="311">
        <v>0.05</v>
      </c>
      <c r="L89" s="847">
        <f>N83*K89</f>
        <v>363.93266219899806</v>
      </c>
      <c r="M89" s="848"/>
      <c r="N89" s="56"/>
    </row>
    <row r="90" spans="1:14" ht="15.75" thickBot="1">
      <c r="B90" s="96" t="s">
        <v>1058</v>
      </c>
      <c r="C90" s="97"/>
      <c r="D90" s="97"/>
      <c r="E90" s="97"/>
      <c r="F90" s="97"/>
      <c r="G90" s="97"/>
      <c r="H90" s="97"/>
      <c r="I90" s="98"/>
      <c r="J90" s="99"/>
      <c r="K90" s="312">
        <v>0.05</v>
      </c>
      <c r="L90" s="849">
        <f>N83*K90</f>
        <v>363.93266219899806</v>
      </c>
      <c r="M90" s="850"/>
      <c r="N90" s="56"/>
    </row>
    <row r="91" spans="1:14" ht="15.75" thickBot="1">
      <c r="B91" s="812" t="s">
        <v>1037</v>
      </c>
      <c r="C91" s="813"/>
      <c r="D91" s="813"/>
      <c r="E91" s="813"/>
      <c r="F91" s="813"/>
      <c r="G91" s="813"/>
      <c r="H91" s="813"/>
      <c r="I91" s="813"/>
      <c r="J91" s="813"/>
      <c r="K91" s="813"/>
      <c r="L91" s="813"/>
      <c r="M91" s="814"/>
      <c r="N91" s="57">
        <f>L88+L89+L90</f>
        <v>2183.5959731939884</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9462.2492171739505</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1060</v>
      </c>
      <c r="F98" s="424"/>
      <c r="G98" s="424"/>
      <c r="H98" s="424"/>
      <c r="I98" s="424"/>
      <c r="J98" s="424"/>
      <c r="K98" s="250"/>
      <c r="L98" s="250"/>
      <c r="M98" s="250"/>
      <c r="N98" s="251"/>
    </row>
    <row r="99" spans="2:14">
      <c r="B99" s="249"/>
      <c r="C99" s="250"/>
      <c r="D99" s="250"/>
      <c r="E99" s="250" t="s">
        <v>1061</v>
      </c>
      <c r="F99" s="250"/>
      <c r="G99" s="250"/>
      <c r="H99" s="250"/>
      <c r="I99" s="250"/>
      <c r="J99" s="250"/>
      <c r="K99" s="250"/>
      <c r="L99" s="250"/>
      <c r="M99" s="250"/>
      <c r="N99" s="251"/>
    </row>
    <row r="100" spans="2:14">
      <c r="B100" s="249"/>
      <c r="C100" s="250"/>
      <c r="D100" s="250"/>
      <c r="E100" s="250" t="s">
        <v>1062</v>
      </c>
      <c r="F100" s="250"/>
      <c r="G100" s="250"/>
      <c r="H100" s="250"/>
      <c r="I100" s="250"/>
      <c r="J100" s="250"/>
      <c r="K100" s="250"/>
      <c r="L100" s="250"/>
      <c r="M100" s="250"/>
      <c r="N100" s="251"/>
    </row>
    <row r="101" spans="2:14">
      <c r="B101" s="249"/>
      <c r="C101" s="250"/>
      <c r="D101" s="250"/>
      <c r="E101" s="250" t="s">
        <v>1063</v>
      </c>
      <c r="F101" s="250"/>
      <c r="G101" s="250"/>
      <c r="H101" s="250"/>
      <c r="I101" s="250"/>
      <c r="J101" s="250"/>
      <c r="K101" s="250"/>
      <c r="L101" s="250"/>
      <c r="M101" s="250"/>
      <c r="N101" s="251"/>
    </row>
    <row r="102" spans="2:14" ht="15.75" thickBot="1">
      <c r="B102" s="249"/>
      <c r="C102" s="250"/>
      <c r="D102" s="250"/>
      <c r="E102" s="250"/>
      <c r="F102" s="250" t="s">
        <v>1064</v>
      </c>
      <c r="G102" s="250"/>
      <c r="H102" s="250"/>
      <c r="I102" s="250"/>
      <c r="J102" s="250"/>
      <c r="K102" s="250"/>
      <c r="L102" s="250"/>
      <c r="M102" s="250"/>
      <c r="N102" s="251"/>
    </row>
    <row r="103" spans="2:14">
      <c r="B103" s="234" t="s">
        <v>2321</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2322</v>
      </c>
      <c r="C109" s="262"/>
      <c r="D109" s="262"/>
      <c r="E109" s="262"/>
      <c r="F109" s="262"/>
      <c r="G109" s="262"/>
      <c r="H109" s="262"/>
      <c r="I109" s="262"/>
      <c r="J109" s="262"/>
      <c r="K109" s="262"/>
      <c r="L109" s="262"/>
      <c r="M109" s="262"/>
      <c r="N109" s="263"/>
    </row>
    <row r="110" spans="2:14" ht="15" customHeight="1">
      <c r="B110" s="956" t="s">
        <v>2323</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2324</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1060</v>
      </c>
      <c r="F118" s="424"/>
      <c r="G118" s="424"/>
      <c r="H118" s="250"/>
      <c r="I118" s="250"/>
      <c r="J118" s="250"/>
      <c r="K118" s="250"/>
      <c r="L118" s="250"/>
      <c r="M118" s="250"/>
      <c r="N118" s="251"/>
    </row>
    <row r="119" spans="2:14">
      <c r="B119" s="249"/>
      <c r="C119" s="250"/>
      <c r="D119" s="250"/>
      <c r="E119" s="425" t="s">
        <v>1061</v>
      </c>
      <c r="F119" s="250"/>
      <c r="G119" s="250"/>
      <c r="H119" s="425"/>
      <c r="I119" s="425"/>
      <c r="J119" s="425"/>
      <c r="K119" s="250"/>
      <c r="L119" s="250"/>
      <c r="M119" s="250"/>
      <c r="N119" s="251"/>
    </row>
    <row r="120" spans="2:14">
      <c r="B120" s="249"/>
      <c r="C120" s="250"/>
      <c r="D120" s="250"/>
      <c r="E120" s="264" t="s">
        <v>1065</v>
      </c>
      <c r="F120" s="250"/>
      <c r="G120" s="250"/>
      <c r="H120" s="264"/>
      <c r="I120" s="264"/>
      <c r="J120" s="264"/>
      <c r="K120" s="250"/>
      <c r="L120" s="250"/>
      <c r="M120" s="250"/>
      <c r="N120" s="251"/>
    </row>
    <row r="121" spans="2:14">
      <c r="B121" s="265"/>
      <c r="C121" s="262"/>
      <c r="D121" s="262"/>
      <c r="E121" s="250" t="s">
        <v>1063</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2325</v>
      </c>
      <c r="C123" s="264"/>
      <c r="D123" s="264"/>
      <c r="E123" s="250"/>
      <c r="F123" s="250"/>
      <c r="G123" s="250"/>
      <c r="H123" s="250"/>
      <c r="I123" s="250"/>
      <c r="J123" s="962"/>
      <c r="K123" s="962"/>
      <c r="L123" s="962"/>
      <c r="M123" s="962"/>
      <c r="N123" s="963"/>
    </row>
    <row r="124" spans="2:14" ht="15.75" thickBot="1">
      <c r="B124" s="426" t="s">
        <v>2326</v>
      </c>
      <c r="C124" s="427"/>
      <c r="D124" s="427"/>
      <c r="E124" s="266"/>
      <c r="F124" s="266"/>
      <c r="G124" s="266"/>
      <c r="H124" s="266"/>
      <c r="I124" s="266"/>
      <c r="J124" s="964"/>
      <c r="K124" s="964"/>
      <c r="L124" s="964"/>
      <c r="M124" s="964"/>
      <c r="N124" s="965"/>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1210</v>
      </c>
      <c r="C31" s="86" t="s">
        <v>2234</v>
      </c>
      <c r="D31" s="87"/>
      <c r="E31" s="87"/>
      <c r="F31" s="87"/>
      <c r="G31" s="87"/>
      <c r="H31" s="87"/>
      <c r="I31" s="87"/>
      <c r="J31" s="87"/>
      <c r="K31" s="460"/>
      <c r="L31" s="313" t="s">
        <v>377</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c r="B48" s="48"/>
      <c r="C48" s="288"/>
      <c r="D48" s="288"/>
      <c r="E48" s="288"/>
      <c r="F48" s="288"/>
      <c r="G48" s="288"/>
      <c r="H48" s="288"/>
      <c r="I48" s="275"/>
      <c r="J48" s="231"/>
      <c r="K48" s="289"/>
      <c r="L48" s="274"/>
      <c r="M48" s="409"/>
      <c r="N48" s="279"/>
    </row>
    <row r="49" spans="1:14">
      <c r="A49" s="168"/>
      <c r="B49" s="48"/>
      <c r="C49" s="432"/>
      <c r="D49" s="432"/>
      <c r="E49" s="432"/>
      <c r="F49" s="432"/>
      <c r="G49" s="432"/>
      <c r="H49" s="432"/>
      <c r="I49" s="432"/>
      <c r="J49" s="318"/>
      <c r="K49" s="404"/>
      <c r="L49" s="428"/>
      <c r="M49" s="409"/>
      <c r="N49" s="279"/>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c r="A52" s="168"/>
      <c r="B52" s="48"/>
      <c r="C52" s="432"/>
      <c r="D52" s="432"/>
      <c r="E52" s="432"/>
      <c r="F52" s="432"/>
      <c r="G52" s="432"/>
      <c r="H52" s="432"/>
      <c r="I52" s="432"/>
      <c r="J52" s="318"/>
      <c r="K52" s="404"/>
      <c r="L52" s="428"/>
      <c r="M52" s="409"/>
      <c r="N52" s="279"/>
    </row>
    <row r="53" spans="1:14">
      <c r="A53" s="168"/>
      <c r="B53" s="48"/>
      <c r="C53" s="432"/>
      <c r="D53" s="432"/>
      <c r="E53" s="432"/>
      <c r="F53" s="432"/>
      <c r="G53" s="432"/>
      <c r="H53" s="432"/>
      <c r="I53" s="432"/>
      <c r="J53" s="318"/>
      <c r="K53" s="404"/>
      <c r="L53" s="428"/>
      <c r="M53" s="409"/>
      <c r="N53" s="279"/>
    </row>
    <row r="54" spans="1:14">
      <c r="A54" s="168"/>
      <c r="B54" s="48"/>
      <c r="C54" s="432"/>
      <c r="D54" s="432"/>
      <c r="E54" s="432"/>
      <c r="F54" s="432"/>
      <c r="G54" s="432"/>
      <c r="H54" s="432"/>
      <c r="I54" s="432"/>
      <c r="J54" s="318"/>
      <c r="K54" s="404"/>
      <c r="L54" s="428"/>
      <c r="M54" s="409"/>
      <c r="N54" s="279"/>
    </row>
    <row r="55" spans="1:14" ht="15.75" thickBot="1">
      <c r="B55" s="48"/>
      <c r="C55" s="317"/>
      <c r="D55" s="317"/>
      <c r="E55" s="317"/>
      <c r="F55" s="317"/>
      <c r="G55" s="317"/>
      <c r="H55" s="317"/>
      <c r="I55" s="317"/>
      <c r="J55" s="442"/>
      <c r="K55" s="131"/>
      <c r="L55" s="332"/>
      <c r="M55" s="409"/>
      <c r="N55" s="279"/>
    </row>
    <row r="56" spans="1:14" ht="15.75" thickBot="1">
      <c r="B56" s="812" t="s">
        <v>1037</v>
      </c>
      <c r="C56" s="813"/>
      <c r="D56" s="813"/>
      <c r="E56" s="813"/>
      <c r="F56" s="813"/>
      <c r="G56" s="813"/>
      <c r="H56" s="813"/>
      <c r="I56" s="813"/>
      <c r="J56" s="813"/>
      <c r="K56" s="813"/>
      <c r="L56" s="813"/>
      <c r="M56" s="814"/>
      <c r="N56" s="401"/>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75" thickBot="1">
      <c r="B59" s="73"/>
      <c r="C59" s="66"/>
      <c r="D59" s="66"/>
      <c r="E59" s="66"/>
      <c r="F59" s="66"/>
      <c r="G59" s="66"/>
      <c r="H59" s="66"/>
      <c r="I59" s="66"/>
      <c r="J59" s="66"/>
      <c r="K59" s="66"/>
      <c r="L59" s="66"/>
      <c r="M59" s="66"/>
      <c r="N59" s="68"/>
    </row>
    <row r="60" spans="1:14" ht="25.5">
      <c r="B60" s="320" t="s">
        <v>1041</v>
      </c>
      <c r="C60" s="321"/>
      <c r="D60" s="321"/>
      <c r="E60" s="321"/>
      <c r="F60" s="321"/>
      <c r="G60" s="321"/>
      <c r="H60" s="78" t="s">
        <v>1029</v>
      </c>
      <c r="I60" s="79" t="s">
        <v>1042</v>
      </c>
      <c r="J60" s="80" t="s">
        <v>1043</v>
      </c>
      <c r="K60" s="78" t="s">
        <v>1044</v>
      </c>
      <c r="L60" s="898" t="s">
        <v>1045</v>
      </c>
      <c r="M60" s="877"/>
      <c r="N60" s="81" t="s">
        <v>1035</v>
      </c>
    </row>
    <row r="61" spans="1:14">
      <c r="A61" t="s">
        <v>1409</v>
      </c>
      <c r="B61" s="51" t="str">
        <f>VLOOKUP(A61,TRANSPORTE!A3:D117,3,FALSE)</f>
        <v xml:space="preserve">Transporte de estructuras metálicas </v>
      </c>
      <c r="C61" s="324"/>
      <c r="D61" s="324"/>
      <c r="E61" s="324"/>
      <c r="F61" s="324"/>
      <c r="G61" s="324"/>
      <c r="H61" s="318" t="s">
        <v>2149</v>
      </c>
      <c r="I61" s="286">
        <v>1</v>
      </c>
      <c r="J61" s="293">
        <v>1</v>
      </c>
      <c r="K61" s="286">
        <f>I61*J61</f>
        <v>1</v>
      </c>
      <c r="L61" s="899">
        <f>VLOOKUP(A61,TRANSPORTE!A3:D117,4,FALSE)</f>
        <v>11.238311705823529</v>
      </c>
      <c r="M61" s="900"/>
      <c r="N61" s="294">
        <f>K61*L61</f>
        <v>11.238311705823529</v>
      </c>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318"/>
      <c r="I64" s="286"/>
      <c r="J64" s="293"/>
      <c r="K64" s="286"/>
      <c r="L64" s="899"/>
      <c r="M64" s="900"/>
      <c r="N64" s="294"/>
    </row>
    <row r="65" spans="1:15">
      <c r="B65" s="51"/>
      <c r="C65" s="52"/>
      <c r="D65" s="52"/>
      <c r="E65" s="52"/>
      <c r="F65" s="52"/>
      <c r="G65" s="52"/>
      <c r="H65" s="295"/>
      <c r="I65" s="286"/>
      <c r="J65" s="286"/>
      <c r="K65" s="286"/>
      <c r="L65" s="296"/>
      <c r="M65" s="297"/>
      <c r="N65" s="298"/>
    </row>
    <row r="66" spans="1:15" ht="15.75" thickBot="1">
      <c r="B66" s="454"/>
      <c r="C66" s="455"/>
      <c r="D66" s="455"/>
      <c r="E66" s="455"/>
      <c r="F66" s="455"/>
      <c r="G66" s="455"/>
      <c r="H66" s="53"/>
      <c r="I66" s="131"/>
      <c r="J66" s="131"/>
      <c r="K66" s="131"/>
      <c r="L66" s="890"/>
      <c r="M66" s="891"/>
      <c r="N66" s="132"/>
    </row>
    <row r="67" spans="1:15" ht="15.75" thickBot="1">
      <c r="B67" s="901" t="s">
        <v>1037</v>
      </c>
      <c r="C67" s="855"/>
      <c r="D67" s="855"/>
      <c r="E67" s="855"/>
      <c r="F67" s="855"/>
      <c r="G67" s="855"/>
      <c r="H67" s="855"/>
      <c r="I67" s="855"/>
      <c r="J67" s="855"/>
      <c r="K67" s="855"/>
      <c r="L67" s="855"/>
      <c r="M67" s="856"/>
      <c r="N67" s="109">
        <f>N61+N62+N63+N64+N65</f>
        <v>11.238311705823529</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75" thickBot="1">
      <c r="B70" s="73"/>
      <c r="C70" s="66"/>
      <c r="D70" s="66"/>
      <c r="E70" s="66"/>
      <c r="F70" s="66"/>
      <c r="G70" s="66"/>
      <c r="H70" s="66"/>
      <c r="I70" s="66"/>
      <c r="J70" s="66"/>
      <c r="K70" s="66"/>
      <c r="L70" s="66"/>
      <c r="M70" s="66"/>
      <c r="N70" s="68"/>
    </row>
    <row r="71" spans="1:15" ht="25.5">
      <c r="B71" s="851" t="s">
        <v>1047</v>
      </c>
      <c r="C71" s="852"/>
      <c r="D71" s="852"/>
      <c r="E71" s="852"/>
      <c r="F71" s="852"/>
      <c r="G71" s="852"/>
      <c r="H71" s="852"/>
      <c r="I71" s="78" t="s">
        <v>1048</v>
      </c>
      <c r="J71" s="80" t="s">
        <v>1493</v>
      </c>
      <c r="K71" s="79" t="s">
        <v>1050</v>
      </c>
      <c r="L71" s="853" t="s">
        <v>1034</v>
      </c>
      <c r="M71" s="854"/>
      <c r="N71" s="103" t="s">
        <v>1035</v>
      </c>
    </row>
    <row r="72" spans="1:15">
      <c r="A72" s="169"/>
      <c r="B72" s="54"/>
      <c r="C72" s="52"/>
      <c r="D72" s="52"/>
      <c r="E72" s="52"/>
      <c r="F72" s="52"/>
      <c r="G72" s="52"/>
      <c r="H72" s="52"/>
      <c r="I72" s="299"/>
      <c r="J72" s="300"/>
      <c r="K72" s="301"/>
      <c r="L72" s="55"/>
      <c r="M72" s="441"/>
      <c r="N72" s="402"/>
      <c r="O72" s="111"/>
    </row>
    <row r="73" spans="1:15">
      <c r="A73" s="169"/>
      <c r="B73" s="54"/>
      <c r="C73" s="52"/>
      <c r="D73" s="52"/>
      <c r="E73" s="52"/>
      <c r="F73" s="52"/>
      <c r="G73" s="52"/>
      <c r="H73" s="52"/>
      <c r="I73" s="299"/>
      <c r="J73" s="300"/>
      <c r="K73" s="301"/>
      <c r="L73" s="55"/>
      <c r="M73" s="441"/>
      <c r="N73" s="402"/>
    </row>
    <row r="74" spans="1:15">
      <c r="B74" s="54"/>
      <c r="C74" s="52"/>
      <c r="D74" s="52"/>
      <c r="E74" s="52"/>
      <c r="F74" s="52"/>
      <c r="G74" s="52"/>
      <c r="H74" s="52"/>
      <c r="I74" s="299"/>
      <c r="J74" s="300"/>
      <c r="K74" s="301"/>
      <c r="L74" s="55"/>
      <c r="M74" s="439"/>
      <c r="N74" s="402"/>
    </row>
    <row r="75" spans="1:15">
      <c r="B75" s="54"/>
      <c r="C75" s="52"/>
      <c r="D75" s="52"/>
      <c r="E75" s="52"/>
      <c r="F75" s="52"/>
      <c r="G75" s="52"/>
      <c r="H75" s="52"/>
      <c r="I75" s="286"/>
      <c r="J75" s="304"/>
      <c r="K75" s="305"/>
      <c r="L75" s="325"/>
      <c r="M75" s="307"/>
      <c r="N75" s="303"/>
    </row>
    <row r="76" spans="1:15">
      <c r="B76" s="54"/>
      <c r="C76" s="52"/>
      <c r="D76" s="52"/>
      <c r="E76" s="52"/>
      <c r="F76" s="52"/>
      <c r="G76" s="52"/>
      <c r="H76" s="52"/>
      <c r="I76" s="286"/>
      <c r="J76" s="304"/>
      <c r="K76" s="305"/>
      <c r="L76" s="325"/>
      <c r="M76" s="307"/>
      <c r="N76" s="303"/>
    </row>
    <row r="77" spans="1:15" ht="15.75" thickBot="1">
      <c r="B77" s="888"/>
      <c r="C77" s="889"/>
      <c r="D77" s="889"/>
      <c r="E77" s="889"/>
      <c r="F77" s="889"/>
      <c r="G77" s="889"/>
      <c r="H77" s="889"/>
      <c r="I77" s="131"/>
      <c r="J77" s="131"/>
      <c r="K77" s="131"/>
      <c r="L77" s="902"/>
      <c r="M77" s="902"/>
      <c r="N77" s="132"/>
    </row>
    <row r="78" spans="1:15" ht="15.75" thickBot="1">
      <c r="B78" s="901" t="s">
        <v>1037</v>
      </c>
      <c r="C78" s="855"/>
      <c r="D78" s="855"/>
      <c r="E78" s="855"/>
      <c r="F78" s="855"/>
      <c r="G78" s="855"/>
      <c r="H78" s="855"/>
      <c r="I78" s="855"/>
      <c r="J78" s="855"/>
      <c r="K78" s="855"/>
      <c r="L78" s="855"/>
      <c r="M78" s="856"/>
      <c r="N78" s="467"/>
    </row>
    <row r="79" spans="1:15" ht="15.75" thickBot="1">
      <c r="B79" s="38"/>
      <c r="C79" s="39"/>
      <c r="D79" s="39"/>
      <c r="E79" s="39"/>
      <c r="F79" s="39"/>
      <c r="G79" s="39"/>
      <c r="H79" s="39"/>
      <c r="I79" s="39"/>
      <c r="J79" s="39"/>
      <c r="K79" s="39"/>
      <c r="L79" s="39"/>
      <c r="M79" s="39"/>
      <c r="N79" s="40"/>
    </row>
    <row r="80" spans="1:15" ht="15.75" thickBot="1">
      <c r="B80" s="812" t="s">
        <v>1051</v>
      </c>
      <c r="C80" s="813"/>
      <c r="D80" s="813"/>
      <c r="E80" s="813"/>
      <c r="F80" s="813"/>
      <c r="G80" s="813"/>
      <c r="H80" s="813"/>
      <c r="I80" s="813"/>
      <c r="J80" s="813"/>
      <c r="K80" s="813"/>
      <c r="L80" s="813"/>
      <c r="M80" s="814"/>
      <c r="N80" s="104">
        <f>N43+N56+N67+N78</f>
        <v>11.238311705823529</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75" thickBot="1">
      <c r="B83" s="73"/>
      <c r="C83" s="66"/>
      <c r="D83" s="66"/>
      <c r="E83" s="66"/>
      <c r="F83" s="66"/>
      <c r="G83" s="66"/>
      <c r="H83" s="66"/>
      <c r="I83" s="66"/>
      <c r="J83" s="66"/>
      <c r="K83" s="66"/>
      <c r="L83" s="66"/>
      <c r="M83" s="66"/>
      <c r="N83" s="68"/>
    </row>
    <row r="84" spans="1:14">
      <c r="B84" s="857" t="s">
        <v>1053</v>
      </c>
      <c r="C84" s="858"/>
      <c r="D84" s="858"/>
      <c r="E84" s="858"/>
      <c r="F84" s="858"/>
      <c r="G84" s="858"/>
      <c r="H84" s="858"/>
      <c r="I84" s="321"/>
      <c r="J84" s="341"/>
      <c r="K84" s="309" t="s">
        <v>1054</v>
      </c>
      <c r="L84" s="859" t="s">
        <v>1055</v>
      </c>
      <c r="M84" s="860"/>
      <c r="N84" s="310"/>
    </row>
    <row r="85" spans="1:14">
      <c r="B85" s="845" t="s">
        <v>1056</v>
      </c>
      <c r="C85" s="846"/>
      <c r="D85" s="846"/>
      <c r="E85" s="846"/>
      <c r="F85" s="846"/>
      <c r="G85" s="846"/>
      <c r="H85" s="846"/>
      <c r="I85" s="92"/>
      <c r="J85" s="93"/>
      <c r="K85" s="311">
        <v>0.2</v>
      </c>
      <c r="L85" s="847">
        <f>N80*K85</f>
        <v>2.2476623411647059</v>
      </c>
      <c r="M85" s="848"/>
      <c r="N85" s="56"/>
    </row>
    <row r="86" spans="1:14">
      <c r="B86" s="94" t="s">
        <v>1057</v>
      </c>
      <c r="C86" s="95"/>
      <c r="D86" s="95"/>
      <c r="E86" s="95"/>
      <c r="F86" s="95"/>
      <c r="G86" s="95"/>
      <c r="H86" s="95"/>
      <c r="I86" s="92"/>
      <c r="J86" s="93"/>
      <c r="K86" s="311">
        <v>0.05</v>
      </c>
      <c r="L86" s="847">
        <f>N80*K86</f>
        <v>0.56191558529117647</v>
      </c>
      <c r="M86" s="848"/>
      <c r="N86" s="56"/>
    </row>
    <row r="87" spans="1:14" ht="15.75" thickBot="1">
      <c r="B87" s="96" t="s">
        <v>1058</v>
      </c>
      <c r="C87" s="97"/>
      <c r="D87" s="97"/>
      <c r="E87" s="97"/>
      <c r="F87" s="97"/>
      <c r="G87" s="97"/>
      <c r="H87" s="97"/>
      <c r="I87" s="98"/>
      <c r="J87" s="99"/>
      <c r="K87" s="312">
        <v>0.05</v>
      </c>
      <c r="L87" s="849">
        <f>N80*K87</f>
        <v>0.56191558529117647</v>
      </c>
      <c r="M87" s="850"/>
      <c r="N87" s="56"/>
    </row>
    <row r="88" spans="1:14" ht="15.75" thickBot="1">
      <c r="B88" s="812" t="s">
        <v>1037</v>
      </c>
      <c r="C88" s="813"/>
      <c r="D88" s="813"/>
      <c r="E88" s="813"/>
      <c r="F88" s="813"/>
      <c r="G88" s="813"/>
      <c r="H88" s="813"/>
      <c r="I88" s="813"/>
      <c r="J88" s="813"/>
      <c r="K88" s="813"/>
      <c r="L88" s="813"/>
      <c r="M88" s="814"/>
      <c r="N88" s="57">
        <f>L85+L86+L87</f>
        <v>3.3714935117470586</v>
      </c>
    </row>
    <row r="89" spans="1:14" ht="15.75" thickBot="1">
      <c r="B89" s="38"/>
      <c r="C89" s="39"/>
      <c r="D89" s="39"/>
      <c r="E89" s="39"/>
      <c r="F89" s="39"/>
      <c r="G89" s="39"/>
      <c r="H89" s="39"/>
      <c r="I89" s="39"/>
      <c r="J89" s="39"/>
      <c r="K89" s="39"/>
      <c r="L89" s="39"/>
      <c r="M89" s="39"/>
      <c r="N89" s="40"/>
    </row>
    <row r="90" spans="1:14" ht="15.75" thickBot="1">
      <c r="A90" t="s">
        <v>2121</v>
      </c>
      <c r="B90" s="812" t="s">
        <v>1059</v>
      </c>
      <c r="C90" s="813"/>
      <c r="D90" s="813"/>
      <c r="E90" s="813"/>
      <c r="F90" s="813"/>
      <c r="G90" s="813"/>
      <c r="H90" s="813"/>
      <c r="I90" s="813"/>
      <c r="J90" s="813"/>
      <c r="K90" s="813"/>
      <c r="L90" s="813"/>
      <c r="M90" s="814"/>
      <c r="N90" s="57">
        <f>N80+N88</f>
        <v>14.609805217570587</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1060</v>
      </c>
      <c r="F95" s="424"/>
      <c r="G95" s="424"/>
      <c r="H95" s="424"/>
      <c r="I95" s="424"/>
      <c r="J95" s="424"/>
      <c r="K95" s="250"/>
      <c r="L95" s="250"/>
      <c r="M95" s="250"/>
      <c r="N95" s="251"/>
    </row>
    <row r="96" spans="1:14">
      <c r="B96" s="249"/>
      <c r="C96" s="250"/>
      <c r="D96" s="250"/>
      <c r="E96" s="250" t="s">
        <v>1061</v>
      </c>
      <c r="F96" s="250"/>
      <c r="G96" s="250"/>
      <c r="H96" s="250"/>
      <c r="I96" s="250"/>
      <c r="J96" s="250"/>
      <c r="K96" s="250"/>
      <c r="L96" s="250"/>
      <c r="M96" s="250"/>
      <c r="N96" s="251"/>
    </row>
    <row r="97" spans="2:14">
      <c r="B97" s="249"/>
      <c r="C97" s="250"/>
      <c r="D97" s="250"/>
      <c r="E97" s="250" t="s">
        <v>1062</v>
      </c>
      <c r="F97" s="250"/>
      <c r="G97" s="250"/>
      <c r="H97" s="250"/>
      <c r="I97" s="250"/>
      <c r="J97" s="250"/>
      <c r="K97" s="250"/>
      <c r="L97" s="250"/>
      <c r="M97" s="250"/>
      <c r="N97" s="251"/>
    </row>
    <row r="98" spans="2:14">
      <c r="B98" s="249"/>
      <c r="C98" s="250"/>
      <c r="D98" s="250"/>
      <c r="E98" s="250" t="s">
        <v>1063</v>
      </c>
      <c r="F98" s="250"/>
      <c r="G98" s="250"/>
      <c r="H98" s="250"/>
      <c r="I98" s="250"/>
      <c r="J98" s="250"/>
      <c r="K98" s="250"/>
      <c r="L98" s="250"/>
      <c r="M98" s="250"/>
      <c r="N98" s="251"/>
    </row>
    <row r="99" spans="2:14" ht="15.75" thickBot="1">
      <c r="B99" s="249"/>
      <c r="C99" s="250"/>
      <c r="D99" s="250"/>
      <c r="E99" s="250"/>
      <c r="F99" s="250" t="s">
        <v>1064</v>
      </c>
      <c r="G99" s="250"/>
      <c r="H99" s="250"/>
      <c r="I99" s="250"/>
      <c r="J99" s="250"/>
      <c r="K99" s="250"/>
      <c r="L99" s="250"/>
      <c r="M99" s="250"/>
      <c r="N99" s="251"/>
    </row>
    <row r="100" spans="2:14">
      <c r="B100" s="234" t="s">
        <v>2321</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2322</v>
      </c>
      <c r="C106" s="262"/>
      <c r="D106" s="262"/>
      <c r="E106" s="262"/>
      <c r="F106" s="262"/>
      <c r="G106" s="262"/>
      <c r="H106" s="262"/>
      <c r="I106" s="262"/>
      <c r="J106" s="262"/>
      <c r="K106" s="262"/>
      <c r="L106" s="262"/>
      <c r="M106" s="262"/>
      <c r="N106" s="263"/>
    </row>
    <row r="107" spans="2:14" ht="15" customHeight="1">
      <c r="B107" s="956" t="s">
        <v>2323</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2324</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1060</v>
      </c>
      <c r="F115" s="424"/>
      <c r="G115" s="424"/>
      <c r="H115" s="250"/>
      <c r="I115" s="250"/>
      <c r="J115" s="250"/>
      <c r="K115" s="250"/>
      <c r="L115" s="250"/>
      <c r="M115" s="250"/>
      <c r="N115" s="251"/>
    </row>
    <row r="116" spans="2:14">
      <c r="B116" s="249"/>
      <c r="C116" s="250"/>
      <c r="D116" s="250"/>
      <c r="E116" s="425" t="s">
        <v>1061</v>
      </c>
      <c r="F116" s="250"/>
      <c r="G116" s="250"/>
      <c r="H116" s="425"/>
      <c r="I116" s="425"/>
      <c r="J116" s="425"/>
      <c r="K116" s="250"/>
      <c r="L116" s="250"/>
      <c r="M116" s="250"/>
      <c r="N116" s="251"/>
    </row>
    <row r="117" spans="2:14">
      <c r="B117" s="249"/>
      <c r="C117" s="250"/>
      <c r="D117" s="250"/>
      <c r="E117" s="264" t="s">
        <v>1065</v>
      </c>
      <c r="F117" s="250"/>
      <c r="G117" s="250"/>
      <c r="H117" s="264"/>
      <c r="I117" s="264"/>
      <c r="J117" s="264"/>
      <c r="K117" s="250"/>
      <c r="L117" s="250"/>
      <c r="M117" s="250"/>
      <c r="N117" s="251"/>
    </row>
    <row r="118" spans="2:14">
      <c r="B118" s="265"/>
      <c r="C118" s="262"/>
      <c r="D118" s="262"/>
      <c r="E118" s="250" t="s">
        <v>1063</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2325</v>
      </c>
      <c r="C120" s="264"/>
      <c r="D120" s="264"/>
      <c r="E120" s="250"/>
      <c r="F120" s="250"/>
      <c r="G120" s="250"/>
      <c r="H120" s="250"/>
      <c r="I120" s="250"/>
      <c r="J120" s="962"/>
      <c r="K120" s="962"/>
      <c r="L120" s="962"/>
      <c r="M120" s="962"/>
      <c r="N120" s="963"/>
    </row>
    <row r="121" spans="2:14" ht="15.75" thickBot="1">
      <c r="B121" s="426" t="s">
        <v>2326</v>
      </c>
      <c r="C121" s="427"/>
      <c r="D121" s="427"/>
      <c r="E121" s="266"/>
      <c r="F121" s="266"/>
      <c r="G121" s="266"/>
      <c r="H121" s="266"/>
      <c r="I121" s="266"/>
      <c r="J121" s="964"/>
      <c r="K121" s="964"/>
      <c r="L121" s="964"/>
      <c r="M121" s="964"/>
      <c r="N121" s="96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1211</v>
      </c>
      <c r="C31" s="86" t="s">
        <v>2235</v>
      </c>
      <c r="D31" s="87"/>
      <c r="E31" s="87"/>
      <c r="F31" s="87"/>
      <c r="G31" s="87"/>
      <c r="H31" s="87"/>
      <c r="I31" s="87"/>
      <c r="J31" s="87"/>
      <c r="K31" s="460"/>
      <c r="L31" s="313" t="s">
        <v>377</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190</v>
      </c>
      <c r="B36" s="861" t="str">
        <f>VLOOKUP(A36,EQUIPOS!A6:D154,3,FALSE)</f>
        <v>Diferencial de 3 ton</v>
      </c>
      <c r="C36" s="862"/>
      <c r="D36" s="862"/>
      <c r="E36" s="862"/>
      <c r="F36" s="862"/>
      <c r="G36" s="862"/>
      <c r="H36" s="863"/>
      <c r="I36" s="274"/>
      <c r="J36" s="275"/>
      <c r="K36" s="276">
        <f>VLOOKUP(A36,EQUIPOS!A6:D163,4,FALSE)</f>
        <v>2975</v>
      </c>
      <c r="L36" s="277"/>
      <c r="M36" s="343">
        <v>40</v>
      </c>
      <c r="N36" s="279">
        <f t="shared" ref="N36:N41" si="0">K36/M36</f>
        <v>74.375</v>
      </c>
    </row>
    <row r="37" spans="1:14">
      <c r="A37" s="118" t="s">
        <v>195</v>
      </c>
      <c r="B37" s="861" t="str">
        <f>VLOOKUP(A37,EQUIPOS!A7:D154,3,FALSE)</f>
        <v xml:space="preserve">Equipo de oxicorte, Capacidad de corte: hasta 6´´ (152mm) </v>
      </c>
      <c r="C37" s="862"/>
      <c r="D37" s="862"/>
      <c r="E37" s="862"/>
      <c r="F37" s="862"/>
      <c r="G37" s="862"/>
      <c r="H37" s="863"/>
      <c r="I37" s="428"/>
      <c r="J37" s="429"/>
      <c r="K37" s="276">
        <f>VLOOKUP(A37,EQUIPOS!A7:D164,4,FALSE)</f>
        <v>5286.8119412515971</v>
      </c>
      <c r="L37" s="342"/>
      <c r="M37" s="343">
        <v>400</v>
      </c>
      <c r="N37" s="279">
        <f t="shared" si="0"/>
        <v>13.217029853128993</v>
      </c>
    </row>
    <row r="38" spans="1:14">
      <c r="A38" s="118" t="s">
        <v>204</v>
      </c>
      <c r="B38" s="861" t="str">
        <f>VLOOKUP(A38,EQUIPOS!A8:D154,3,FALSE)</f>
        <v xml:space="preserve">Equipo de soldadura 250 AMP
</v>
      </c>
      <c r="C38" s="862"/>
      <c r="D38" s="862"/>
      <c r="E38" s="862"/>
      <c r="F38" s="862"/>
      <c r="G38" s="862"/>
      <c r="H38" s="863"/>
      <c r="I38" s="428"/>
      <c r="J38" s="429"/>
      <c r="K38" s="276">
        <f>VLOOKUP(A38,EQUIPOS!A8:D165,4,FALSE)</f>
        <v>4754.3350872711799</v>
      </c>
      <c r="L38" s="342"/>
      <c r="M38" s="343">
        <v>400</v>
      </c>
      <c r="N38" s="279">
        <f t="shared" si="0"/>
        <v>11.88583771817795</v>
      </c>
    </row>
    <row r="39" spans="1:14">
      <c r="A39" s="118" t="s">
        <v>208</v>
      </c>
      <c r="B39" s="861" t="str">
        <f>VLOOKUP(A39,EQUIPOS!A9:D154,3,FALSE)</f>
        <v>Equipo de soldadura 400</v>
      </c>
      <c r="C39" s="862"/>
      <c r="D39" s="862"/>
      <c r="E39" s="862"/>
      <c r="F39" s="862"/>
      <c r="G39" s="862"/>
      <c r="H39" s="863"/>
      <c r="I39" s="428"/>
      <c r="J39" s="429"/>
      <c r="K39" s="276">
        <f>VLOOKUP(A39,EQUIPOS!A9:D166,4,FALSE)</f>
        <v>11386.979565772672</v>
      </c>
      <c r="L39" s="342"/>
      <c r="M39" s="343">
        <v>400</v>
      </c>
      <c r="N39" s="279">
        <f t="shared" si="0"/>
        <v>28.467448914431678</v>
      </c>
    </row>
    <row r="40" spans="1:14">
      <c r="A40" s="118" t="s">
        <v>210</v>
      </c>
      <c r="B40" s="861" t="str">
        <f>VLOOKUP(A40,EQUIPOS!A10:D154,3,FALSE)</f>
        <v>Equipo de soldadura 600</v>
      </c>
      <c r="C40" s="862"/>
      <c r="D40" s="862"/>
      <c r="E40" s="862"/>
      <c r="F40" s="862"/>
      <c r="G40" s="862"/>
      <c r="H40" s="863"/>
      <c r="I40" s="428"/>
      <c r="J40" s="429"/>
      <c r="K40" s="276">
        <f>VLOOKUP(A40,EQUIPOS!A10:D167,4,FALSE)</f>
        <v>14749.934197530865</v>
      </c>
      <c r="L40" s="342"/>
      <c r="M40" s="343">
        <v>400</v>
      </c>
      <c r="N40" s="279">
        <f t="shared" si="0"/>
        <v>36.874835493827163</v>
      </c>
    </row>
    <row r="41" spans="1:14">
      <c r="A41" s="118" t="s">
        <v>243</v>
      </c>
      <c r="B41" s="861" t="str">
        <f>VLOOKUP(A41,EQUIPOS!A11:D155,3,FALSE)</f>
        <v>Grúa 10 ton</v>
      </c>
      <c r="C41" s="862"/>
      <c r="D41" s="862"/>
      <c r="E41" s="862"/>
      <c r="F41" s="862"/>
      <c r="G41" s="862"/>
      <c r="H41" s="863"/>
      <c r="I41" s="428"/>
      <c r="J41" s="429"/>
      <c r="K41" s="276">
        <f>VLOOKUP(A41,EQUIPOS!A11:D168,4,FALSE)</f>
        <v>178500</v>
      </c>
      <c r="L41" s="342"/>
      <c r="M41" s="343">
        <v>400</v>
      </c>
      <c r="N41" s="279">
        <f t="shared" si="0"/>
        <v>446.25</v>
      </c>
    </row>
    <row r="42" spans="1:14">
      <c r="B42" s="861"/>
      <c r="C42" s="862"/>
      <c r="D42" s="862"/>
      <c r="E42" s="862"/>
      <c r="F42" s="862"/>
      <c r="G42" s="862"/>
      <c r="H42" s="863"/>
      <c r="I42" s="41"/>
      <c r="J42" s="42"/>
      <c r="K42" s="276"/>
      <c r="L42" s="283"/>
      <c r="M42" s="343"/>
      <c r="N42" s="279"/>
    </row>
    <row r="43" spans="1:14">
      <c r="B43" s="327"/>
      <c r="C43" s="328"/>
      <c r="D43" s="328"/>
      <c r="E43" s="328"/>
      <c r="F43" s="330"/>
      <c r="G43" s="330"/>
      <c r="H43" s="130"/>
      <c r="I43" s="41"/>
      <c r="J43" s="42"/>
      <c r="K43" s="276"/>
      <c r="L43" s="283"/>
      <c r="M43" s="284"/>
      <c r="N43" s="280"/>
    </row>
    <row r="44" spans="1:14">
      <c r="B44" s="869" t="s">
        <v>1036</v>
      </c>
      <c r="C44" s="870"/>
      <c r="D44" s="870"/>
      <c r="E44" s="43"/>
      <c r="F44" s="44"/>
      <c r="G44" s="44"/>
      <c r="H44" s="45"/>
      <c r="I44" s="41"/>
      <c r="J44" s="42"/>
      <c r="K44" s="286"/>
      <c r="L44" s="283"/>
      <c r="M44" s="408">
        <v>0.05</v>
      </c>
      <c r="N44" s="351">
        <f>N81*M44</f>
        <v>96.149573727328132</v>
      </c>
    </row>
    <row r="45" spans="1:14" ht="15.75" thickBot="1">
      <c r="B45" s="861"/>
      <c r="C45" s="862"/>
      <c r="D45" s="862"/>
      <c r="E45" s="862"/>
      <c r="F45" s="862"/>
      <c r="G45" s="862"/>
      <c r="H45" s="863"/>
      <c r="I45" s="871"/>
      <c r="J45" s="872"/>
      <c r="K45" s="46"/>
      <c r="L45" s="873"/>
      <c r="M45" s="874"/>
      <c r="N45" s="110"/>
    </row>
    <row r="46" spans="1:14" ht="15.75" thickBot="1">
      <c r="B46" s="812" t="s">
        <v>1037</v>
      </c>
      <c r="C46" s="813"/>
      <c r="D46" s="813"/>
      <c r="E46" s="813"/>
      <c r="F46" s="813"/>
      <c r="G46" s="813"/>
      <c r="H46" s="813"/>
      <c r="I46" s="813"/>
      <c r="J46" s="813"/>
      <c r="K46" s="813"/>
      <c r="L46" s="813"/>
      <c r="M46" s="814"/>
      <c r="N46" s="401">
        <f>SUM(N36:N44)</f>
        <v>707.219725706894</v>
      </c>
    </row>
    <row r="47" spans="1:14">
      <c r="B47" s="287"/>
      <c r="C47" s="39"/>
      <c r="D47" s="39"/>
      <c r="E47" s="39"/>
      <c r="F47" s="39"/>
      <c r="G47" s="39"/>
      <c r="H47" s="39"/>
      <c r="I47" s="39"/>
      <c r="J47" s="39"/>
      <c r="K47" s="39"/>
      <c r="L47" s="39"/>
      <c r="M47" s="39"/>
      <c r="N47" s="40"/>
    </row>
    <row r="48" spans="1:14">
      <c r="B48" s="69" t="s">
        <v>1038</v>
      </c>
      <c r="C48" s="70"/>
      <c r="D48" s="70"/>
      <c r="E48" s="70"/>
      <c r="F48" s="70"/>
      <c r="G48" s="70"/>
      <c r="H48" s="70"/>
      <c r="I48" s="70"/>
      <c r="J48" s="70"/>
      <c r="K48" s="70"/>
      <c r="L48" s="70"/>
      <c r="M48" s="70"/>
      <c r="N48" s="71"/>
    </row>
    <row r="49" spans="1:14" ht="15.75" thickBot="1">
      <c r="B49" s="72"/>
      <c r="C49" s="67"/>
      <c r="D49" s="67"/>
      <c r="E49" s="67"/>
      <c r="F49" s="67"/>
      <c r="G49" s="67"/>
      <c r="H49" s="67"/>
      <c r="I49" s="67"/>
      <c r="J49" s="66"/>
      <c r="K49" s="66"/>
      <c r="L49" s="66"/>
      <c r="M49" s="66"/>
      <c r="N49" s="68"/>
    </row>
    <row r="50" spans="1:14">
      <c r="B50" s="857" t="s">
        <v>1028</v>
      </c>
      <c r="C50" s="858"/>
      <c r="D50" s="858"/>
      <c r="E50" s="858"/>
      <c r="F50" s="858"/>
      <c r="G50" s="858"/>
      <c r="H50" s="858"/>
      <c r="I50" s="892"/>
      <c r="J50" s="322" t="s">
        <v>1029</v>
      </c>
      <c r="K50" s="90" t="s">
        <v>1030</v>
      </c>
      <c r="L50" s="893" t="s">
        <v>1039</v>
      </c>
      <c r="M50" s="892"/>
      <c r="N50" s="91" t="s">
        <v>1035</v>
      </c>
    </row>
    <row r="51" spans="1:14">
      <c r="A51" s="168" t="s">
        <v>469</v>
      </c>
      <c r="B51" s="48"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41697.531132897602</v>
      </c>
      <c r="N51" s="279">
        <f>K51*M51</f>
        <v>208.48765566448802</v>
      </c>
    </row>
    <row r="52" spans="1:14">
      <c r="A52" s="168" t="s">
        <v>471</v>
      </c>
      <c r="B52" s="48"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3821.8336195793404</v>
      </c>
      <c r="N52" s="279">
        <f t="shared" ref="N52:N58" si="1">K52*M52</f>
        <v>19.109168097896703</v>
      </c>
    </row>
    <row r="53" spans="1:14">
      <c r="A53" s="168" t="s">
        <v>613</v>
      </c>
      <c r="B53" s="48" t="str">
        <f>VLOOKUP(A53,MATERIALES!A6:D373,3,FALSE)</f>
        <v xml:space="preserve">Oxigeno industrial
</v>
      </c>
      <c r="C53" s="432"/>
      <c r="D53" s="432"/>
      <c r="E53" s="432"/>
      <c r="F53" s="432"/>
      <c r="G53" s="432"/>
      <c r="H53" s="432"/>
      <c r="I53" s="432"/>
      <c r="J53" s="319" t="str">
        <f>VLOOKUP(A53,MATERIALES!A7:D645,2,FALSE)</f>
        <v>kg</v>
      </c>
      <c r="K53" s="404">
        <v>5.0000000000000001E-3</v>
      </c>
      <c r="L53" s="428"/>
      <c r="M53" s="409">
        <f>VLOOKUP(A53,MATERIALES!A6:D398,4,FALSE)</f>
        <v>10955.841169751702</v>
      </c>
      <c r="N53" s="279">
        <f t="shared" si="1"/>
        <v>54.779205848758515</v>
      </c>
    </row>
    <row r="54" spans="1:14">
      <c r="A54" s="168" t="s">
        <v>706</v>
      </c>
      <c r="B54" s="48"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10900</v>
      </c>
      <c r="N54" s="279">
        <f t="shared" si="1"/>
        <v>109</v>
      </c>
    </row>
    <row r="55" spans="1:14">
      <c r="A55" s="168" t="s">
        <v>710</v>
      </c>
      <c r="B55" s="48"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16016.823286167659</v>
      </c>
      <c r="N55" s="279">
        <f t="shared" si="1"/>
        <v>160.16823286167659</v>
      </c>
    </row>
    <row r="56" spans="1:14">
      <c r="A56" s="168" t="s">
        <v>639</v>
      </c>
      <c r="B56" s="48" t="str">
        <f>VLOOKUP(A56,MATERIALES!A8:D373,3,FALSE)</f>
        <v>Pintura anticorrosiva</v>
      </c>
      <c r="C56" s="432"/>
      <c r="D56" s="432"/>
      <c r="E56" s="432"/>
      <c r="F56" s="432"/>
      <c r="G56" s="432"/>
      <c r="H56" s="432"/>
      <c r="I56" s="432"/>
      <c r="J56" s="319" t="str">
        <f>VLOOKUP(A56,MATERIALES!A10:D648,2,FALSE)</f>
        <v>gal</v>
      </c>
      <c r="K56" s="443">
        <v>5.0000000000000001E-4</v>
      </c>
      <c r="L56" s="428"/>
      <c r="M56" s="409">
        <f>VLOOKUP(A56,MATERIALES!A8:D401,4,FALSE)</f>
        <v>45725</v>
      </c>
      <c r="N56" s="279">
        <f t="shared" si="1"/>
        <v>22.862500000000001</v>
      </c>
    </row>
    <row r="57" spans="1:14">
      <c r="A57" s="168" t="s">
        <v>638</v>
      </c>
      <c r="B57" s="48" t="str">
        <f>VLOOKUP(A57,MATERIALES!A9:D373,3,FALSE)</f>
        <v xml:space="preserve">Pintura acrílica, esmalte o similar </v>
      </c>
      <c r="C57" s="432"/>
      <c r="D57" s="432"/>
      <c r="E57" s="432"/>
      <c r="F57" s="432"/>
      <c r="G57" s="432"/>
      <c r="H57" s="432"/>
      <c r="I57" s="432"/>
      <c r="J57" s="319" t="str">
        <f>VLOOKUP(A57,MATERIALES!A11:D649,2,FALSE)</f>
        <v>gal</v>
      </c>
      <c r="K57" s="404">
        <v>1E-3</v>
      </c>
      <c r="L57" s="428"/>
      <c r="M57" s="409">
        <f>VLOOKUP(A57,MATERIALES!A9:D402,4,FALSE)</f>
        <v>108431.7718230579</v>
      </c>
      <c r="N57" s="279">
        <f t="shared" si="1"/>
        <v>108.4317718230579</v>
      </c>
    </row>
    <row r="58" spans="1:14" ht="15.75" thickBot="1">
      <c r="A58" t="s">
        <v>912</v>
      </c>
      <c r="B58" s="48" t="str">
        <f>VLOOKUP(A58,MATERIALES!A10:D373,3,FALSE)</f>
        <v xml:space="preserve">Disolvente para pintura (TINNER)
</v>
      </c>
      <c r="C58" s="317"/>
      <c r="D58" s="317"/>
      <c r="E58" s="317"/>
      <c r="F58" s="317"/>
      <c r="G58" s="317"/>
      <c r="H58" s="317"/>
      <c r="I58" s="317"/>
      <c r="J58" s="440" t="str">
        <f>VLOOKUP(A58,MATERIALES!A11:D650,2,FALSE)</f>
        <v>gal</v>
      </c>
      <c r="K58" s="131">
        <v>1E-3</v>
      </c>
      <c r="L58" s="332"/>
      <c r="M58" s="409">
        <f>VLOOKUP(A58,MATERIALES!A10:D403,4,FALSE)</f>
        <v>18665.434121482624</v>
      </c>
      <c r="N58" s="279">
        <f t="shared" si="1"/>
        <v>18.665434121482622</v>
      </c>
    </row>
    <row r="59" spans="1:14" ht="15.75" thickBot="1">
      <c r="B59" s="812" t="s">
        <v>1037</v>
      </c>
      <c r="C59" s="813"/>
      <c r="D59" s="813"/>
      <c r="E59" s="813"/>
      <c r="F59" s="813"/>
      <c r="G59" s="813"/>
      <c r="H59" s="813"/>
      <c r="I59" s="813"/>
      <c r="J59" s="813"/>
      <c r="K59" s="813"/>
      <c r="L59" s="813"/>
      <c r="M59" s="814"/>
      <c r="N59" s="401">
        <f>SUM(N51:N58)</f>
        <v>701.50396841736028</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75" thickBot="1">
      <c r="B62" s="73"/>
      <c r="C62" s="66"/>
      <c r="D62" s="66"/>
      <c r="E62" s="66"/>
      <c r="F62" s="66"/>
      <c r="G62" s="66"/>
      <c r="H62" s="66"/>
      <c r="I62" s="66"/>
      <c r="J62" s="66"/>
      <c r="K62" s="66"/>
      <c r="L62" s="66"/>
      <c r="M62" s="66"/>
      <c r="N62" s="68"/>
    </row>
    <row r="63" spans="1:14" ht="25.5">
      <c r="B63" s="320" t="s">
        <v>1041</v>
      </c>
      <c r="C63" s="321"/>
      <c r="D63" s="321"/>
      <c r="E63" s="321"/>
      <c r="F63" s="321"/>
      <c r="G63" s="321"/>
      <c r="H63" s="78" t="s">
        <v>1029</v>
      </c>
      <c r="I63" s="79" t="s">
        <v>1042</v>
      </c>
      <c r="J63" s="80" t="s">
        <v>1043</v>
      </c>
      <c r="K63" s="78" t="s">
        <v>1044</v>
      </c>
      <c r="L63" s="898" t="s">
        <v>1045</v>
      </c>
      <c r="M63" s="877"/>
      <c r="N63" s="81" t="s">
        <v>1035</v>
      </c>
    </row>
    <row r="64" spans="1:14">
      <c r="B64" s="51"/>
      <c r="C64" s="324"/>
      <c r="D64" s="324"/>
      <c r="E64" s="324"/>
      <c r="F64" s="324"/>
      <c r="G64" s="324"/>
      <c r="H64" s="318"/>
      <c r="I64" s="286"/>
      <c r="J64" s="293"/>
      <c r="K64" s="286"/>
      <c r="L64" s="899"/>
      <c r="M64" s="900"/>
      <c r="N64" s="294"/>
    </row>
    <row r="65" spans="1:15">
      <c r="B65" s="51"/>
      <c r="C65" s="52"/>
      <c r="D65" s="52"/>
      <c r="E65" s="52"/>
      <c r="F65" s="52"/>
      <c r="G65" s="52"/>
      <c r="H65" s="318"/>
      <c r="I65" s="286"/>
      <c r="J65" s="293"/>
      <c r="K65" s="286"/>
      <c r="L65" s="899"/>
      <c r="M65" s="900"/>
      <c r="N65" s="294"/>
    </row>
    <row r="66" spans="1:15">
      <c r="B66" s="51"/>
      <c r="C66" s="52"/>
      <c r="D66" s="52"/>
      <c r="E66" s="52"/>
      <c r="F66" s="52"/>
      <c r="G66" s="52"/>
      <c r="H66" s="318"/>
      <c r="I66" s="286"/>
      <c r="J66" s="293"/>
      <c r="K66" s="286"/>
      <c r="L66" s="899"/>
      <c r="M66" s="900"/>
      <c r="N66" s="294"/>
    </row>
    <row r="67" spans="1:15">
      <c r="B67" s="51"/>
      <c r="C67" s="52"/>
      <c r="D67" s="52"/>
      <c r="E67" s="52"/>
      <c r="F67" s="52"/>
      <c r="G67" s="52"/>
      <c r="H67" s="318"/>
      <c r="I67" s="286"/>
      <c r="J67" s="293"/>
      <c r="K67" s="286"/>
      <c r="L67" s="899"/>
      <c r="M67" s="900"/>
      <c r="N67" s="294"/>
    </row>
    <row r="68" spans="1:15">
      <c r="B68" s="51"/>
      <c r="C68" s="52"/>
      <c r="D68" s="52"/>
      <c r="E68" s="52"/>
      <c r="F68" s="52"/>
      <c r="G68" s="52"/>
      <c r="H68" s="295"/>
      <c r="I68" s="286"/>
      <c r="J68" s="286"/>
      <c r="K68" s="286"/>
      <c r="L68" s="296"/>
      <c r="M68" s="297"/>
      <c r="N68" s="298"/>
    </row>
    <row r="69" spans="1:15" ht="15.75" thickBot="1">
      <c r="B69" s="454"/>
      <c r="C69" s="455"/>
      <c r="D69" s="455"/>
      <c r="E69" s="455"/>
      <c r="F69" s="455"/>
      <c r="G69" s="455"/>
      <c r="H69" s="53"/>
      <c r="I69" s="131"/>
      <c r="J69" s="131"/>
      <c r="K69" s="131"/>
      <c r="L69" s="890"/>
      <c r="M69" s="891"/>
      <c r="N69" s="132"/>
    </row>
    <row r="70" spans="1:15" ht="15.75" thickBot="1">
      <c r="B70" s="901" t="s">
        <v>1037</v>
      </c>
      <c r="C70" s="855"/>
      <c r="D70" s="855"/>
      <c r="E70" s="855"/>
      <c r="F70" s="855"/>
      <c r="G70" s="855"/>
      <c r="H70" s="855"/>
      <c r="I70" s="855"/>
      <c r="J70" s="855"/>
      <c r="K70" s="855"/>
      <c r="L70" s="855"/>
      <c r="M70" s="856"/>
      <c r="N70" s="109"/>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75" thickBot="1">
      <c r="B73" s="73"/>
      <c r="C73" s="66"/>
      <c r="D73" s="66"/>
      <c r="E73" s="66"/>
      <c r="F73" s="66"/>
      <c r="G73" s="66"/>
      <c r="H73" s="66"/>
      <c r="I73" s="66"/>
      <c r="J73" s="66"/>
      <c r="K73" s="66"/>
      <c r="L73" s="66"/>
      <c r="M73" s="66"/>
      <c r="N73" s="68"/>
    </row>
    <row r="74" spans="1:15" ht="25.5">
      <c r="B74" s="851" t="s">
        <v>1047</v>
      </c>
      <c r="C74" s="852"/>
      <c r="D74" s="852"/>
      <c r="E74" s="852"/>
      <c r="F74" s="852"/>
      <c r="G74" s="852"/>
      <c r="H74" s="852"/>
      <c r="I74" s="78" t="s">
        <v>1048</v>
      </c>
      <c r="J74" s="80" t="s">
        <v>1493</v>
      </c>
      <c r="K74" s="79" t="s">
        <v>1050</v>
      </c>
      <c r="L74" s="853" t="s">
        <v>1034</v>
      </c>
      <c r="M74" s="854"/>
      <c r="N74" s="103" t="s">
        <v>1035</v>
      </c>
    </row>
    <row r="75" spans="1:15">
      <c r="A75" s="169" t="s">
        <v>2</v>
      </c>
      <c r="B75" s="54" t="str">
        <f>VLOOKUP(A75,'MANO DE OBRA'!A8:D68,3,FALSE)</f>
        <v>Soldador (2)</v>
      </c>
      <c r="C75" s="52"/>
      <c r="D75" s="52"/>
      <c r="E75" s="52"/>
      <c r="F75" s="52"/>
      <c r="G75" s="52"/>
      <c r="H75" s="52"/>
      <c r="I75" s="299">
        <f>K75/J75*100</f>
        <v>110415.578824</v>
      </c>
      <c r="J75" s="300">
        <v>185</v>
      </c>
      <c r="K75" s="301">
        <f>VLOOKUP(A75,'MANO DE OBRA'!A8:D99,4,FALSE)</f>
        <v>204268.8208244</v>
      </c>
      <c r="L75" s="55"/>
      <c r="M75" s="441">
        <v>320</v>
      </c>
      <c r="N75" s="402">
        <f>K75/M75</f>
        <v>638.34006507624997</v>
      </c>
      <c r="O75" s="111"/>
    </row>
    <row r="76" spans="1:15">
      <c r="A76" s="169" t="s">
        <v>4</v>
      </c>
      <c r="B76" s="54" t="str">
        <f>VLOOKUP(A76,'MANO DE OBRA'!A8:D69,3,FALSE)</f>
        <v>Inspector de fabricación y montaje</v>
      </c>
      <c r="C76" s="52"/>
      <c r="D76" s="52"/>
      <c r="E76" s="52"/>
      <c r="F76" s="52"/>
      <c r="G76" s="52"/>
      <c r="H76" s="52"/>
      <c r="I76" s="299">
        <f>K76/J76*100</f>
        <v>84190.500000000015</v>
      </c>
      <c r="J76" s="300">
        <v>185</v>
      </c>
      <c r="K76" s="301">
        <f>VLOOKUP(A76,'MANO DE OBRA'!A8:D100,4,FALSE)</f>
        <v>155752.42500000002</v>
      </c>
      <c r="L76" s="55"/>
      <c r="M76" s="441">
        <v>320</v>
      </c>
      <c r="N76" s="402">
        <f>K76/M76</f>
        <v>486.72632812500007</v>
      </c>
    </row>
    <row r="77" spans="1:15">
      <c r="A77" t="s">
        <v>9</v>
      </c>
      <c r="B77" s="54" t="str">
        <f>VLOOKUP(A77,'MANO DE OBRA'!A9:D70,3,FALSE)</f>
        <v>Obrero (3)</v>
      </c>
      <c r="C77" s="52"/>
      <c r="D77" s="52"/>
      <c r="E77" s="52"/>
      <c r="F77" s="52"/>
      <c r="G77" s="52"/>
      <c r="H77" s="52"/>
      <c r="I77" s="299">
        <f>K77/J77*100</f>
        <v>82811.68411799999</v>
      </c>
      <c r="J77" s="300">
        <v>185</v>
      </c>
      <c r="K77" s="301">
        <f>VLOOKUP(A77,'MANO DE OBRA'!A9:D101,4,FALSE)</f>
        <v>153201.61561829998</v>
      </c>
      <c r="L77" s="55"/>
      <c r="M77" s="441">
        <v>320</v>
      </c>
      <c r="N77" s="402">
        <f>K77/M77</f>
        <v>478.75504880718745</v>
      </c>
    </row>
    <row r="78" spans="1:15">
      <c r="A78" t="s">
        <v>30</v>
      </c>
      <c r="B78" s="54" t="str">
        <f>VLOOKUP(A78,'MANO DE OBRA'!A10:D71,3,FALSE)</f>
        <v>Oficial</v>
      </c>
      <c r="C78" s="52"/>
      <c r="D78" s="52"/>
      <c r="E78" s="52"/>
      <c r="F78" s="52"/>
      <c r="G78" s="52"/>
      <c r="H78" s="52"/>
      <c r="I78" s="299">
        <f>K78/J78*100</f>
        <v>55207.789411999998</v>
      </c>
      <c r="J78" s="300">
        <v>185</v>
      </c>
      <c r="K78" s="301">
        <f>VLOOKUP(A78,'MANO DE OBRA'!A10:D102,4,FALSE)</f>
        <v>102134.4104122</v>
      </c>
      <c r="L78" s="325"/>
      <c r="M78" s="441">
        <v>320</v>
      </c>
      <c r="N78" s="402">
        <f>K78/M78</f>
        <v>319.17003253812499</v>
      </c>
    </row>
    <row r="79" spans="1:15">
      <c r="B79" s="54"/>
      <c r="C79" s="52"/>
      <c r="D79" s="52"/>
      <c r="E79" s="52"/>
      <c r="F79" s="52"/>
      <c r="G79" s="52"/>
      <c r="H79" s="52"/>
      <c r="I79" s="299"/>
      <c r="J79" s="300"/>
      <c r="K79" s="301"/>
      <c r="L79" s="325"/>
      <c r="M79" s="441"/>
      <c r="N79" s="402"/>
    </row>
    <row r="80" spans="1:15" ht="15.75" thickBot="1">
      <c r="B80" s="888"/>
      <c r="C80" s="889"/>
      <c r="D80" s="889"/>
      <c r="E80" s="889"/>
      <c r="F80" s="889"/>
      <c r="G80" s="889"/>
      <c r="H80" s="889"/>
      <c r="I80" s="477"/>
      <c r="J80" s="478"/>
      <c r="K80" s="481"/>
      <c r="L80" s="482"/>
      <c r="M80" s="483"/>
      <c r="N80" s="402"/>
    </row>
    <row r="81" spans="1:14" ht="15.75" thickBot="1">
      <c r="B81" s="901" t="s">
        <v>1037</v>
      </c>
      <c r="C81" s="855"/>
      <c r="D81" s="855"/>
      <c r="E81" s="855"/>
      <c r="F81" s="855"/>
      <c r="G81" s="855"/>
      <c r="H81" s="855"/>
      <c r="I81" s="855"/>
      <c r="J81" s="855"/>
      <c r="K81" s="855"/>
      <c r="L81" s="855"/>
      <c r="M81" s="856"/>
      <c r="N81" s="308">
        <f>SUM(N75:N80)</f>
        <v>1922.9914745465626</v>
      </c>
    </row>
    <row r="82" spans="1:14" ht="15.75" thickBot="1">
      <c r="B82" s="38"/>
      <c r="C82" s="39"/>
      <c r="D82" s="39"/>
      <c r="E82" s="39"/>
      <c r="F82" s="39"/>
      <c r="G82" s="39"/>
      <c r="H82" s="39"/>
      <c r="I82" s="39"/>
      <c r="J82" s="39"/>
      <c r="K82" s="39"/>
      <c r="L82" s="39"/>
      <c r="M82" s="39"/>
      <c r="N82" s="40"/>
    </row>
    <row r="83" spans="1:14" ht="15.75" thickBot="1">
      <c r="B83" s="812" t="s">
        <v>1051</v>
      </c>
      <c r="C83" s="813"/>
      <c r="D83" s="813"/>
      <c r="E83" s="813"/>
      <c r="F83" s="813"/>
      <c r="G83" s="813"/>
      <c r="H83" s="813"/>
      <c r="I83" s="813"/>
      <c r="J83" s="813"/>
      <c r="K83" s="813"/>
      <c r="L83" s="813"/>
      <c r="M83" s="814"/>
      <c r="N83" s="104">
        <f>N46+N59+N70+N81</f>
        <v>3331.7151686708166</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75" thickBot="1">
      <c r="B86" s="73"/>
      <c r="C86" s="66"/>
      <c r="D86" s="66"/>
      <c r="E86" s="66"/>
      <c r="F86" s="66"/>
      <c r="G86" s="66"/>
      <c r="H86" s="66"/>
      <c r="I86" s="66"/>
      <c r="J86" s="66"/>
      <c r="K86" s="66"/>
      <c r="L86" s="66"/>
      <c r="M86" s="66"/>
      <c r="N86" s="68"/>
    </row>
    <row r="87" spans="1:14">
      <c r="B87" s="857" t="s">
        <v>1053</v>
      </c>
      <c r="C87" s="858"/>
      <c r="D87" s="858"/>
      <c r="E87" s="858"/>
      <c r="F87" s="858"/>
      <c r="G87" s="858"/>
      <c r="H87" s="858"/>
      <c r="I87" s="321"/>
      <c r="J87" s="341"/>
      <c r="K87" s="309" t="s">
        <v>1054</v>
      </c>
      <c r="L87" s="859" t="s">
        <v>1055</v>
      </c>
      <c r="M87" s="860"/>
      <c r="N87" s="310"/>
    </row>
    <row r="88" spans="1:14">
      <c r="B88" s="845" t="s">
        <v>1056</v>
      </c>
      <c r="C88" s="846"/>
      <c r="D88" s="846"/>
      <c r="E88" s="846"/>
      <c r="F88" s="846"/>
      <c r="G88" s="846"/>
      <c r="H88" s="846"/>
      <c r="I88" s="92"/>
      <c r="J88" s="93"/>
      <c r="K88" s="311">
        <v>0.2</v>
      </c>
      <c r="L88" s="847">
        <f>N83*K88</f>
        <v>666.34303373416333</v>
      </c>
      <c r="M88" s="848"/>
      <c r="N88" s="56"/>
    </row>
    <row r="89" spans="1:14">
      <c r="B89" s="94" t="s">
        <v>1057</v>
      </c>
      <c r="C89" s="95"/>
      <c r="D89" s="95"/>
      <c r="E89" s="95"/>
      <c r="F89" s="95"/>
      <c r="G89" s="95"/>
      <c r="H89" s="95"/>
      <c r="I89" s="92"/>
      <c r="J89" s="93"/>
      <c r="K89" s="311">
        <v>0.05</v>
      </c>
      <c r="L89" s="847">
        <f>N83*K89</f>
        <v>166.58575843354083</v>
      </c>
      <c r="M89" s="848"/>
      <c r="N89" s="56"/>
    </row>
    <row r="90" spans="1:14" ht="15.75" thickBot="1">
      <c r="B90" s="96" t="s">
        <v>1058</v>
      </c>
      <c r="C90" s="97"/>
      <c r="D90" s="97"/>
      <c r="E90" s="97"/>
      <c r="F90" s="97"/>
      <c r="G90" s="97"/>
      <c r="H90" s="97"/>
      <c r="I90" s="98"/>
      <c r="J90" s="99"/>
      <c r="K90" s="312">
        <v>0.05</v>
      </c>
      <c r="L90" s="849">
        <f>N83*K90</f>
        <v>166.58575843354083</v>
      </c>
      <c r="M90" s="850"/>
      <c r="N90" s="56"/>
    </row>
    <row r="91" spans="1:14" ht="15.75" thickBot="1">
      <c r="B91" s="812" t="s">
        <v>1037</v>
      </c>
      <c r="C91" s="813"/>
      <c r="D91" s="813"/>
      <c r="E91" s="813"/>
      <c r="F91" s="813"/>
      <c r="G91" s="813"/>
      <c r="H91" s="813"/>
      <c r="I91" s="813"/>
      <c r="J91" s="813"/>
      <c r="K91" s="813"/>
      <c r="L91" s="813"/>
      <c r="M91" s="814"/>
      <c r="N91" s="57">
        <f>L88+L89+L90</f>
        <v>999.51455060124499</v>
      </c>
    </row>
    <row r="92" spans="1:14" ht="15.75" thickBot="1">
      <c r="B92" s="38"/>
      <c r="C92" s="39"/>
      <c r="D92" s="39"/>
      <c r="E92" s="39"/>
      <c r="F92" s="39"/>
      <c r="G92" s="39"/>
      <c r="H92" s="39"/>
      <c r="I92" s="39"/>
      <c r="J92" s="39"/>
      <c r="K92" s="39"/>
      <c r="L92" s="39"/>
      <c r="M92" s="39"/>
      <c r="N92" s="40"/>
    </row>
    <row r="93" spans="1:14" ht="15.75" thickBot="1">
      <c r="A93" t="s">
        <v>2121</v>
      </c>
      <c r="B93" s="812" t="s">
        <v>1059</v>
      </c>
      <c r="C93" s="813"/>
      <c r="D93" s="813"/>
      <c r="E93" s="813"/>
      <c r="F93" s="813"/>
      <c r="G93" s="813"/>
      <c r="H93" s="813"/>
      <c r="I93" s="813"/>
      <c r="J93" s="813"/>
      <c r="K93" s="813"/>
      <c r="L93" s="813"/>
      <c r="M93" s="814"/>
      <c r="N93" s="195">
        <f>N83+N91</f>
        <v>4331.2297192720616</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1060</v>
      </c>
      <c r="F98" s="424"/>
      <c r="G98" s="424"/>
      <c r="H98" s="424"/>
      <c r="I98" s="424"/>
      <c r="J98" s="424"/>
      <c r="K98" s="250"/>
      <c r="L98" s="250"/>
      <c r="M98" s="250"/>
      <c r="N98" s="251"/>
    </row>
    <row r="99" spans="2:14">
      <c r="B99" s="249"/>
      <c r="C99" s="250"/>
      <c r="D99" s="250"/>
      <c r="E99" s="250" t="s">
        <v>1061</v>
      </c>
      <c r="F99" s="250"/>
      <c r="G99" s="250"/>
      <c r="H99" s="250"/>
      <c r="I99" s="250"/>
      <c r="J99" s="250"/>
      <c r="K99" s="250"/>
      <c r="L99" s="250"/>
      <c r="M99" s="250"/>
      <c r="N99" s="251"/>
    </row>
    <row r="100" spans="2:14">
      <c r="B100" s="249"/>
      <c r="C100" s="250"/>
      <c r="D100" s="250"/>
      <c r="E100" s="250" t="s">
        <v>1062</v>
      </c>
      <c r="F100" s="250"/>
      <c r="G100" s="250"/>
      <c r="H100" s="250"/>
      <c r="I100" s="250"/>
      <c r="J100" s="250"/>
      <c r="K100" s="250"/>
      <c r="L100" s="250"/>
      <c r="M100" s="250"/>
      <c r="N100" s="251"/>
    </row>
    <row r="101" spans="2:14">
      <c r="B101" s="249"/>
      <c r="C101" s="250"/>
      <c r="D101" s="250"/>
      <c r="E101" s="250" t="s">
        <v>1063</v>
      </c>
      <c r="F101" s="250"/>
      <c r="G101" s="250"/>
      <c r="H101" s="250"/>
      <c r="I101" s="250"/>
      <c r="J101" s="250"/>
      <c r="K101" s="250"/>
      <c r="L101" s="250"/>
      <c r="M101" s="250"/>
      <c r="N101" s="251"/>
    </row>
    <row r="102" spans="2:14" ht="15.75" thickBot="1">
      <c r="B102" s="249"/>
      <c r="C102" s="250"/>
      <c r="D102" s="250"/>
      <c r="E102" s="250"/>
      <c r="F102" s="250" t="s">
        <v>1064</v>
      </c>
      <c r="G102" s="250"/>
      <c r="H102" s="250"/>
      <c r="I102" s="250"/>
      <c r="J102" s="250"/>
      <c r="K102" s="250"/>
      <c r="L102" s="250"/>
      <c r="M102" s="250"/>
      <c r="N102" s="251"/>
    </row>
    <row r="103" spans="2:14">
      <c r="B103" s="234" t="s">
        <v>2321</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2322</v>
      </c>
      <c r="C109" s="262"/>
      <c r="D109" s="262"/>
      <c r="E109" s="262"/>
      <c r="F109" s="262"/>
      <c r="G109" s="262"/>
      <c r="H109" s="262"/>
      <c r="I109" s="262"/>
      <c r="J109" s="262"/>
      <c r="K109" s="262"/>
      <c r="L109" s="262"/>
      <c r="M109" s="262"/>
      <c r="N109" s="263"/>
    </row>
    <row r="110" spans="2:14" ht="15" customHeight="1">
      <c r="B110" s="956" t="s">
        <v>2323</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2324</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1060</v>
      </c>
      <c r="F118" s="424"/>
      <c r="G118" s="424"/>
      <c r="H118" s="250"/>
      <c r="I118" s="250"/>
      <c r="J118" s="250"/>
      <c r="K118" s="250"/>
      <c r="L118" s="250"/>
      <c r="M118" s="250"/>
      <c r="N118" s="251"/>
    </row>
    <row r="119" spans="2:14">
      <c r="B119" s="249"/>
      <c r="C119" s="250"/>
      <c r="D119" s="250"/>
      <c r="E119" s="425" t="s">
        <v>1061</v>
      </c>
      <c r="F119" s="250"/>
      <c r="G119" s="250"/>
      <c r="H119" s="425"/>
      <c r="I119" s="425"/>
      <c r="J119" s="425"/>
      <c r="K119" s="250"/>
      <c r="L119" s="250"/>
      <c r="M119" s="250"/>
      <c r="N119" s="251"/>
    </row>
    <row r="120" spans="2:14">
      <c r="B120" s="249"/>
      <c r="C120" s="250"/>
      <c r="D120" s="250"/>
      <c r="E120" s="264" t="s">
        <v>1065</v>
      </c>
      <c r="F120" s="250"/>
      <c r="G120" s="250"/>
      <c r="H120" s="264"/>
      <c r="I120" s="264"/>
      <c r="J120" s="264"/>
      <c r="K120" s="250"/>
      <c r="L120" s="250"/>
      <c r="M120" s="250"/>
      <c r="N120" s="251"/>
    </row>
    <row r="121" spans="2:14">
      <c r="B121" s="265"/>
      <c r="C121" s="262"/>
      <c r="D121" s="262"/>
      <c r="E121" s="250" t="s">
        <v>1063</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2325</v>
      </c>
      <c r="C123" s="264"/>
      <c r="D123" s="264"/>
      <c r="E123" s="250"/>
      <c r="F123" s="250"/>
      <c r="G123" s="250"/>
      <c r="H123" s="250"/>
      <c r="I123" s="250"/>
      <c r="J123" s="962"/>
      <c r="K123" s="962"/>
      <c r="L123" s="962"/>
      <c r="M123" s="962"/>
      <c r="N123" s="963"/>
    </row>
    <row r="124" spans="2:14" ht="15.75" thickBot="1">
      <c r="B124" s="426" t="s">
        <v>2326</v>
      </c>
      <c r="C124" s="427"/>
      <c r="D124" s="427"/>
      <c r="E124" s="266"/>
      <c r="F124" s="266"/>
      <c r="G124" s="266"/>
      <c r="H124" s="266"/>
      <c r="I124" s="266"/>
      <c r="J124" s="964"/>
      <c r="K124" s="964"/>
      <c r="L124" s="964"/>
      <c r="M124" s="964"/>
      <c r="N124" s="965"/>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42.75" customHeight="1" thickBot="1">
      <c r="A31" t="s">
        <v>1928</v>
      </c>
      <c r="B31" s="85" t="s">
        <v>1212</v>
      </c>
      <c r="C31" s="954" t="s">
        <v>2237</v>
      </c>
      <c r="D31" s="955"/>
      <c r="E31" s="955"/>
      <c r="F31" s="955"/>
      <c r="G31" s="955"/>
      <c r="H31" s="955"/>
      <c r="I31" s="955"/>
      <c r="J31" s="955"/>
      <c r="K31" s="475"/>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188</v>
      </c>
      <c r="B36" s="861" t="str">
        <f>VLOOKUP(A36,EQUIPOS!A6:D154,3,FALSE)</f>
        <v>Diferencial</v>
      </c>
      <c r="C36" s="862"/>
      <c r="D36" s="862"/>
      <c r="E36" s="862"/>
      <c r="F36" s="862"/>
      <c r="G36" s="862"/>
      <c r="H36" s="863"/>
      <c r="I36" s="274"/>
      <c r="J36" s="275"/>
      <c r="K36" s="276">
        <f>VLOOKUP(A36,EQUIPOS!A6:D163,4,FALSE)</f>
        <v>2178</v>
      </c>
      <c r="L36" s="277"/>
      <c r="M36" s="343">
        <v>4</v>
      </c>
      <c r="N36" s="279">
        <f>K36/M36</f>
        <v>544.5</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N75*M41</f>
        <v>957.5100976143749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1502.0100976143749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507</v>
      </c>
      <c r="B48" s="48" t="str">
        <f>VLOOKUP(A48,MATERIALES!A5:D373,3,FALSE)</f>
        <v>Mortero 1:3 Para Anillos</v>
      </c>
      <c r="C48" s="288"/>
      <c r="D48" s="288"/>
      <c r="E48" s="288"/>
      <c r="F48" s="288"/>
      <c r="G48" s="288"/>
      <c r="H48" s="288"/>
      <c r="I48" s="288"/>
      <c r="J48" s="318" t="str">
        <f>VLOOKUP(A48,MATERIALES!A4:D640,2,FALSE)</f>
        <v>m3</v>
      </c>
      <c r="K48" s="289">
        <v>0.01</v>
      </c>
      <c r="L48" s="274"/>
      <c r="M48" s="409">
        <f>VLOOKUP(A48,MATERIALES!A5:D396,4,FALSE)</f>
        <v>392649.19296887715</v>
      </c>
      <c r="N48" s="279">
        <f>K48*M48</f>
        <v>3926.4919296887715</v>
      </c>
    </row>
    <row r="49" spans="1:14">
      <c r="A49" s="168" t="s">
        <v>780</v>
      </c>
      <c r="B49" s="48"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119100.71479010423</v>
      </c>
      <c r="N49" s="279">
        <f>K49*M49</f>
        <v>119100.71479010423</v>
      </c>
    </row>
    <row r="50" spans="1:14">
      <c r="A50" s="168" t="s">
        <v>905</v>
      </c>
      <c r="B50" s="48" t="str">
        <f>VLOOKUP(A50,MATERIALES!A6:D373,3,FALSE)</f>
        <v>Concreto Resistencia  14 (Mpa)</v>
      </c>
      <c r="C50" s="432"/>
      <c r="D50" s="432"/>
      <c r="E50" s="432"/>
      <c r="F50" s="432"/>
      <c r="G50" s="432"/>
      <c r="H50" s="432"/>
      <c r="I50" s="432"/>
      <c r="J50" s="319" t="str">
        <f>VLOOKUP(A50,MATERIALES!A6:D642,2,FALSE)</f>
        <v>m3</v>
      </c>
      <c r="K50" s="404">
        <v>0.36499999999999999</v>
      </c>
      <c r="L50" s="428"/>
      <c r="M50" s="409">
        <f>VLOOKUP(A50,MATERIALES!A6:D398,4,FALSE)</f>
        <v>416508.63498725364</v>
      </c>
      <c r="N50" s="279">
        <f>K50*M50</f>
        <v>152025.65177034758</v>
      </c>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275052.85849014058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1403</v>
      </c>
      <c r="B58" s="51" t="str">
        <f>VLOOKUP(A58,TRANSPORTE!A1:D117,3,FALSE)</f>
        <v>Transporte de Tubería de Concreto Reforzado</v>
      </c>
      <c r="C58" s="324"/>
      <c r="D58" s="324"/>
      <c r="E58" s="324"/>
      <c r="F58" s="324"/>
      <c r="G58" s="324"/>
      <c r="H58" s="318" t="s">
        <v>344</v>
      </c>
      <c r="I58" s="286">
        <v>0.28000000000000003</v>
      </c>
      <c r="J58" s="293">
        <v>1</v>
      </c>
      <c r="K58" s="286">
        <f>I58*J58</f>
        <v>0.28000000000000003</v>
      </c>
      <c r="L58" s="899">
        <f>VLOOKUP(A58,TRANSPORTE!A1:D117,4,FALSE)</f>
        <v>28.606611614823525</v>
      </c>
      <c r="M58" s="900"/>
      <c r="N58" s="294">
        <f>K58*L58</f>
        <v>8.0098512521505878</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316"/>
      <c r="C63" s="317"/>
      <c r="D63" s="317"/>
      <c r="E63" s="317"/>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f>
        <v>8.0098512521505878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32</v>
      </c>
      <c r="N69" s="402">
        <f>K69/M69</f>
        <v>6383.4006507624999</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32</v>
      </c>
      <c r="N70" s="402">
        <f>K70/M70</f>
        <v>3191.70032538125</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9575.100976143749</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286137.97941515082</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57227.595883030168</v>
      </c>
      <c r="M82" s="848"/>
      <c r="N82" s="56"/>
    </row>
    <row r="83" spans="1:14">
      <c r="B83" s="94" t="s">
        <v>1057</v>
      </c>
      <c r="C83" s="95"/>
      <c r="D83" s="95"/>
      <c r="E83" s="95"/>
      <c r="F83" s="95"/>
      <c r="G83" s="95"/>
      <c r="H83" s="95"/>
      <c r="I83" s="92"/>
      <c r="J83" s="93"/>
      <c r="K83" s="311">
        <v>0.05</v>
      </c>
      <c r="L83" s="847">
        <f>N77*K83</f>
        <v>14306.898970757542</v>
      </c>
      <c r="M83" s="848"/>
      <c r="N83" s="56"/>
    </row>
    <row r="84" spans="1:14" ht="15.75" thickBot="1">
      <c r="B84" s="96" t="s">
        <v>1058</v>
      </c>
      <c r="C84" s="97"/>
      <c r="D84" s="97"/>
      <c r="E84" s="97"/>
      <c r="F84" s="97"/>
      <c r="G84" s="97"/>
      <c r="H84" s="97"/>
      <c r="I84" s="98"/>
      <c r="J84" s="99"/>
      <c r="K84" s="312">
        <v>0.05</v>
      </c>
      <c r="L84" s="849">
        <f>N77*K84</f>
        <v>14306.898970757542</v>
      </c>
      <c r="M84" s="850"/>
      <c r="N84" s="56"/>
    </row>
    <row r="85" spans="1:14" ht="15.75" thickBot="1">
      <c r="B85" s="812" t="s">
        <v>1037</v>
      </c>
      <c r="C85" s="813"/>
      <c r="D85" s="813"/>
      <c r="E85" s="813"/>
      <c r="F85" s="813"/>
      <c r="G85" s="813"/>
      <c r="H85" s="813"/>
      <c r="I85" s="813"/>
      <c r="J85" s="813"/>
      <c r="K85" s="813"/>
      <c r="L85" s="813"/>
      <c r="M85" s="814"/>
      <c r="N85" s="57">
        <f>L82+L83+L84</f>
        <v>85841.393824545245</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371979.37323969608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45" customHeight="1" thickBot="1">
      <c r="A31" t="s">
        <v>1928</v>
      </c>
      <c r="B31" s="85" t="s">
        <v>1213</v>
      </c>
      <c r="C31" s="975" t="s">
        <v>2238</v>
      </c>
      <c r="D31" s="976"/>
      <c r="E31" s="976"/>
      <c r="F31" s="976"/>
      <c r="G31" s="976"/>
      <c r="H31" s="976"/>
      <c r="I31" s="976"/>
      <c r="J31" s="976"/>
      <c r="K31" s="484"/>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188</v>
      </c>
      <c r="B36" s="861" t="str">
        <f>VLOOKUP(A36,EQUIPOS!A6:D154,3,FALSE)</f>
        <v>Diferencial</v>
      </c>
      <c r="C36" s="862"/>
      <c r="D36" s="862"/>
      <c r="E36" s="862"/>
      <c r="F36" s="862"/>
      <c r="G36" s="862"/>
      <c r="H36" s="863"/>
      <c r="I36" s="274"/>
      <c r="J36" s="275"/>
      <c r="K36" s="276">
        <f>VLOOKUP(A36,EQUIPOS!A6:D163,4,FALSE)</f>
        <v>2178</v>
      </c>
      <c r="L36" s="277"/>
      <c r="M36" s="448">
        <v>4</v>
      </c>
      <c r="N36" s="279">
        <f>K36/M36</f>
        <v>544.5</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N75*M41</f>
        <v>957.5100976143749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1502.0100976143749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507</v>
      </c>
      <c r="B48" s="48"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392649.19296887715</v>
      </c>
      <c r="N48" s="279">
        <f>K48*M48</f>
        <v>7852.983859377543</v>
      </c>
    </row>
    <row r="49" spans="1:14">
      <c r="A49" s="168" t="s">
        <v>780</v>
      </c>
      <c r="B49" s="48"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119100.71479010423</v>
      </c>
      <c r="N49" s="279">
        <f>K49*M49</f>
        <v>119100.71479010423</v>
      </c>
    </row>
    <row r="50" spans="1:14">
      <c r="A50" s="168" t="s">
        <v>905</v>
      </c>
      <c r="B50" s="48" t="str">
        <f>VLOOKUP(A50,MATERIALES!A6:D373,3,FALSE)</f>
        <v>Concreto Resistencia  14 (Mpa)</v>
      </c>
      <c r="C50" s="432"/>
      <c r="D50" s="432"/>
      <c r="E50" s="432"/>
      <c r="F50" s="432"/>
      <c r="G50" s="432"/>
      <c r="H50" s="432"/>
      <c r="I50" s="432"/>
      <c r="J50" s="319" t="str">
        <f>VLOOKUP(A50,MATERIALES!A6:D642,2,FALSE)</f>
        <v>m3</v>
      </c>
      <c r="K50" s="404">
        <v>0.46</v>
      </c>
      <c r="L50" s="428"/>
      <c r="M50" s="409">
        <f>VLOOKUP(A50,MATERIALES!A6:D398,4,FALSE)</f>
        <v>416508.63498725364</v>
      </c>
      <c r="N50" s="279">
        <f>K50*M50</f>
        <v>191593.97209413667</v>
      </c>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318547.67074361845</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1403</v>
      </c>
      <c r="B58" s="51" t="str">
        <f>VLOOKUP(A58,TRANSPORTE!A1:D117,3,FALSE)</f>
        <v>Transporte de Tubería de Concreto Reforzado</v>
      </c>
      <c r="C58" s="324"/>
      <c r="D58" s="324"/>
      <c r="E58" s="324"/>
      <c r="F58" s="324"/>
      <c r="G58" s="324"/>
      <c r="H58" s="318" t="s">
        <v>344</v>
      </c>
      <c r="I58" s="286">
        <v>0.28000000000000003</v>
      </c>
      <c r="J58" s="293">
        <v>1</v>
      </c>
      <c r="K58" s="286">
        <f>I58*J58</f>
        <v>0.28000000000000003</v>
      </c>
      <c r="L58" s="899">
        <f>VLOOKUP(A58,TRANSPORTE!A1:D117,4,FALSE)</f>
        <v>28.606611614823525</v>
      </c>
      <c r="M58" s="900"/>
      <c r="N58" s="294">
        <f>K58*L58</f>
        <v>8.0098512521505878</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316"/>
      <c r="C63" s="317"/>
      <c r="D63" s="317"/>
      <c r="E63" s="317"/>
      <c r="F63" s="317"/>
      <c r="G63" s="317"/>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f>
        <v>8.0098512521505878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32</v>
      </c>
      <c r="N69" s="402">
        <f>K69/M69</f>
        <v>6383.4006507624999</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32</v>
      </c>
      <c r="N70" s="402">
        <f>K70/M70</f>
        <v>3191.70032538125</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9575.100976143749</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329632.79166862869</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65926.558333725741</v>
      </c>
      <c r="M82" s="848"/>
      <c r="N82" s="56"/>
    </row>
    <row r="83" spans="1:14">
      <c r="B83" s="94" t="s">
        <v>1057</v>
      </c>
      <c r="C83" s="95"/>
      <c r="D83" s="95"/>
      <c r="E83" s="95"/>
      <c r="F83" s="95"/>
      <c r="G83" s="95"/>
      <c r="H83" s="95"/>
      <c r="I83" s="92"/>
      <c r="J83" s="93"/>
      <c r="K83" s="311">
        <v>0.05</v>
      </c>
      <c r="L83" s="847">
        <f>N77*K83</f>
        <v>16481.639583431435</v>
      </c>
      <c r="M83" s="848"/>
      <c r="N83" s="56"/>
    </row>
    <row r="84" spans="1:14" ht="15.75" thickBot="1">
      <c r="B84" s="96" t="s">
        <v>1058</v>
      </c>
      <c r="C84" s="97"/>
      <c r="D84" s="97"/>
      <c r="E84" s="97"/>
      <c r="F84" s="97"/>
      <c r="G84" s="97"/>
      <c r="H84" s="97"/>
      <c r="I84" s="98"/>
      <c r="J84" s="99"/>
      <c r="K84" s="312">
        <v>0.05</v>
      </c>
      <c r="L84" s="849">
        <f>N77*K84</f>
        <v>16481.639583431435</v>
      </c>
      <c r="M84" s="850"/>
      <c r="N84" s="56"/>
    </row>
    <row r="85" spans="1:14" ht="15.75" thickBot="1">
      <c r="B85" s="812" t="s">
        <v>1037</v>
      </c>
      <c r="C85" s="813"/>
      <c r="D85" s="813"/>
      <c r="E85" s="813"/>
      <c r="F85" s="813"/>
      <c r="G85" s="813"/>
      <c r="H85" s="813"/>
      <c r="I85" s="813"/>
      <c r="J85" s="813"/>
      <c r="K85" s="813"/>
      <c r="L85" s="813"/>
      <c r="M85" s="814"/>
      <c r="N85" s="57">
        <f>L82+L83+L84</f>
        <v>98889.837500588605</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428522.62916921731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1760</v>
      </c>
      <c r="C31" s="86" t="s">
        <v>2239</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310</v>
      </c>
      <c r="B36" s="861" t="str">
        <f>VLOOKUP(A36,EQUIPOS!A6:D154,3,FALSE)</f>
        <v>Retroexcavadora A25C</v>
      </c>
      <c r="C36" s="862"/>
      <c r="D36" s="862"/>
      <c r="E36" s="862"/>
      <c r="F36" s="862"/>
      <c r="G36" s="862"/>
      <c r="H36" s="863"/>
      <c r="I36" s="274"/>
      <c r="J36" s="275"/>
      <c r="K36" s="276">
        <f>VLOOKUP(A36,EQUIPOS!A6:D163,4,FALSE)</f>
        <v>185640</v>
      </c>
      <c r="L36" s="277"/>
      <c r="M36" s="343">
        <v>3</v>
      </c>
      <c r="N36" s="279">
        <f>K36/M36</f>
        <v>61880</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N75*M41</f>
        <v>1276.6801301525002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63156.680130152497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507</v>
      </c>
      <c r="B48" s="48"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392649.19296887715</v>
      </c>
      <c r="N48" s="279">
        <f>K48*M48</f>
        <v>7852.983859377543</v>
      </c>
    </row>
    <row r="49" spans="1:14">
      <c r="A49" s="168" t="s">
        <v>562</v>
      </c>
      <c r="B49" s="48" t="str">
        <f>VLOOKUP(A49,MATERIALES!A6:D373,3,FALSE)</f>
        <v>Material para solado y atraque</v>
      </c>
      <c r="C49" s="432"/>
      <c r="D49" s="432"/>
      <c r="E49" s="432"/>
      <c r="F49" s="432"/>
      <c r="G49" s="432"/>
      <c r="H49" s="432"/>
      <c r="I49" s="432"/>
      <c r="J49" s="319" t="str">
        <f>VLOOKUP(A49,MATERIALES!A5:D641,2,FALSE)</f>
        <v>m3</v>
      </c>
      <c r="K49" s="404">
        <v>0.46</v>
      </c>
      <c r="L49" s="428"/>
      <c r="M49" s="409">
        <f>VLOOKUP(A49,MATERIALES!A6:D397,4,FALSE)</f>
        <v>45815</v>
      </c>
      <c r="N49" s="279">
        <f>K49*M49</f>
        <v>21074.9</v>
      </c>
    </row>
    <row r="50" spans="1:14">
      <c r="A50" s="168" t="s">
        <v>774</v>
      </c>
      <c r="B50" s="48" t="str">
        <f>VLOOKUP(A50,MATERIALES!A6:D373,3,FALSE)</f>
        <v xml:space="preserve">Tubo concreto reforzado 900mm (tipo 1)
</v>
      </c>
      <c r="C50" s="432"/>
      <c r="D50" s="432"/>
      <c r="E50" s="432"/>
      <c r="F50" s="432"/>
      <c r="G50" s="432"/>
      <c r="H50" s="432"/>
      <c r="I50" s="432"/>
      <c r="J50" s="319" t="str">
        <f>VLOOKUP(A50,MATERIALES!A6:D642,2,FALSE)</f>
        <v>m</v>
      </c>
      <c r="K50" s="404">
        <v>1</v>
      </c>
      <c r="L50" s="428"/>
      <c r="M50" s="409">
        <f>VLOOKUP(A50,MATERIALES!A6:D398,4,FALSE)</f>
        <v>555129.92991335201</v>
      </c>
      <c r="N50" s="279">
        <f>K50*M50</f>
        <v>555129.92991335201</v>
      </c>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584057.8137727296</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1403</v>
      </c>
      <c r="B58" s="51" t="str">
        <f>VLOOKUP(A58,TRANSPORTE!A1:D117,3,FALSE)</f>
        <v>Transporte de Tubería de Concreto Reforzado</v>
      </c>
      <c r="C58" s="324"/>
      <c r="D58" s="324"/>
      <c r="E58" s="324"/>
      <c r="F58" s="324"/>
      <c r="G58" s="324"/>
      <c r="H58" s="318" t="s">
        <v>344</v>
      </c>
      <c r="I58" s="286">
        <v>0.28000000000000003</v>
      </c>
      <c r="J58" s="293">
        <v>1</v>
      </c>
      <c r="K58" s="286">
        <f>I58*J58</f>
        <v>0.28000000000000003</v>
      </c>
      <c r="L58" s="899">
        <f>VLOOKUP(A58,TRANSPORTE!A1:D117,4,FALSE)</f>
        <v>28.606611614823525</v>
      </c>
      <c r="M58" s="900"/>
      <c r="N58" s="294">
        <f>K58*L58</f>
        <v>8.0098512521505878</v>
      </c>
    </row>
    <row r="59" spans="1:14">
      <c r="A59" t="s">
        <v>1407</v>
      </c>
      <c r="B59" s="51" t="str">
        <f>VLOOKUP(A59,TRANSPORTE!A1:D117,3,FALSE)</f>
        <v>Transporte de Material de Solado y Atraque Tubería de Concreto Reforzado</v>
      </c>
      <c r="C59" s="52"/>
      <c r="D59" s="52"/>
      <c r="E59" s="52"/>
      <c r="F59" s="52"/>
      <c r="G59" s="52"/>
      <c r="H59" s="318" t="s">
        <v>339</v>
      </c>
      <c r="I59" s="286">
        <v>0.46</v>
      </c>
      <c r="J59" s="293">
        <v>1</v>
      </c>
      <c r="K59" s="286">
        <f>I59*J59</f>
        <v>0.46</v>
      </c>
      <c r="L59" s="899">
        <f>VLOOKUP(A59,TRANSPORTE!A1:D117,4,FALSE)</f>
        <v>1283.2108638649408</v>
      </c>
      <c r="M59" s="900"/>
      <c r="N59" s="294">
        <f>K59*L59</f>
        <v>590.27699737787282</v>
      </c>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316"/>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598.28684863002343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24</v>
      </c>
      <c r="N69" s="402">
        <f>K69/M69</f>
        <v>8511.2008676833339</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24</v>
      </c>
      <c r="N70" s="402">
        <f>K70/M70</f>
        <v>4255.6004338416669</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12766.801301525</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660579.58205303713</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132115.91641060743</v>
      </c>
      <c r="M82" s="848"/>
      <c r="N82" s="56"/>
    </row>
    <row r="83" spans="1:14">
      <c r="B83" s="94" t="s">
        <v>1057</v>
      </c>
      <c r="C83" s="95"/>
      <c r="D83" s="95"/>
      <c r="E83" s="95"/>
      <c r="F83" s="95"/>
      <c r="G83" s="95"/>
      <c r="H83" s="95"/>
      <c r="I83" s="92"/>
      <c r="J83" s="93"/>
      <c r="K83" s="311">
        <v>0.05</v>
      </c>
      <c r="L83" s="847">
        <f>N77*K83</f>
        <v>33028.979102651858</v>
      </c>
      <c r="M83" s="848"/>
      <c r="N83" s="56"/>
    </row>
    <row r="84" spans="1:14" ht="15.75" thickBot="1">
      <c r="B84" s="96" t="s">
        <v>1058</v>
      </c>
      <c r="C84" s="97"/>
      <c r="D84" s="97"/>
      <c r="E84" s="97"/>
      <c r="F84" s="97"/>
      <c r="G84" s="97"/>
      <c r="H84" s="97"/>
      <c r="I84" s="98"/>
      <c r="J84" s="99"/>
      <c r="K84" s="312">
        <v>0.05</v>
      </c>
      <c r="L84" s="849">
        <f>N77*K84</f>
        <v>33028.979102651858</v>
      </c>
      <c r="M84" s="850"/>
      <c r="N84" s="56"/>
    </row>
    <row r="85" spans="1:14" ht="15.75" thickBot="1">
      <c r="B85" s="812" t="s">
        <v>1037</v>
      </c>
      <c r="C85" s="813"/>
      <c r="D85" s="813"/>
      <c r="E85" s="813"/>
      <c r="F85" s="813"/>
      <c r="G85" s="813"/>
      <c r="H85" s="813"/>
      <c r="I85" s="813"/>
      <c r="J85" s="813"/>
      <c r="K85" s="813"/>
      <c r="L85" s="813"/>
      <c r="M85" s="814"/>
      <c r="N85" s="57">
        <f>L82+L83+L84</f>
        <v>198173.87461591113</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858753.45666894829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1214</v>
      </c>
      <c r="C31" s="86" t="s">
        <v>2241</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160</v>
      </c>
      <c r="B36" s="861" t="str">
        <f>VLOOKUP(A36,EQUIPOS!A6:D154,3,FALSE)</f>
        <v>COMPACTADOR MANUAL VIBRATORIO (RANA) con motor de 6 HP</v>
      </c>
      <c r="C36" s="862"/>
      <c r="D36" s="862"/>
      <c r="E36" s="862"/>
      <c r="F36" s="862"/>
      <c r="G36" s="862"/>
      <c r="H36" s="863"/>
      <c r="I36" s="274"/>
      <c r="J36" s="275"/>
      <c r="K36" s="276">
        <f>VLOOKUP(A36,EQUIPOS!A6:D163,4,FALSE)</f>
        <v>4789.666666666667</v>
      </c>
      <c r="L36" s="277"/>
      <c r="M36" s="343">
        <v>0.5</v>
      </c>
      <c r="N36" s="279">
        <f>K36/M36</f>
        <v>9579.3333333333339</v>
      </c>
    </row>
    <row r="37" spans="1:14">
      <c r="A37" s="118" t="s">
        <v>320</v>
      </c>
      <c r="B37" s="861" t="str">
        <f>VLOOKUP(A37,EQUIPOS!A7:D154,3,FALSE)</f>
        <v>Retroexcavadora sobre llantas, motor 62HP, Profundidad de excavación de 5.41 metros.</v>
      </c>
      <c r="C37" s="862"/>
      <c r="D37" s="862"/>
      <c r="E37" s="862"/>
      <c r="F37" s="862"/>
      <c r="G37" s="862"/>
      <c r="H37" s="863"/>
      <c r="I37" s="428"/>
      <c r="J37" s="429"/>
      <c r="K37" s="276">
        <f>VLOOKUP(A37,EQUIPOS!A7:D164,4,FALSE)</f>
        <v>123291.70789272033</v>
      </c>
      <c r="L37" s="342"/>
      <c r="M37" s="343">
        <v>1.5</v>
      </c>
      <c r="N37" s="279">
        <f>K37/M37</f>
        <v>82194.471928480212</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N75*M41</f>
        <v>2553.3602603050003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94327.165522118536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562</v>
      </c>
      <c r="B48" s="48"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45815</v>
      </c>
      <c r="N48" s="279">
        <f>K48*M48</f>
        <v>26572.699999999997</v>
      </c>
    </row>
    <row r="49" spans="1:14">
      <c r="A49" s="168" t="s">
        <v>788</v>
      </c>
      <c r="B49" s="48" t="str">
        <f>VLOOKUP(A49,MATERIALES!A6:D373,3,FALSE)</f>
        <v xml:space="preserve">Tubo corrugado de acero galvanizado MP-68
</v>
      </c>
      <c r="C49" s="432"/>
      <c r="D49" s="432"/>
      <c r="E49" s="432"/>
      <c r="F49" s="432"/>
      <c r="G49" s="432"/>
      <c r="H49" s="432"/>
      <c r="I49" s="432"/>
      <c r="J49" s="319" t="str">
        <f>VLOOKUP(A49,MATERIALES!A5:D641,2,FALSE)</f>
        <v>m</v>
      </c>
      <c r="K49" s="404">
        <v>1</v>
      </c>
      <c r="L49" s="428"/>
      <c r="M49" s="409">
        <f>VLOOKUP(A49,MATERIALES!A6:D397,4,FALSE)</f>
        <v>210154.18144269148</v>
      </c>
      <c r="N49" s="279">
        <f>K49*M49</f>
        <v>210154.18144269148</v>
      </c>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236726.88144269149</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1402</v>
      </c>
      <c r="B58" s="51" t="str">
        <f>VLOOKUP(A58,TRANSPORTE!A1:D117,3,FALSE)</f>
        <v>Transporte de tubería</v>
      </c>
      <c r="C58" s="324"/>
      <c r="D58" s="324"/>
      <c r="E58" s="324"/>
      <c r="F58" s="324"/>
      <c r="G58" s="324"/>
      <c r="H58" s="318" t="s">
        <v>1390</v>
      </c>
      <c r="I58" s="286">
        <v>1</v>
      </c>
      <c r="J58" s="293">
        <v>1</v>
      </c>
      <c r="K58" s="286">
        <f>I58*J58</f>
        <v>1</v>
      </c>
      <c r="L58" s="899">
        <f>VLOOKUP(A58,TRANSPORTE!A1:D117,4,FALSE)</f>
        <v>1283.2108638649408</v>
      </c>
      <c r="M58" s="900"/>
      <c r="N58" s="294">
        <f>K58*L58</f>
        <v>1283.2108638649408</v>
      </c>
    </row>
    <row r="59" spans="1:14">
      <c r="A59" t="s">
        <v>1407</v>
      </c>
      <c r="B59" s="51" t="str">
        <f>VLOOKUP(A59,TRANSPORTE!A1:D117,3,FALSE)</f>
        <v>Transporte de Material de Solado y Atraque Tubería de Concreto Reforzado</v>
      </c>
      <c r="C59" s="52"/>
      <c r="D59" s="52"/>
      <c r="E59" s="52"/>
      <c r="F59" s="52"/>
      <c r="G59" s="52"/>
      <c r="H59" s="318" t="s">
        <v>339</v>
      </c>
      <c r="I59" s="286">
        <v>0.57999999999999996</v>
      </c>
      <c r="J59" s="293">
        <v>1</v>
      </c>
      <c r="K59" s="286">
        <f>I59*J59</f>
        <v>0.57999999999999996</v>
      </c>
      <c r="L59" s="899">
        <f>VLOOKUP(A59,TRANSPORTE!A1:D117,4,FALSE)</f>
        <v>1283.2108638649408</v>
      </c>
      <c r="M59" s="900"/>
      <c r="N59" s="294">
        <f>K59*L59</f>
        <v>744.26230104166564</v>
      </c>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f>
        <v>2027.4731649066066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12</v>
      </c>
      <c r="N69" s="402">
        <f>K69/M69</f>
        <v>17022.401735366668</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12</v>
      </c>
      <c r="N70" s="402">
        <f>K70/M70</f>
        <v>8511.2008676833339</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25533.60260305</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358615.12273276661</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71723.024546553323</v>
      </c>
      <c r="M82" s="848"/>
      <c r="N82" s="56"/>
    </row>
    <row r="83" spans="1:14">
      <c r="B83" s="94" t="s">
        <v>1057</v>
      </c>
      <c r="C83" s="95"/>
      <c r="D83" s="95"/>
      <c r="E83" s="95"/>
      <c r="F83" s="95"/>
      <c r="G83" s="95"/>
      <c r="H83" s="95"/>
      <c r="I83" s="92"/>
      <c r="J83" s="93"/>
      <c r="K83" s="311">
        <v>0.05</v>
      </c>
      <c r="L83" s="847">
        <f>N77*K83</f>
        <v>17930.756136638331</v>
      </c>
      <c r="M83" s="848"/>
      <c r="N83" s="56"/>
    </row>
    <row r="84" spans="1:14" ht="15.75" thickBot="1">
      <c r="B84" s="96" t="s">
        <v>1058</v>
      </c>
      <c r="C84" s="97"/>
      <c r="D84" s="97"/>
      <c r="E84" s="97"/>
      <c r="F84" s="97"/>
      <c r="G84" s="97"/>
      <c r="H84" s="97"/>
      <c r="I84" s="98"/>
      <c r="J84" s="99"/>
      <c r="K84" s="312">
        <v>0.05</v>
      </c>
      <c r="L84" s="849">
        <f>N77*K84</f>
        <v>17930.756136638331</v>
      </c>
      <c r="M84" s="850"/>
      <c r="N84" s="56"/>
    </row>
    <row r="85" spans="1:14" ht="15.75" thickBot="1">
      <c r="B85" s="812" t="s">
        <v>1037</v>
      </c>
      <c r="C85" s="813"/>
      <c r="D85" s="813"/>
      <c r="E85" s="813"/>
      <c r="F85" s="813"/>
      <c r="G85" s="813"/>
      <c r="H85" s="813"/>
      <c r="I85" s="813"/>
      <c r="J85" s="813"/>
      <c r="K85" s="813"/>
      <c r="L85" s="813"/>
      <c r="M85" s="814"/>
      <c r="N85" s="57">
        <f>L82+L83+L84</f>
        <v>107584.53681982998</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466199.65955259663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1215</v>
      </c>
      <c r="C31" s="86" t="s">
        <v>2240</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160</v>
      </c>
      <c r="B36" s="861" t="str">
        <f>VLOOKUP(A36,EQUIPOS!A6:D154,3,FALSE)</f>
        <v>COMPACTADOR MANUAL VIBRATORIO (RANA) con motor de 6 HP</v>
      </c>
      <c r="C36" s="862"/>
      <c r="D36" s="862"/>
      <c r="E36" s="862"/>
      <c r="F36" s="862"/>
      <c r="G36" s="862"/>
      <c r="H36" s="863"/>
      <c r="I36" s="274"/>
      <c r="J36" s="275"/>
      <c r="K36" s="276">
        <f>VLOOKUP(A36,EQUIPOS!A6:D163,4,FALSE)</f>
        <v>4789.666666666667</v>
      </c>
      <c r="L36" s="277"/>
      <c r="M36" s="343">
        <v>0.5</v>
      </c>
      <c r="N36" s="279">
        <f>K36/M36</f>
        <v>9579.3333333333339</v>
      </c>
    </row>
    <row r="37" spans="1:14">
      <c r="A37" s="118" t="s">
        <v>303</v>
      </c>
      <c r="B37" s="861" t="str">
        <f>VLOOKUP(A37,EQUIPOS!A7:D154,3,FALSE)</f>
        <v>Retrocargador, pala de 1,1 m3 de capacidad, profundidad de excavación de 4.400 mm y una altura de 5.680 mm</v>
      </c>
      <c r="C37" s="862"/>
      <c r="D37" s="862"/>
      <c r="E37" s="862"/>
      <c r="F37" s="862"/>
      <c r="G37" s="862"/>
      <c r="H37" s="863"/>
      <c r="I37" s="428"/>
      <c r="J37" s="429"/>
      <c r="K37" s="276">
        <f>VLOOKUP(A37,EQUIPOS!A7:D164,4,FALSE)</f>
        <v>91934.135117071099</v>
      </c>
      <c r="L37" s="342"/>
      <c r="M37" s="343">
        <v>1.5</v>
      </c>
      <c r="N37" s="279">
        <f>K37/M37</f>
        <v>61289.423411380732</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N75*M41</f>
        <v>2553.3602603050003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73422.117005019056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562</v>
      </c>
      <c r="B48" s="48"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45815</v>
      </c>
      <c r="N48" s="279">
        <f>K48*M48</f>
        <v>26572.699999999997</v>
      </c>
    </row>
    <row r="49" spans="1:14">
      <c r="A49" s="168" t="s">
        <v>788</v>
      </c>
      <c r="B49" s="48" t="str">
        <f>VLOOKUP(A49,MATERIALES!A6:D373,3,FALSE)</f>
        <v xml:space="preserve">Tubo corrugado de acero galvanizado MP-68
</v>
      </c>
      <c r="C49" s="432"/>
      <c r="D49" s="432"/>
      <c r="E49" s="432"/>
      <c r="F49" s="432"/>
      <c r="G49" s="432"/>
      <c r="H49" s="432"/>
      <c r="I49" s="432"/>
      <c r="J49" s="319" t="str">
        <f>VLOOKUP(A49,MATERIALES!A5:D641,2,FALSE)</f>
        <v>m</v>
      </c>
      <c r="K49" s="404">
        <v>1</v>
      </c>
      <c r="L49" s="428"/>
      <c r="M49" s="409">
        <f>VLOOKUP(A49,MATERIALES!A6:D397,4,FALSE)</f>
        <v>210154.18144269148</v>
      </c>
      <c r="N49" s="279">
        <f>K49*M49</f>
        <v>210154.18144269148</v>
      </c>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236726.88144269149</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1402</v>
      </c>
      <c r="B58" s="51" t="str">
        <f>VLOOKUP(A58,TRANSPORTE!A1:D117,3,FALSE)</f>
        <v>Transporte de tubería</v>
      </c>
      <c r="C58" s="324"/>
      <c r="D58" s="324"/>
      <c r="E58" s="324"/>
      <c r="F58" s="324"/>
      <c r="G58" s="324"/>
      <c r="H58" s="318" t="s">
        <v>1390</v>
      </c>
      <c r="I58" s="286">
        <v>1</v>
      </c>
      <c r="J58" s="293">
        <v>1</v>
      </c>
      <c r="K58" s="286">
        <f>I58*J58</f>
        <v>1</v>
      </c>
      <c r="L58" s="899">
        <f>VLOOKUP(A58,TRANSPORTE!A1:D117,4,FALSE)</f>
        <v>1283.2108638649408</v>
      </c>
      <c r="M58" s="900"/>
      <c r="N58" s="294">
        <f>K58*L58</f>
        <v>1283.2108638649408</v>
      </c>
    </row>
    <row r="59" spans="1:14">
      <c r="A59" t="s">
        <v>1407</v>
      </c>
      <c r="B59" s="51" t="str">
        <f>VLOOKUP(A59,TRANSPORTE!A1:D117,3,FALSE)</f>
        <v>Transporte de Material de Solado y Atraque Tubería de Concreto Reforzado</v>
      </c>
      <c r="C59" s="52"/>
      <c r="D59" s="52"/>
      <c r="E59" s="52"/>
      <c r="F59" s="52"/>
      <c r="G59" s="52"/>
      <c r="H59" s="318" t="s">
        <v>339</v>
      </c>
      <c r="I59" s="286">
        <v>0.57999999999999996</v>
      </c>
      <c r="J59" s="293">
        <v>1</v>
      </c>
      <c r="K59" s="286">
        <f>I59*J59</f>
        <v>0.57999999999999996</v>
      </c>
      <c r="L59" s="899">
        <f>VLOOKUP(A59,TRANSPORTE!A1:D117,4,FALSE)</f>
        <v>1283.2108638649408</v>
      </c>
      <c r="M59" s="900"/>
      <c r="N59" s="294">
        <f>K59*L59</f>
        <v>744.26230104166564</v>
      </c>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2027.4731649066066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12</v>
      </c>
      <c r="N69" s="402">
        <f>K69/M69</f>
        <v>17022.401735366668</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12</v>
      </c>
      <c r="N70" s="402">
        <f>K70/M70</f>
        <v>8511.2008676833339</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25533.60260305</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337710.07421566715</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67542.014843133438</v>
      </c>
      <c r="M82" s="848"/>
      <c r="N82" s="56"/>
    </row>
    <row r="83" spans="1:14">
      <c r="B83" s="94" t="s">
        <v>1057</v>
      </c>
      <c r="C83" s="95"/>
      <c r="D83" s="95"/>
      <c r="E83" s="95"/>
      <c r="F83" s="95"/>
      <c r="G83" s="95"/>
      <c r="H83" s="95"/>
      <c r="I83" s="92"/>
      <c r="J83" s="93"/>
      <c r="K83" s="311">
        <v>0.05</v>
      </c>
      <c r="L83" s="847">
        <f>N77*K83</f>
        <v>16885.50371078336</v>
      </c>
      <c r="M83" s="848"/>
      <c r="N83" s="56"/>
    </row>
    <row r="84" spans="1:14" ht="15.75" thickBot="1">
      <c r="B84" s="96" t="s">
        <v>1058</v>
      </c>
      <c r="C84" s="97"/>
      <c r="D84" s="97"/>
      <c r="E84" s="97"/>
      <c r="F84" s="97"/>
      <c r="G84" s="97"/>
      <c r="H84" s="97"/>
      <c r="I84" s="98"/>
      <c r="J84" s="99"/>
      <c r="K84" s="312">
        <v>0.05</v>
      </c>
      <c r="L84" s="849">
        <f>N77*K84</f>
        <v>16885.50371078336</v>
      </c>
      <c r="M84" s="850"/>
      <c r="N84" s="56"/>
    </row>
    <row r="85" spans="1:14" ht="15.75" thickBot="1">
      <c r="B85" s="812" t="s">
        <v>1037</v>
      </c>
      <c r="C85" s="813"/>
      <c r="D85" s="813"/>
      <c r="E85" s="813"/>
      <c r="F85" s="813"/>
      <c r="G85" s="813"/>
      <c r="H85" s="813"/>
      <c r="I85" s="813"/>
      <c r="J85" s="813"/>
      <c r="K85" s="813"/>
      <c r="L85" s="813"/>
      <c r="M85" s="814"/>
      <c r="N85" s="57">
        <f>L82+L83+L84</f>
        <v>101313.02226470016</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439023.0964803673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1761</v>
      </c>
      <c r="C31" s="86" t="s">
        <v>1762</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127.66801301525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127.66801301525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773</v>
      </c>
      <c r="B48" s="48" t="str">
        <f>VLOOKUP(A48,MATERIALES!A5:D373,3,FALSE)</f>
        <v>Tubería de Plástico</v>
      </c>
      <c r="C48" s="288"/>
      <c r="D48" s="288"/>
      <c r="E48" s="288"/>
      <c r="F48" s="288"/>
      <c r="G48" s="288"/>
      <c r="H48" s="288"/>
      <c r="I48" s="275"/>
      <c r="J48" s="231" t="str">
        <f>VLOOKUP(A48,MATERIALES!A4:D640,2,FALSE)</f>
        <v>m</v>
      </c>
      <c r="K48" s="289">
        <v>1</v>
      </c>
      <c r="L48" s="274"/>
      <c r="M48" s="409">
        <f>VLOOKUP(A48,MATERIALES!A5:D396,4,FALSE)</f>
        <v>17957.214391224006</v>
      </c>
      <c r="N48" s="279">
        <f>K48*M48</f>
        <v>17957.214391224006</v>
      </c>
    </row>
    <row r="49" spans="1:14">
      <c r="A49" s="168"/>
      <c r="B49" s="48"/>
      <c r="C49" s="432"/>
      <c r="D49" s="432"/>
      <c r="E49" s="432"/>
      <c r="F49" s="432"/>
      <c r="G49" s="432"/>
      <c r="H49" s="432"/>
      <c r="I49" s="432"/>
      <c r="J49" s="318"/>
      <c r="K49" s="404"/>
      <c r="L49" s="428"/>
      <c r="M49" s="409"/>
      <c r="N49" s="279"/>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17957.214391224006</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B58" s="51"/>
      <c r="C58" s="324"/>
      <c r="D58" s="324"/>
      <c r="E58" s="324"/>
      <c r="F58" s="324"/>
      <c r="G58" s="324"/>
      <c r="H58" s="318"/>
      <c r="I58" s="286"/>
      <c r="J58" s="293"/>
      <c r="K58" s="286"/>
      <c r="L58" s="899"/>
      <c r="M58" s="900"/>
      <c r="N58" s="294"/>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9</v>
      </c>
      <c r="B69" s="54" t="str">
        <f>VLOOKUP(A69,'MANO DE OBRA'!A8:D68,3,FALSE)</f>
        <v>Obrero (3)</v>
      </c>
      <c r="C69" s="52"/>
      <c r="D69" s="52"/>
      <c r="E69" s="52"/>
      <c r="F69" s="52"/>
      <c r="G69" s="52"/>
      <c r="H69" s="52"/>
      <c r="I69" s="299">
        <f>K69/J69*100</f>
        <v>82811.68411799999</v>
      </c>
      <c r="J69" s="300">
        <v>185</v>
      </c>
      <c r="K69" s="301">
        <f>VLOOKUP(A69,'MANO DE OBRA'!A8:D99,4,FALSE)</f>
        <v>153201.61561829998</v>
      </c>
      <c r="L69" s="55"/>
      <c r="M69" s="441">
        <v>100</v>
      </c>
      <c r="N69" s="402">
        <f>K69/M69</f>
        <v>1532.0161561829998</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100</v>
      </c>
      <c r="N70" s="402">
        <f>K70/M70</f>
        <v>1021.344104122</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2553.3602603049999</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20638.242664544254</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4127.6485329088509</v>
      </c>
      <c r="M82" s="848"/>
      <c r="N82" s="56"/>
    </row>
    <row r="83" spans="1:14">
      <c r="B83" s="94" t="s">
        <v>1057</v>
      </c>
      <c r="C83" s="95"/>
      <c r="D83" s="95"/>
      <c r="E83" s="95"/>
      <c r="F83" s="95"/>
      <c r="G83" s="95"/>
      <c r="H83" s="95"/>
      <c r="I83" s="92"/>
      <c r="J83" s="93"/>
      <c r="K83" s="311">
        <v>0.05</v>
      </c>
      <c r="L83" s="847">
        <f>N77*K83</f>
        <v>1031.9121332272127</v>
      </c>
      <c r="M83" s="848"/>
      <c r="N83" s="56"/>
    </row>
    <row r="84" spans="1:14" ht="15.75" thickBot="1">
      <c r="B84" s="96" t="s">
        <v>1058</v>
      </c>
      <c r="C84" s="97"/>
      <c r="D84" s="97"/>
      <c r="E84" s="97"/>
      <c r="F84" s="97"/>
      <c r="G84" s="97"/>
      <c r="H84" s="97"/>
      <c r="I84" s="98"/>
      <c r="J84" s="99"/>
      <c r="K84" s="312">
        <v>0.05</v>
      </c>
      <c r="L84" s="849">
        <f>N77*K84</f>
        <v>1031.9121332272127</v>
      </c>
      <c r="M84" s="850"/>
      <c r="N84" s="56"/>
    </row>
    <row r="85" spans="1:14" ht="15.75" thickBot="1">
      <c r="B85" s="812" t="s">
        <v>1037</v>
      </c>
      <c r="C85" s="813"/>
      <c r="D85" s="813"/>
      <c r="E85" s="813"/>
      <c r="F85" s="813"/>
      <c r="G85" s="813"/>
      <c r="H85" s="813"/>
      <c r="I85" s="813"/>
      <c r="J85" s="813"/>
      <c r="K85" s="813"/>
      <c r="L85" s="813"/>
      <c r="M85" s="814"/>
      <c r="N85" s="57">
        <f>L82+L83+L84</f>
        <v>6191.472799363276</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26829.715463907531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977" t="s">
        <v>1028</v>
      </c>
      <c r="D30" s="978"/>
      <c r="E30" s="978"/>
      <c r="F30" s="978"/>
      <c r="G30" s="978"/>
      <c r="H30" s="978"/>
      <c r="I30" s="978"/>
      <c r="J30" s="461"/>
      <c r="K30" s="314"/>
      <c r="L30" s="788" t="s">
        <v>1029</v>
      </c>
      <c r="M30" s="789"/>
      <c r="N30" s="76" t="s">
        <v>1030</v>
      </c>
    </row>
    <row r="31" spans="1:14" ht="30" customHeight="1" thickBot="1">
      <c r="A31" t="s">
        <v>1928</v>
      </c>
      <c r="B31" s="85" t="s">
        <v>1216</v>
      </c>
      <c r="C31" s="979" t="s">
        <v>2242</v>
      </c>
      <c r="D31" s="980"/>
      <c r="E31" s="980"/>
      <c r="F31" s="980"/>
      <c r="G31" s="980"/>
      <c r="H31" s="980"/>
      <c r="I31" s="980"/>
      <c r="J31" s="980"/>
      <c r="K31" s="484"/>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1915.0201952287498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1915.0201952287498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68" t="s">
        <v>853</v>
      </c>
      <c r="B49" s="48"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4350</v>
      </c>
      <c r="N49" s="279">
        <f>K49*M49</f>
        <v>5002.5</v>
      </c>
    </row>
    <row r="50" spans="1:14">
      <c r="A50" s="168" t="s">
        <v>608</v>
      </c>
      <c r="B50" s="48"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392649.19296887715</v>
      </c>
      <c r="N50" s="279">
        <f>K50*M50</f>
        <v>47117.903156265253</v>
      </c>
    </row>
    <row r="51" spans="1:14">
      <c r="A51" s="168" t="s">
        <v>941</v>
      </c>
      <c r="B51" s="48" t="str">
        <f>VLOOKUP(A51,MATERIALES!A6:D373,3,FALSE)</f>
        <v xml:space="preserve">Formaleta (gaviones, juntas de bordillos, juntas de cunetas, muros, concretos clase D,E, F y G)
</v>
      </c>
      <c r="C51" s="432"/>
      <c r="D51" s="432"/>
      <c r="E51" s="432"/>
      <c r="F51" s="432"/>
      <c r="G51" s="432"/>
      <c r="H51" s="432"/>
      <c r="I51" s="432"/>
      <c r="J51" s="319" t="str">
        <f>VLOOKUP(A51,MATERIALES!A6:D643,2,FALSE)</f>
        <v>m2</v>
      </c>
      <c r="K51" s="404">
        <v>2</v>
      </c>
      <c r="L51" s="428"/>
      <c r="M51" s="409">
        <f>VLOOKUP(A51,MATERIALES!A6:D399,4,FALSE)</f>
        <v>1767.1294039655272</v>
      </c>
      <c r="N51" s="279">
        <f>K51*M51</f>
        <v>3534.2588079310544</v>
      </c>
    </row>
    <row r="52" spans="1:14" ht="15.75" thickBot="1">
      <c r="A52" t="s">
        <v>1005</v>
      </c>
      <c r="B52" s="48" t="str">
        <f>VLOOKUP(A52,MATERIALES!A7:D373,3,FALSE)</f>
        <v>Malla para gaviones (2M3)</v>
      </c>
      <c r="C52" s="317"/>
      <c r="D52" s="317"/>
      <c r="E52" s="317"/>
      <c r="F52" s="317"/>
      <c r="G52" s="317"/>
      <c r="H52" s="317"/>
      <c r="I52" s="317"/>
      <c r="J52" s="440" t="str">
        <f>VLOOKUP(A52,MATERIALES!A6:D644,2,FALSE)</f>
        <v>u</v>
      </c>
      <c r="K52" s="131">
        <v>0.5</v>
      </c>
      <c r="L52" s="332"/>
      <c r="M52" s="409">
        <f>VLOOKUP(A52,MATERIALES!A7:D400,4,FALSE)</f>
        <v>172013.21527197308</v>
      </c>
      <c r="N52" s="279">
        <f>K52*M52</f>
        <v>86006.60763598654</v>
      </c>
    </row>
    <row r="53" spans="1:14" ht="15.75" thickBot="1">
      <c r="B53" s="812" t="s">
        <v>1037</v>
      </c>
      <c r="C53" s="813"/>
      <c r="D53" s="813"/>
      <c r="E53" s="813"/>
      <c r="F53" s="813"/>
      <c r="G53" s="813"/>
      <c r="H53" s="813"/>
      <c r="I53" s="813"/>
      <c r="J53" s="813"/>
      <c r="K53" s="813"/>
      <c r="L53" s="813"/>
      <c r="M53" s="814"/>
      <c r="N53" s="401">
        <f>SUM(N48:N52)</f>
        <v>197293.76960018286</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1395</v>
      </c>
      <c r="B58" s="51" t="str">
        <f>VLOOKUP(A58,TRANSPORTE!A1:D117,3,FALSE)</f>
        <v>Transporte de piedra para gaviones</v>
      </c>
      <c r="C58" s="324"/>
      <c r="D58" s="324"/>
      <c r="E58" s="324"/>
      <c r="F58" s="324"/>
      <c r="G58" s="324"/>
      <c r="H58" s="318" t="s">
        <v>339</v>
      </c>
      <c r="I58" s="286">
        <v>1.1000000000000001</v>
      </c>
      <c r="J58" s="293">
        <v>1</v>
      </c>
      <c r="K58" s="286">
        <f>I58*J58</f>
        <v>1.1000000000000001</v>
      </c>
      <c r="L58" s="899">
        <f>VLOOKUP(A58,TRANSPORTE!A1:D117,4,FALSE)</f>
        <v>1576</v>
      </c>
      <c r="M58" s="900"/>
      <c r="N58" s="294">
        <f>K58*L58</f>
        <v>1733.6000000000001</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316"/>
      <c r="C63" s="317"/>
      <c r="D63" s="317"/>
      <c r="E63" s="317"/>
      <c r="F63" s="317"/>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1733.6000000000001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8</v>
      </c>
      <c r="N69" s="402">
        <f>K69/M69</f>
        <v>25533.60260305</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8</v>
      </c>
      <c r="N70" s="402">
        <f>K70/M70</f>
        <v>12766.801301525</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38300.403904574996</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239242.79369998659</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47848.558739997323</v>
      </c>
      <c r="M82" s="848"/>
      <c r="N82" s="56"/>
    </row>
    <row r="83" spans="1:14">
      <c r="B83" s="94" t="s">
        <v>1057</v>
      </c>
      <c r="C83" s="95"/>
      <c r="D83" s="95"/>
      <c r="E83" s="95"/>
      <c r="F83" s="95"/>
      <c r="G83" s="95"/>
      <c r="H83" s="95"/>
      <c r="I83" s="92"/>
      <c r="J83" s="93"/>
      <c r="K83" s="311">
        <v>0.05</v>
      </c>
      <c r="L83" s="847">
        <f>N77*K83</f>
        <v>11962.139684999331</v>
      </c>
      <c r="M83" s="848"/>
      <c r="N83" s="56"/>
    </row>
    <row r="84" spans="1:14" ht="15.75" thickBot="1">
      <c r="B84" s="96" t="s">
        <v>1058</v>
      </c>
      <c r="C84" s="97"/>
      <c r="D84" s="97"/>
      <c r="E84" s="97"/>
      <c r="F84" s="97"/>
      <c r="G84" s="97"/>
      <c r="H84" s="97"/>
      <c r="I84" s="98"/>
      <c r="J84" s="99"/>
      <c r="K84" s="312">
        <v>0.05</v>
      </c>
      <c r="L84" s="849">
        <f>N77*K84</f>
        <v>11962.139684999331</v>
      </c>
      <c r="M84" s="850"/>
      <c r="N84" s="56"/>
    </row>
    <row r="85" spans="1:14" ht="15.75" thickBot="1">
      <c r="B85" s="812" t="s">
        <v>1037</v>
      </c>
      <c r="C85" s="813"/>
      <c r="D85" s="813"/>
      <c r="E85" s="813"/>
      <c r="F85" s="813"/>
      <c r="G85" s="813"/>
      <c r="H85" s="813"/>
      <c r="I85" s="813"/>
      <c r="J85" s="813"/>
      <c r="K85" s="813"/>
      <c r="L85" s="813"/>
      <c r="M85" s="814"/>
      <c r="N85" s="57">
        <f>L82+L83+L84</f>
        <v>71772.838109995981</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311015.63180998259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977" t="s">
        <v>1028</v>
      </c>
      <c r="D30" s="978"/>
      <c r="E30" s="978"/>
      <c r="F30" s="978"/>
      <c r="G30" s="978"/>
      <c r="H30" s="978"/>
      <c r="I30" s="978"/>
      <c r="J30" s="461"/>
      <c r="K30" s="314"/>
      <c r="L30" s="788" t="s">
        <v>1029</v>
      </c>
      <c r="M30" s="789"/>
      <c r="N30" s="76" t="s">
        <v>1030</v>
      </c>
    </row>
    <row r="31" spans="1:14" ht="27" customHeight="1" thickBot="1">
      <c r="A31" t="s">
        <v>1928</v>
      </c>
      <c r="B31" s="85" t="s">
        <v>1217</v>
      </c>
      <c r="C31" s="979" t="s">
        <v>2243</v>
      </c>
      <c r="D31" s="980"/>
      <c r="E31" s="980"/>
      <c r="F31" s="980"/>
      <c r="G31" s="980"/>
      <c r="H31" s="980"/>
      <c r="I31" s="980"/>
      <c r="J31" s="980"/>
      <c r="K31" s="484"/>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1915.0201952287498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1915.0201952287498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68" t="s">
        <v>853</v>
      </c>
      <c r="B49" s="48"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4350</v>
      </c>
      <c r="N49" s="279">
        <f>K49*M49</f>
        <v>5002.5</v>
      </c>
    </row>
    <row r="50" spans="1:14">
      <c r="A50" s="168" t="s">
        <v>608</v>
      </c>
      <c r="B50" s="48"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392649.19296887715</v>
      </c>
      <c r="N50" s="279">
        <f>K50*M50</f>
        <v>47117.903156265253</v>
      </c>
    </row>
    <row r="51" spans="1:14">
      <c r="A51" s="168" t="s">
        <v>941</v>
      </c>
      <c r="B51" s="48" t="str">
        <f>VLOOKUP(A51,MATERIALES!A6:D373,3,FALSE)</f>
        <v xml:space="preserve">Formaleta (gaviones, juntas de bordillos, juntas de cunetas, muros, concretos clase D,E, F y G)
</v>
      </c>
      <c r="C51" s="432"/>
      <c r="D51" s="432"/>
      <c r="E51" s="432"/>
      <c r="F51" s="432"/>
      <c r="G51" s="432"/>
      <c r="H51" s="432"/>
      <c r="I51" s="432"/>
      <c r="J51" s="319" t="str">
        <f>VLOOKUP(A51,MATERIALES!A6:D643,2,FALSE)</f>
        <v>m2</v>
      </c>
      <c r="K51" s="404">
        <v>2</v>
      </c>
      <c r="L51" s="428"/>
      <c r="M51" s="409">
        <f>VLOOKUP(A51,MATERIALES!A6:D399,4,FALSE)</f>
        <v>1767.1294039655272</v>
      </c>
      <c r="N51" s="279">
        <f>K51*M51</f>
        <v>3534.2588079310544</v>
      </c>
    </row>
    <row r="52" spans="1:14" ht="15.75" thickBot="1">
      <c r="A52" t="s">
        <v>1009</v>
      </c>
      <c r="B52" s="48" t="str">
        <f>VLOOKUP(A52,MATERIALES!A7:D373,3,FALSE)</f>
        <v>Malla Ciclónica Para Gaviones Galvanizada Aleación Zn-5A1-Mm Cal 12 (2M3)</v>
      </c>
      <c r="C52" s="317"/>
      <c r="D52" s="317"/>
      <c r="E52" s="317"/>
      <c r="F52" s="317"/>
      <c r="G52" s="317"/>
      <c r="H52" s="317"/>
      <c r="I52" s="317"/>
      <c r="J52" s="440" t="str">
        <f>VLOOKUP(A52,MATERIALES!A6:D644,2,FALSE)</f>
        <v>u</v>
      </c>
      <c r="K52" s="131">
        <v>0.5</v>
      </c>
      <c r="L52" s="332"/>
      <c r="M52" s="409">
        <f>VLOOKUP(A52,MATERIALES!A7:D400,4,FALSE)</f>
        <v>230308.45892691915</v>
      </c>
      <c r="N52" s="279">
        <f>K52*M52</f>
        <v>115154.22946345957</v>
      </c>
    </row>
    <row r="53" spans="1:14" ht="15.75" thickBot="1">
      <c r="B53" s="812" t="s">
        <v>1037</v>
      </c>
      <c r="C53" s="813"/>
      <c r="D53" s="813"/>
      <c r="E53" s="813"/>
      <c r="F53" s="813"/>
      <c r="G53" s="813"/>
      <c r="H53" s="813"/>
      <c r="I53" s="813"/>
      <c r="J53" s="813"/>
      <c r="K53" s="813"/>
      <c r="L53" s="813"/>
      <c r="M53" s="814"/>
      <c r="N53" s="401">
        <f>SUM(N48:N52)</f>
        <v>226441.39142765588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1395</v>
      </c>
      <c r="B58" s="51" t="str">
        <f>VLOOKUP(A58,TRANSPORTE!A1:D117,3,FALSE)</f>
        <v>Transporte de piedra para gaviones</v>
      </c>
      <c r="C58" s="324"/>
      <c r="D58" s="324"/>
      <c r="E58" s="324"/>
      <c r="F58" s="324"/>
      <c r="G58" s="324"/>
      <c r="H58" s="318" t="s">
        <v>339</v>
      </c>
      <c r="I58" s="286">
        <v>1.1000000000000001</v>
      </c>
      <c r="J58" s="293">
        <v>1</v>
      </c>
      <c r="K58" s="286">
        <f>I58*J58</f>
        <v>1.1000000000000001</v>
      </c>
      <c r="L58" s="899">
        <f>VLOOKUP(A58,TRANSPORTE!A1:D117,4,FALSE)</f>
        <v>1576</v>
      </c>
      <c r="M58" s="900"/>
      <c r="N58" s="294">
        <f>K58*L58</f>
        <v>1733.6000000000001</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1733.6000000000001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8</v>
      </c>
      <c r="N69" s="402">
        <f>K69/M69</f>
        <v>25533.60260305</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8</v>
      </c>
      <c r="N70" s="402">
        <f>K70/M70</f>
        <v>12766.801301525</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38300.403904574996</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268390.41552745964</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53678.083105491933</v>
      </c>
      <c r="M82" s="848"/>
      <c r="N82" s="56"/>
    </row>
    <row r="83" spans="1:14">
      <c r="B83" s="94" t="s">
        <v>1057</v>
      </c>
      <c r="C83" s="95"/>
      <c r="D83" s="95"/>
      <c r="E83" s="95"/>
      <c r="F83" s="95"/>
      <c r="G83" s="95"/>
      <c r="H83" s="95"/>
      <c r="I83" s="92"/>
      <c r="J83" s="93"/>
      <c r="K83" s="311">
        <v>0.05</v>
      </c>
      <c r="L83" s="847">
        <f>N77*K83</f>
        <v>13419.520776372983</v>
      </c>
      <c r="M83" s="848"/>
      <c r="N83" s="56"/>
    </row>
    <row r="84" spans="1:14" ht="15.75" thickBot="1">
      <c r="B84" s="96" t="s">
        <v>1058</v>
      </c>
      <c r="C84" s="97"/>
      <c r="D84" s="97"/>
      <c r="E84" s="97"/>
      <c r="F84" s="97"/>
      <c r="G84" s="97"/>
      <c r="H84" s="97"/>
      <c r="I84" s="98"/>
      <c r="J84" s="99"/>
      <c r="K84" s="312">
        <v>0.05</v>
      </c>
      <c r="L84" s="849">
        <f>N77*K84</f>
        <v>13419.520776372983</v>
      </c>
      <c r="M84" s="850"/>
      <c r="N84" s="56"/>
    </row>
    <row r="85" spans="1:14" ht="15.75" thickBot="1">
      <c r="B85" s="812" t="s">
        <v>1037</v>
      </c>
      <c r="C85" s="813"/>
      <c r="D85" s="813"/>
      <c r="E85" s="813"/>
      <c r="F85" s="813"/>
      <c r="G85" s="813"/>
      <c r="H85" s="813"/>
      <c r="I85" s="813"/>
      <c r="J85" s="813"/>
      <c r="K85" s="813"/>
      <c r="L85" s="813"/>
      <c r="M85" s="814"/>
      <c r="N85" s="57">
        <f>L82+L83+L84</f>
        <v>80517.124658237895</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348907.54018569755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977" t="s">
        <v>1028</v>
      </c>
      <c r="D30" s="978"/>
      <c r="E30" s="978"/>
      <c r="F30" s="978"/>
      <c r="G30" s="978"/>
      <c r="H30" s="978"/>
      <c r="I30" s="978"/>
      <c r="J30" s="461"/>
      <c r="K30" s="314"/>
      <c r="L30" s="788" t="s">
        <v>1029</v>
      </c>
      <c r="M30" s="789"/>
      <c r="N30" s="76" t="s">
        <v>1030</v>
      </c>
    </row>
    <row r="31" spans="1:14" ht="27" customHeight="1" thickBot="1">
      <c r="A31" t="s">
        <v>1928</v>
      </c>
      <c r="B31" s="85" t="s">
        <v>1763</v>
      </c>
      <c r="C31" s="979" t="s">
        <v>2244</v>
      </c>
      <c r="D31" s="980"/>
      <c r="E31" s="980"/>
      <c r="F31" s="980"/>
      <c r="G31" s="980"/>
      <c r="H31" s="980"/>
      <c r="I31" s="980"/>
      <c r="J31" s="980"/>
      <c r="K31" s="484"/>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1915.0201952287498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1915.0201952287498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68" t="s">
        <v>853</v>
      </c>
      <c r="B49" s="48"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4350</v>
      </c>
      <c r="N49" s="279">
        <f>K49*M49</f>
        <v>5002.5</v>
      </c>
    </row>
    <row r="50" spans="1:14">
      <c r="A50" s="168" t="s">
        <v>608</v>
      </c>
      <c r="B50" s="48"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392649.19296887715</v>
      </c>
      <c r="N50" s="279">
        <f>K50*M50</f>
        <v>47117.903156265253</v>
      </c>
    </row>
    <row r="51" spans="1:14">
      <c r="A51" s="168" t="s">
        <v>941</v>
      </c>
      <c r="B51" s="48" t="str">
        <f>VLOOKUP(A51,MATERIALES!A6:D373,3,FALSE)</f>
        <v xml:space="preserve">Formaleta (gaviones, juntas de bordillos, juntas de cunetas, muros, concretos clase D,E, F y G)
</v>
      </c>
      <c r="C51" s="432"/>
      <c r="D51" s="432"/>
      <c r="E51" s="432"/>
      <c r="F51" s="432"/>
      <c r="G51" s="432"/>
      <c r="H51" s="432"/>
      <c r="I51" s="432"/>
      <c r="J51" s="319" t="str">
        <f>VLOOKUP(A51,MATERIALES!A6:D643,2,FALSE)</f>
        <v>m2</v>
      </c>
      <c r="K51" s="404">
        <v>2</v>
      </c>
      <c r="L51" s="428"/>
      <c r="M51" s="409">
        <f>VLOOKUP(A51,MATERIALES!A6:D399,4,FALSE)</f>
        <v>1767.1294039655272</v>
      </c>
      <c r="N51" s="279">
        <f>K51*M51</f>
        <v>3534.2588079310544</v>
      </c>
    </row>
    <row r="52" spans="1:14" ht="15.75" thickBot="1">
      <c r="A52" t="s">
        <v>1011</v>
      </c>
      <c r="B52" s="48" t="str">
        <f>VLOOKUP(A52,MATERIALES!A7:D373,3,FALSE)</f>
        <v>Malla Ciclónica Para Gaviones Galvanizada Y Plastificada Con Pvc Cal 12 (2M3)</v>
      </c>
      <c r="C52" s="317"/>
      <c r="D52" s="317"/>
      <c r="E52" s="317"/>
      <c r="F52" s="317"/>
      <c r="G52" s="317"/>
      <c r="H52" s="317"/>
      <c r="I52" s="317"/>
      <c r="J52" s="440" t="str">
        <f>VLOOKUP(A52,MATERIALES!A6:D644,2,FALSE)</f>
        <v>u</v>
      </c>
      <c r="K52" s="131">
        <v>0.5</v>
      </c>
      <c r="L52" s="332"/>
      <c r="M52" s="409">
        <f>VLOOKUP(A52,MATERIALES!A7:D400,4,FALSE)</f>
        <v>198487.27289963115</v>
      </c>
      <c r="N52" s="279">
        <f>K52*M52</f>
        <v>99243.636449815574</v>
      </c>
    </row>
    <row r="53" spans="1:14" ht="15.75" thickBot="1">
      <c r="B53" s="812" t="s">
        <v>1037</v>
      </c>
      <c r="C53" s="813"/>
      <c r="D53" s="813"/>
      <c r="E53" s="813"/>
      <c r="F53" s="813"/>
      <c r="G53" s="813"/>
      <c r="H53" s="813"/>
      <c r="I53" s="813"/>
      <c r="J53" s="813"/>
      <c r="K53" s="813"/>
      <c r="L53" s="813"/>
      <c r="M53" s="814"/>
      <c r="N53" s="401">
        <f>SUM(N48:N52)</f>
        <v>210530.79841401189</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1395</v>
      </c>
      <c r="B58" s="51" t="str">
        <f>VLOOKUP(A58,TRANSPORTE!A1:D117,3,FALSE)</f>
        <v>Transporte de piedra para gaviones</v>
      </c>
      <c r="C58" s="324"/>
      <c r="D58" s="324"/>
      <c r="E58" s="324"/>
      <c r="F58" s="324"/>
      <c r="G58" s="324"/>
      <c r="H58" s="318" t="s">
        <v>339</v>
      </c>
      <c r="I58" s="286">
        <v>1.1000000000000001</v>
      </c>
      <c r="J58" s="293">
        <v>1</v>
      </c>
      <c r="K58" s="286">
        <f>I58*J58</f>
        <v>1.1000000000000001</v>
      </c>
      <c r="L58" s="899">
        <f>VLOOKUP(A58,TRANSPORTE!A1:D117,4,FALSE)</f>
        <v>1576</v>
      </c>
      <c r="M58" s="900"/>
      <c r="N58" s="294">
        <f>K58*L58</f>
        <v>1733.6000000000001</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1733.6000000000001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966"/>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8</v>
      </c>
      <c r="N69" s="402">
        <f>K69/M69</f>
        <v>25533.60260305</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8</v>
      </c>
      <c r="N70" s="402">
        <f>K70/M70</f>
        <v>12766.801301525</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38300.403904574996</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252479.82251381566</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50495.964502763134</v>
      </c>
      <c r="M82" s="848"/>
      <c r="N82" s="56"/>
    </row>
    <row r="83" spans="1:14">
      <c r="B83" s="94" t="s">
        <v>1057</v>
      </c>
      <c r="C83" s="95"/>
      <c r="D83" s="95"/>
      <c r="E83" s="95"/>
      <c r="F83" s="95"/>
      <c r="G83" s="95"/>
      <c r="H83" s="95"/>
      <c r="I83" s="92"/>
      <c r="J83" s="93"/>
      <c r="K83" s="311">
        <v>0.05</v>
      </c>
      <c r="L83" s="847">
        <f>N77*K83</f>
        <v>12623.991125690784</v>
      </c>
      <c r="M83" s="848"/>
      <c r="N83" s="56"/>
    </row>
    <row r="84" spans="1:14" ht="15.75" thickBot="1">
      <c r="B84" s="96" t="s">
        <v>1058</v>
      </c>
      <c r="C84" s="97"/>
      <c r="D84" s="97"/>
      <c r="E84" s="97"/>
      <c r="F84" s="97"/>
      <c r="G84" s="97"/>
      <c r="H84" s="97"/>
      <c r="I84" s="98"/>
      <c r="J84" s="99"/>
      <c r="K84" s="312">
        <v>0.05</v>
      </c>
      <c r="L84" s="849">
        <f>N77*K84</f>
        <v>12623.991125690784</v>
      </c>
      <c r="M84" s="850"/>
      <c r="N84" s="56"/>
    </row>
    <row r="85" spans="1:14" ht="15.75" thickBot="1">
      <c r="B85" s="812" t="s">
        <v>1037</v>
      </c>
      <c r="C85" s="813"/>
      <c r="D85" s="813"/>
      <c r="E85" s="813"/>
      <c r="F85" s="813"/>
      <c r="G85" s="813"/>
      <c r="H85" s="813"/>
      <c r="I85" s="813"/>
      <c r="J85" s="813"/>
      <c r="K85" s="813"/>
      <c r="L85" s="813"/>
      <c r="M85" s="814"/>
      <c r="N85" s="57">
        <f>L82+L83+L84</f>
        <v>75743.946754144694</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328223.76926796034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977" t="s">
        <v>1028</v>
      </c>
      <c r="D30" s="978"/>
      <c r="E30" s="978"/>
      <c r="F30" s="978"/>
      <c r="G30" s="978"/>
      <c r="H30" s="978"/>
      <c r="I30" s="978"/>
      <c r="J30" s="461"/>
      <c r="K30" s="314"/>
      <c r="L30" s="788" t="s">
        <v>1029</v>
      </c>
      <c r="M30" s="789"/>
      <c r="N30" s="76" t="s">
        <v>1030</v>
      </c>
    </row>
    <row r="31" spans="1:14" ht="28.5" customHeight="1" thickBot="1">
      <c r="A31" t="s">
        <v>1928</v>
      </c>
      <c r="B31" s="85" t="s">
        <v>1764</v>
      </c>
      <c r="C31" s="979" t="s">
        <v>2245</v>
      </c>
      <c r="D31" s="980"/>
      <c r="E31" s="980"/>
      <c r="F31" s="980"/>
      <c r="G31" s="980"/>
      <c r="H31" s="980"/>
      <c r="I31" s="980"/>
      <c r="J31" s="980"/>
      <c r="K31" s="484"/>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1915.0201952287498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1915.0201952287498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68" t="s">
        <v>853</v>
      </c>
      <c r="B49" s="48"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4350</v>
      </c>
      <c r="N49" s="279">
        <f>K49*M49</f>
        <v>5002.5</v>
      </c>
    </row>
    <row r="50" spans="1:14">
      <c r="A50" s="168" t="s">
        <v>608</v>
      </c>
      <c r="B50" s="48"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392649.19296887715</v>
      </c>
      <c r="N50" s="279">
        <f>K50*M50</f>
        <v>47117.903156265253</v>
      </c>
    </row>
    <row r="51" spans="1:14">
      <c r="A51" s="168" t="s">
        <v>941</v>
      </c>
      <c r="B51" s="48" t="str">
        <f>VLOOKUP(A51,MATERIALES!A6:D373,3,FALSE)</f>
        <v xml:space="preserve">Formaleta (gaviones, juntas de bordillos, juntas de cunetas, muros, concretos clase D,E, F y G)
</v>
      </c>
      <c r="C51" s="432"/>
      <c r="D51" s="432"/>
      <c r="E51" s="432"/>
      <c r="F51" s="432"/>
      <c r="G51" s="432"/>
      <c r="H51" s="432"/>
      <c r="I51" s="432"/>
      <c r="J51" s="319" t="str">
        <f>VLOOKUP(A51,MATERIALES!A6:D643,2,FALSE)</f>
        <v>m2</v>
      </c>
      <c r="K51" s="404">
        <v>2</v>
      </c>
      <c r="L51" s="428"/>
      <c r="M51" s="409">
        <f>VLOOKUP(A51,MATERIALES!A6:D399,4,FALSE)</f>
        <v>1767.1294039655272</v>
      </c>
      <c r="N51" s="279">
        <f>K51*M51</f>
        <v>3534.2588079310544</v>
      </c>
    </row>
    <row r="52" spans="1:14" ht="15.75" thickBot="1">
      <c r="A52" t="s">
        <v>1013</v>
      </c>
      <c r="B52" s="48" t="str">
        <f>VLOOKUP(A52,MATERIALES!A7:D373,3,FALSE)</f>
        <v>Malla Ciclónica Para Gaviones Galvanizada Aleación Zn-5A1-Mm Y Plastificada Pvc Cal 12 (2M3)</v>
      </c>
      <c r="C52" s="317"/>
      <c r="D52" s="317"/>
      <c r="E52" s="317"/>
      <c r="F52" s="317"/>
      <c r="G52" s="317"/>
      <c r="H52" s="317"/>
      <c r="I52" s="317"/>
      <c r="J52" s="440" t="str">
        <f>VLOOKUP(A52,MATERIALES!A6:D644,2,FALSE)</f>
        <v>u</v>
      </c>
      <c r="K52" s="131">
        <v>0.5</v>
      </c>
      <c r="L52" s="332"/>
      <c r="M52" s="409">
        <f>VLOOKUP(A52,MATERIALES!A7:D400,4,FALSE)</f>
        <v>256299.87496958533</v>
      </c>
      <c r="N52" s="279">
        <f>K52*M52</f>
        <v>128149.93748479267</v>
      </c>
    </row>
    <row r="53" spans="1:14" ht="15.75" thickBot="1">
      <c r="B53" s="812" t="s">
        <v>1037</v>
      </c>
      <c r="C53" s="813"/>
      <c r="D53" s="813"/>
      <c r="E53" s="813"/>
      <c r="F53" s="813"/>
      <c r="G53" s="813"/>
      <c r="H53" s="813"/>
      <c r="I53" s="813"/>
      <c r="J53" s="813"/>
      <c r="K53" s="813"/>
      <c r="L53" s="813"/>
      <c r="M53" s="814"/>
      <c r="N53" s="401">
        <f>SUM(N48:N52)</f>
        <v>239437.09944898897</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1395</v>
      </c>
      <c r="B58" s="51" t="str">
        <f>VLOOKUP(A58,TRANSPORTE!A1:D117,3,FALSE)</f>
        <v>Transporte de piedra para gaviones</v>
      </c>
      <c r="C58" s="324"/>
      <c r="D58" s="324"/>
      <c r="E58" s="324"/>
      <c r="F58" s="324"/>
      <c r="G58" s="324"/>
      <c r="H58" s="318" t="s">
        <v>339</v>
      </c>
      <c r="I58" s="286">
        <v>1.1000000000000001</v>
      </c>
      <c r="J58" s="293">
        <v>1</v>
      </c>
      <c r="K58" s="286">
        <f>I58*J58</f>
        <v>1.1000000000000001</v>
      </c>
      <c r="L58" s="899">
        <f>VLOOKUP(A58,TRANSPORTE!A1:D117,4,FALSE)</f>
        <v>1576</v>
      </c>
      <c r="M58" s="900"/>
      <c r="N58" s="294">
        <f>K58*L58</f>
        <v>1733.6000000000001</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1733.6000000000001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966"/>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8</v>
      </c>
      <c r="N69" s="402">
        <f>K69/M69</f>
        <v>25533.60260305</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8</v>
      </c>
      <c r="N70" s="402">
        <f>K70/M70</f>
        <v>12766.801301525</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38300.403904574996</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281386.12354879273</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56277.22470975855</v>
      </c>
      <c r="M82" s="848"/>
      <c r="N82" s="56"/>
    </row>
    <row r="83" spans="1:14">
      <c r="B83" s="94" t="s">
        <v>1057</v>
      </c>
      <c r="C83" s="95"/>
      <c r="D83" s="95"/>
      <c r="E83" s="95"/>
      <c r="F83" s="95"/>
      <c r="G83" s="95"/>
      <c r="H83" s="95"/>
      <c r="I83" s="92"/>
      <c r="J83" s="93"/>
      <c r="K83" s="311">
        <v>0.05</v>
      </c>
      <c r="L83" s="847">
        <f>N77*K83</f>
        <v>14069.306177439637</v>
      </c>
      <c r="M83" s="848"/>
      <c r="N83" s="56"/>
    </row>
    <row r="84" spans="1:14" ht="15.75" thickBot="1">
      <c r="B84" s="96" t="s">
        <v>1058</v>
      </c>
      <c r="C84" s="97"/>
      <c r="D84" s="97"/>
      <c r="E84" s="97"/>
      <c r="F84" s="97"/>
      <c r="G84" s="97"/>
      <c r="H84" s="97"/>
      <c r="I84" s="98"/>
      <c r="J84" s="99"/>
      <c r="K84" s="312">
        <v>0.05</v>
      </c>
      <c r="L84" s="849">
        <f>N77*K84</f>
        <v>14069.306177439637</v>
      </c>
      <c r="M84" s="850"/>
      <c r="N84" s="56"/>
    </row>
    <row r="85" spans="1:14" ht="15.75" thickBot="1">
      <c r="B85" s="812" t="s">
        <v>1037</v>
      </c>
      <c r="C85" s="813"/>
      <c r="D85" s="813"/>
      <c r="E85" s="813"/>
      <c r="F85" s="813"/>
      <c r="G85" s="813"/>
      <c r="H85" s="813"/>
      <c r="I85" s="813"/>
      <c r="J85" s="813"/>
      <c r="K85" s="813"/>
      <c r="L85" s="813"/>
      <c r="M85" s="814"/>
      <c r="N85" s="57">
        <f>L82+L83+L84</f>
        <v>84415.837064637817</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365801.96061343054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1765</v>
      </c>
      <c r="C31" s="86" t="s">
        <v>2246</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257</v>
      </c>
      <c r="B36" s="861" t="str">
        <f>VLOOKUP(A36,EQUIPOS!A6:D154,3,FALSE)</f>
        <v>Mezcladora de concreto 1 bulto</v>
      </c>
      <c r="C36" s="862"/>
      <c r="D36" s="862"/>
      <c r="E36" s="862"/>
      <c r="F36" s="862"/>
      <c r="G36" s="862"/>
      <c r="H36" s="863"/>
      <c r="I36" s="274"/>
      <c r="J36" s="275"/>
      <c r="K36" s="276">
        <f>VLOOKUP(A36,EQUIPOS!A6:D163,4,FALSE)</f>
        <v>4994.666666666667</v>
      </c>
      <c r="L36" s="277"/>
      <c r="M36" s="343">
        <v>1</v>
      </c>
      <c r="N36" s="279">
        <f>K36*M36</f>
        <v>4994.666666666667</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3191.7003253812504</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8186.3669920479169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824</v>
      </c>
      <c r="B48" s="48"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58257.5</v>
      </c>
      <c r="N48" s="279">
        <f t="shared" ref="N48:N53" si="0">K48*M48</f>
        <v>29361.78</v>
      </c>
    </row>
    <row r="49" spans="1:14">
      <c r="A49" s="168" t="s">
        <v>941</v>
      </c>
      <c r="B49" s="48" t="str">
        <f>VLOOKUP(A49,MATERIALES!A6:D373,3,FALSE)</f>
        <v xml:space="preserve">Formaleta (gaviones, juntas de bordillos, juntas de cunetas, muros, concretos clase D,E, F y G)
</v>
      </c>
      <c r="C49" s="432"/>
      <c r="D49" s="432"/>
      <c r="E49" s="432"/>
      <c r="F49" s="432"/>
      <c r="G49" s="432"/>
      <c r="H49" s="432"/>
      <c r="I49" s="432"/>
      <c r="J49" s="319" t="str">
        <f>VLOOKUP(A49,MATERIALES!A5:D641,2,FALSE)</f>
        <v>m2</v>
      </c>
      <c r="K49" s="404">
        <v>2</v>
      </c>
      <c r="L49" s="428"/>
      <c r="M49" s="409">
        <f>VLOOKUP(A49,MATERIALES!A6:D397,4,FALSE)</f>
        <v>1767.1294039655272</v>
      </c>
      <c r="N49" s="279">
        <f t="shared" si="0"/>
        <v>3534.2588079310544</v>
      </c>
    </row>
    <row r="50" spans="1:14">
      <c r="A50" s="168" t="s">
        <v>845</v>
      </c>
      <c r="B50" s="48" t="str">
        <f>VLOOKUP(A50,MATERIALES!A6:D373,3,FALSE)</f>
        <v>Agua</v>
      </c>
      <c r="C50" s="432"/>
      <c r="D50" s="432"/>
      <c r="E50" s="432"/>
      <c r="F50" s="432"/>
      <c r="G50" s="432"/>
      <c r="H50" s="432"/>
      <c r="I50" s="432"/>
      <c r="J50" s="319" t="str">
        <f>VLOOKUP(A50,MATERIALES!A6:D642,2,FALSE)</f>
        <v>lt</v>
      </c>
      <c r="K50" s="404">
        <v>111</v>
      </c>
      <c r="L50" s="428"/>
      <c r="M50" s="409">
        <f>VLOOKUP(A50,MATERIALES!A6:D398,4,FALSE)</f>
        <v>44.211442900018071</v>
      </c>
      <c r="N50" s="279">
        <f t="shared" si="0"/>
        <v>4907.4701619020061</v>
      </c>
    </row>
    <row r="51" spans="1:14">
      <c r="A51" s="168" t="s">
        <v>625</v>
      </c>
      <c r="B51" s="48" t="str">
        <f>VLOOKUP(A51,MATERIALES!A6:D373,3,FALSE)</f>
        <v xml:space="preserve">Piedra para concreto ciclópeo (rajón o canto rodado)
</v>
      </c>
      <c r="C51" s="432"/>
      <c r="D51" s="432"/>
      <c r="E51" s="432"/>
      <c r="F51" s="432"/>
      <c r="G51" s="432"/>
      <c r="H51" s="432"/>
      <c r="I51" s="432"/>
      <c r="J51" s="319" t="str">
        <f>VLOOKUP(A51,MATERIALES!A6:D643,2,FALSE)</f>
        <v>m3</v>
      </c>
      <c r="K51" s="404">
        <v>0.4</v>
      </c>
      <c r="L51" s="428"/>
      <c r="M51" s="409">
        <f>VLOOKUP(A51,MATERIALES!A6:D399,4,FALSE)</f>
        <v>50575</v>
      </c>
      <c r="N51" s="279">
        <f t="shared" si="0"/>
        <v>20230</v>
      </c>
    </row>
    <row r="52" spans="1:14">
      <c r="A52" t="s">
        <v>873</v>
      </c>
      <c r="B52" s="327" t="str">
        <f>VLOOKUP(A52,MATERIALES!A7:D373,3,FALSE)</f>
        <v>Arena lavada</v>
      </c>
      <c r="C52" s="52"/>
      <c r="D52" s="52"/>
      <c r="E52" s="52"/>
      <c r="F52" s="52"/>
      <c r="G52" s="52"/>
      <c r="H52" s="52"/>
      <c r="I52" s="52"/>
      <c r="J52" s="319" t="str">
        <f>VLOOKUP(A52,MATERIALES!A6:D644,2,FALSE)</f>
        <v>m3</v>
      </c>
      <c r="K52" s="174">
        <v>0.378</v>
      </c>
      <c r="L52" s="325"/>
      <c r="M52" s="433">
        <f>VLOOKUP(A52,MATERIALES!A7:D400,4,FALSE)</f>
        <v>85771.427321671188</v>
      </c>
      <c r="N52" s="280">
        <f t="shared" si="0"/>
        <v>32421.599527591708</v>
      </c>
    </row>
    <row r="53" spans="1:14">
      <c r="A53" t="s">
        <v>875</v>
      </c>
      <c r="B53" s="173" t="str">
        <f>VLOOKUP(A53,MATERIALES!A8:D373,3,FALSE)</f>
        <v xml:space="preserve">Cemento gris
</v>
      </c>
      <c r="C53" s="324"/>
      <c r="D53" s="324"/>
      <c r="E53" s="324"/>
      <c r="F53" s="324"/>
      <c r="G53" s="324"/>
      <c r="H53" s="324"/>
      <c r="I53" s="324"/>
      <c r="J53" s="319" t="str">
        <f>VLOOKUP(A53,MATERIALES!A7:D645,2,FALSE)</f>
        <v>kg</v>
      </c>
      <c r="K53" s="49">
        <v>156</v>
      </c>
      <c r="L53" s="325"/>
      <c r="M53" s="433">
        <f>VLOOKUP(A53,MATERIALES!A8:D401,4,FALSE)</f>
        <v>478.46923401434333</v>
      </c>
      <c r="N53" s="280">
        <f t="shared" si="0"/>
        <v>74641.200506237554</v>
      </c>
    </row>
    <row r="54" spans="1:14">
      <c r="B54" s="327"/>
      <c r="C54" s="324"/>
      <c r="D54" s="324"/>
      <c r="E54" s="324"/>
      <c r="F54" s="324"/>
      <c r="G54" s="324"/>
      <c r="H54" s="324"/>
      <c r="I54" s="324"/>
      <c r="J54" s="318"/>
      <c r="K54" s="49"/>
      <c r="L54" s="325"/>
      <c r="M54" s="433"/>
      <c r="N54" s="280"/>
    </row>
    <row r="55" spans="1:14" ht="15.75" thickBot="1">
      <c r="B55" s="901" t="s">
        <v>1037</v>
      </c>
      <c r="C55" s="855"/>
      <c r="D55" s="855"/>
      <c r="E55" s="855"/>
      <c r="F55" s="855"/>
      <c r="G55" s="855"/>
      <c r="H55" s="855"/>
      <c r="I55" s="855"/>
      <c r="J55" s="855"/>
      <c r="K55" s="855"/>
      <c r="L55" s="855"/>
      <c r="M55" s="856"/>
      <c r="N55" s="109">
        <f>SUM(N48:N54)</f>
        <v>165096.30900366232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1395</v>
      </c>
      <c r="B60" s="51" t="str">
        <f>VLOOKUP(A60,TRANSPORTE!A1:D117,3,FALSE)</f>
        <v>Transporte de piedra para gaviones</v>
      </c>
      <c r="C60" s="324"/>
      <c r="D60" s="324"/>
      <c r="E60" s="324"/>
      <c r="F60" s="324"/>
      <c r="G60" s="324"/>
      <c r="H60" s="318" t="s">
        <v>339</v>
      </c>
      <c r="I60" s="286">
        <v>0.4</v>
      </c>
      <c r="J60" s="293">
        <v>1</v>
      </c>
      <c r="K60" s="286">
        <f>I60*J60</f>
        <v>0.4</v>
      </c>
      <c r="L60" s="899">
        <f>VLOOKUP(A60,TRANSPORTE!A1:D117,4,FALSE)</f>
        <v>1576</v>
      </c>
      <c r="M60" s="900"/>
      <c r="N60" s="294">
        <f>K60*L60</f>
        <v>630.40000000000009</v>
      </c>
    </row>
    <row r="61" spans="1:14">
      <c r="A61" t="s">
        <v>1313</v>
      </c>
      <c r="B61" s="51" t="str">
        <f>VLOOKUP(A61,TRANSPORTE!A1:D117,3,FALSE)</f>
        <v>Transporte de arena</v>
      </c>
      <c r="C61" s="52"/>
      <c r="D61" s="52"/>
      <c r="E61" s="52"/>
      <c r="F61" s="52"/>
      <c r="G61" s="52"/>
      <c r="H61" s="318" t="s">
        <v>339</v>
      </c>
      <c r="I61" s="286">
        <v>0.378</v>
      </c>
      <c r="J61" s="293">
        <v>1</v>
      </c>
      <c r="K61" s="286">
        <f>I61*J61</f>
        <v>0.378</v>
      </c>
      <c r="L61" s="899">
        <f>VLOOKUP(A61,TRANSPORTE!A1:D117,4,FALSE)</f>
        <v>1576</v>
      </c>
      <c r="M61" s="900"/>
      <c r="N61" s="294">
        <f t="shared" ref="N61:N62" si="1">K61*L61</f>
        <v>595.72799999999995</v>
      </c>
    </row>
    <row r="62" spans="1:14">
      <c r="A62" t="s">
        <v>1365</v>
      </c>
      <c r="B62" s="51" t="str">
        <f>VLOOKUP(A62,TRANSPORTE!A1:D117,3,FALSE)</f>
        <v>Transporte de material triturado</v>
      </c>
      <c r="C62" s="52"/>
      <c r="D62" s="52"/>
      <c r="E62" s="52"/>
      <c r="F62" s="52"/>
      <c r="G62" s="52"/>
      <c r="H62" s="318" t="s">
        <v>339</v>
      </c>
      <c r="I62" s="286">
        <v>0.504</v>
      </c>
      <c r="J62" s="293">
        <v>1</v>
      </c>
      <c r="K62" s="286">
        <f>I62*J62</f>
        <v>0.504</v>
      </c>
      <c r="L62" s="899">
        <f>VLOOKUP(A62,TRANSPORTE!A1:D117,4,FALSE)</f>
        <v>1576</v>
      </c>
      <c r="M62" s="900"/>
      <c r="N62" s="294">
        <f t="shared" si="1"/>
        <v>794.30399999999997</v>
      </c>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2020.4320000000002</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9" t="s">
        <v>19</v>
      </c>
      <c r="B71" s="54" t="str">
        <f>VLOOKUP(A71,'MANO DE OBRA'!A8:D68,3,FALSE)</f>
        <v>Obrero (8)</v>
      </c>
      <c r="C71" s="52"/>
      <c r="D71" s="52"/>
      <c r="E71" s="52"/>
      <c r="F71" s="52"/>
      <c r="G71" s="52"/>
      <c r="H71" s="52"/>
      <c r="I71" s="299">
        <f>K71/J71*100</f>
        <v>220831.15764799999</v>
      </c>
      <c r="J71" s="300">
        <v>185</v>
      </c>
      <c r="K71" s="301">
        <f>VLOOKUP(A71,'MANO DE OBRA'!A8:D99,4,FALSE)</f>
        <v>408537.6416488</v>
      </c>
      <c r="L71" s="55"/>
      <c r="M71" s="441">
        <v>8</v>
      </c>
      <c r="N71" s="402">
        <f>K71/M71</f>
        <v>51067.205206099999</v>
      </c>
      <c r="O71" s="111"/>
    </row>
    <row r="72" spans="1:15">
      <c r="A72" s="169"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8</v>
      </c>
      <c r="N72" s="402">
        <f>K72/M72</f>
        <v>12766.801301525</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63834.006507625003</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239137.11450333527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47827.422900667058</v>
      </c>
      <c r="M84" s="848"/>
      <c r="N84" s="56"/>
    </row>
    <row r="85" spans="1:14">
      <c r="B85" s="94" t="s">
        <v>1057</v>
      </c>
      <c r="C85" s="95"/>
      <c r="D85" s="95"/>
      <c r="E85" s="95"/>
      <c r="F85" s="95"/>
      <c r="G85" s="95"/>
      <c r="H85" s="95"/>
      <c r="I85" s="92"/>
      <c r="J85" s="93"/>
      <c r="K85" s="311">
        <v>0.05</v>
      </c>
      <c r="L85" s="847">
        <f>N79*K85</f>
        <v>11956.855725166764</v>
      </c>
      <c r="M85" s="848"/>
      <c r="N85" s="56"/>
    </row>
    <row r="86" spans="1:14" ht="15.75" thickBot="1">
      <c r="B86" s="96" t="s">
        <v>1058</v>
      </c>
      <c r="C86" s="97"/>
      <c r="D86" s="97"/>
      <c r="E86" s="97"/>
      <c r="F86" s="97"/>
      <c r="G86" s="97"/>
      <c r="H86" s="97"/>
      <c r="I86" s="98"/>
      <c r="J86" s="99"/>
      <c r="K86" s="312">
        <v>0.05</v>
      </c>
      <c r="L86" s="849">
        <f>N79*K86</f>
        <v>11956.855725166764</v>
      </c>
      <c r="M86" s="850"/>
      <c r="N86" s="56"/>
    </row>
    <row r="87" spans="1:14" ht="15.75" thickBot="1">
      <c r="B87" s="812" t="s">
        <v>1037</v>
      </c>
      <c r="C87" s="813"/>
      <c r="D87" s="813"/>
      <c r="E87" s="813"/>
      <c r="F87" s="813"/>
      <c r="G87" s="813"/>
      <c r="H87" s="813"/>
      <c r="I87" s="813"/>
      <c r="J87" s="813"/>
      <c r="K87" s="813"/>
      <c r="L87" s="813"/>
      <c r="M87" s="814"/>
      <c r="N87" s="57">
        <f>L84+L85+L86</f>
        <v>71741.134351000583</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310878.24885433586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1218</v>
      </c>
      <c r="C31" s="86" t="s">
        <v>2247</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1276.6801301525002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1276.6801301525002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877</v>
      </c>
      <c r="B48" s="48" t="str">
        <f>VLOOKUP(A48,MATERIALES!A5:D373,3,FALSE)</f>
        <v>Cemento Asfaltico 60-70</v>
      </c>
      <c r="C48" s="288"/>
      <c r="D48" s="288"/>
      <c r="E48" s="288"/>
      <c r="F48" s="288"/>
      <c r="G48" s="288"/>
      <c r="H48" s="288"/>
      <c r="I48" s="288"/>
      <c r="J48" s="318" t="str">
        <f>VLOOKUP(A48,MATERIALES!A4:D640,2,FALSE)</f>
        <v>kg</v>
      </c>
      <c r="K48" s="289">
        <v>0.5</v>
      </c>
      <c r="L48" s="274"/>
      <c r="M48" s="409">
        <f>VLOOKUP(A48,MATERIALES!A5:D396,4,FALSE)</f>
        <v>2246.1869184481407</v>
      </c>
      <c r="N48" s="279">
        <f>K48*M48</f>
        <v>1123.0934592240703</v>
      </c>
    </row>
    <row r="49" spans="1:14">
      <c r="A49" s="168" t="s">
        <v>905</v>
      </c>
      <c r="B49" s="48" t="str">
        <f>VLOOKUP(A49,MATERIALES!A6:D373,3,FALSE)</f>
        <v>Concreto Resistencia  14 (Mpa)</v>
      </c>
      <c r="C49" s="432"/>
      <c r="D49" s="432"/>
      <c r="E49" s="432"/>
      <c r="F49" s="432"/>
      <c r="G49" s="432"/>
      <c r="H49" s="432"/>
      <c r="I49" s="432"/>
      <c r="J49" s="319" t="str">
        <f>VLOOKUP(A49,MATERIALES!A5:D641,2,FALSE)</f>
        <v>m3</v>
      </c>
      <c r="K49" s="404">
        <v>1.01</v>
      </c>
      <c r="L49" s="428"/>
      <c r="M49" s="409">
        <f>VLOOKUP(A49,MATERIALES!A6:D397,4,FALSE)</f>
        <v>416508.63498725364</v>
      </c>
      <c r="N49" s="279">
        <f>K49*M49</f>
        <v>420673.72133712616</v>
      </c>
    </row>
    <row r="50" spans="1:14">
      <c r="A50" s="168"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0.3</v>
      </c>
      <c r="L50" s="428"/>
      <c r="M50" s="409">
        <f>VLOOKUP(A50,MATERIALES!A6:D398,4,FALSE)</f>
        <v>1767.1294039655272</v>
      </c>
      <c r="N50" s="279">
        <f>K50*M50</f>
        <v>530.13882118965819</v>
      </c>
    </row>
    <row r="51" spans="1:14">
      <c r="A51" s="168"/>
      <c r="B51" s="327"/>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327"/>
      <c r="C53" s="324"/>
      <c r="D53" s="324"/>
      <c r="E53" s="324"/>
      <c r="F53" s="324"/>
      <c r="G53" s="324"/>
      <c r="H53" s="324"/>
      <c r="I53" s="324"/>
      <c r="J53" s="318"/>
      <c r="K53" s="49"/>
      <c r="L53" s="325"/>
      <c r="M53" s="433"/>
      <c r="N53" s="280"/>
    </row>
    <row r="54" spans="1:14">
      <c r="B54" s="327"/>
      <c r="C54" s="324"/>
      <c r="D54" s="324"/>
      <c r="E54" s="324"/>
      <c r="F54" s="324"/>
      <c r="G54" s="324"/>
      <c r="H54" s="324"/>
      <c r="I54" s="324"/>
      <c r="J54" s="318"/>
      <c r="K54" s="49"/>
      <c r="L54" s="325"/>
      <c r="M54" s="433"/>
      <c r="N54" s="280"/>
    </row>
    <row r="55" spans="1:14" ht="15.75" thickBot="1">
      <c r="B55" s="901" t="s">
        <v>1037</v>
      </c>
      <c r="C55" s="855"/>
      <c r="D55" s="855"/>
      <c r="E55" s="855"/>
      <c r="F55" s="855"/>
      <c r="G55" s="855"/>
      <c r="H55" s="855"/>
      <c r="I55" s="855"/>
      <c r="J55" s="855"/>
      <c r="K55" s="855"/>
      <c r="L55" s="855"/>
      <c r="M55" s="856"/>
      <c r="N55" s="109">
        <f>SUM(N48:N54)</f>
        <v>422326.9536175399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1323</v>
      </c>
      <c r="B60" s="51" t="str">
        <f>VLOOKUP(A60,TRANSPORTE!A1:D117,3,FALSE)</f>
        <v>Transporte de concreto</v>
      </c>
      <c r="C60" s="324"/>
      <c r="D60" s="324"/>
      <c r="E60" s="324"/>
      <c r="F60" s="324"/>
      <c r="G60" s="324"/>
      <c r="H60" s="318" t="s">
        <v>339</v>
      </c>
      <c r="I60" s="286">
        <v>1.01</v>
      </c>
      <c r="J60" s="293">
        <v>1</v>
      </c>
      <c r="K60" s="286">
        <f>I60*J60</f>
        <v>1.01</v>
      </c>
      <c r="L60" s="899">
        <f>VLOOKUP(A60,TRANSPORTE!A1:D117,4,FALSE)</f>
        <v>1633.6418561465293</v>
      </c>
      <c r="M60" s="900"/>
      <c r="N60" s="294">
        <f>K60*L60</f>
        <v>1649.9782747079946</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316"/>
      <c r="C65" s="317"/>
      <c r="D65" s="317"/>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1649.9782747079946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9"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10</v>
      </c>
      <c r="N71" s="402">
        <f>K71/M71</f>
        <v>15320.161561829998</v>
      </c>
      <c r="O71" s="111"/>
    </row>
    <row r="72" spans="1:15">
      <c r="A72" s="169"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10</v>
      </c>
      <c r="N72" s="402">
        <f>K72/M72</f>
        <v>10213.44104122</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25533.60260305</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450787.21462545038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90157.442925090087</v>
      </c>
      <c r="M84" s="848"/>
      <c r="N84" s="56"/>
    </row>
    <row r="85" spans="1:14">
      <c r="B85" s="94" t="s">
        <v>1057</v>
      </c>
      <c r="C85" s="95"/>
      <c r="D85" s="95"/>
      <c r="E85" s="95"/>
      <c r="F85" s="95"/>
      <c r="G85" s="95"/>
      <c r="H85" s="95"/>
      <c r="I85" s="92"/>
      <c r="J85" s="93"/>
      <c r="K85" s="311">
        <v>0.05</v>
      </c>
      <c r="L85" s="847">
        <f>N79*K85</f>
        <v>22539.360731272522</v>
      </c>
      <c r="M85" s="848"/>
      <c r="N85" s="56"/>
    </row>
    <row r="86" spans="1:14" ht="15.75" thickBot="1">
      <c r="B86" s="96" t="s">
        <v>1058</v>
      </c>
      <c r="C86" s="97"/>
      <c r="D86" s="97"/>
      <c r="E86" s="97"/>
      <c r="F86" s="97"/>
      <c r="G86" s="97"/>
      <c r="H86" s="97"/>
      <c r="I86" s="98"/>
      <c r="J86" s="99"/>
      <c r="K86" s="312">
        <v>0.05</v>
      </c>
      <c r="L86" s="849">
        <f>N79*K86</f>
        <v>22539.360731272522</v>
      </c>
      <c r="M86" s="850"/>
      <c r="N86" s="56"/>
    </row>
    <row r="87" spans="1:14" ht="15.75" thickBot="1">
      <c r="B87" s="812" t="s">
        <v>1037</v>
      </c>
      <c r="C87" s="813"/>
      <c r="D87" s="813"/>
      <c r="E87" s="813"/>
      <c r="F87" s="813"/>
      <c r="G87" s="813"/>
      <c r="H87" s="813"/>
      <c r="I87" s="813"/>
      <c r="J87" s="813"/>
      <c r="K87" s="813"/>
      <c r="L87" s="813"/>
      <c r="M87" s="814"/>
      <c r="N87" s="57">
        <f>L84+L85+L86</f>
        <v>135236.16438763513</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586023.3790130855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29.25" customHeight="1" thickBot="1">
      <c r="A31" t="s">
        <v>1928</v>
      </c>
      <c r="B31" s="85" t="s">
        <v>1219</v>
      </c>
      <c r="C31" s="954" t="s">
        <v>2248</v>
      </c>
      <c r="D31" s="955"/>
      <c r="E31" s="955"/>
      <c r="F31" s="955"/>
      <c r="G31" s="955"/>
      <c r="H31" s="955"/>
      <c r="I31" s="955"/>
      <c r="J31" s="981"/>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68.08960694146667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68.08960694146667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877</v>
      </c>
      <c r="B48" s="48" t="str">
        <f>VLOOKUP(A48,MATERIALES!A5:D373,3,FALSE)</f>
        <v>Cemento Asfaltico 60-70</v>
      </c>
      <c r="C48" s="288"/>
      <c r="D48" s="288"/>
      <c r="E48" s="288"/>
      <c r="F48" s="288"/>
      <c r="G48" s="288"/>
      <c r="H48" s="288"/>
      <c r="I48" s="288"/>
      <c r="J48" s="318" t="str">
        <f>VLOOKUP(A48,MATERIALES!A4:D640,2,FALSE)</f>
        <v>kg</v>
      </c>
      <c r="K48" s="289">
        <v>0.05</v>
      </c>
      <c r="L48" s="274"/>
      <c r="M48" s="409">
        <f>VLOOKUP(A48,MATERIALES!A5:D396,4,FALSE)</f>
        <v>2246.1869184481407</v>
      </c>
      <c r="N48" s="279">
        <f>K48*M48</f>
        <v>112.30934592240703</v>
      </c>
    </row>
    <row r="49" spans="1:14">
      <c r="A49" s="168" t="s">
        <v>433</v>
      </c>
      <c r="B49" s="48" t="str">
        <f>VLOOKUP(A49,MATERIALES!A6:D373,3,FALSE)</f>
        <v xml:space="preserve">Cuneta prefabricada de concreto tipo V de (0,8*0,3*0,22)
</v>
      </c>
      <c r="C49" s="432"/>
      <c r="D49" s="432"/>
      <c r="E49" s="432"/>
      <c r="F49" s="432"/>
      <c r="G49" s="432"/>
      <c r="H49" s="432"/>
      <c r="I49" s="432"/>
      <c r="J49" s="319" t="str">
        <f>VLOOKUP(A49,MATERIALES!A5:D641,2,FALSE)</f>
        <v>m</v>
      </c>
      <c r="K49" s="404">
        <v>1</v>
      </c>
      <c r="L49" s="428"/>
      <c r="M49" s="409">
        <f>VLOOKUP(A49,MATERIALES!A6:D397,4,FALSE)</f>
        <v>43004.224889720354</v>
      </c>
      <c r="N49" s="279">
        <f>K49*M49</f>
        <v>43004.224889720354</v>
      </c>
    </row>
    <row r="50" spans="1:14">
      <c r="A50" s="168"/>
      <c r="B50" s="48"/>
      <c r="C50" s="432"/>
      <c r="D50" s="432"/>
      <c r="E50" s="432"/>
      <c r="F50" s="432"/>
      <c r="G50" s="432"/>
      <c r="H50" s="432"/>
      <c r="I50" s="432"/>
      <c r="J50" s="318"/>
      <c r="K50" s="404"/>
      <c r="L50" s="428"/>
      <c r="M50" s="409"/>
      <c r="N50" s="279"/>
    </row>
    <row r="51" spans="1:14">
      <c r="A51" s="168"/>
      <c r="B51" s="327"/>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327"/>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43116.534235642757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9"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150</v>
      </c>
      <c r="N71" s="402">
        <f>K71/M71</f>
        <v>680.89606941466661</v>
      </c>
      <c r="O71" s="111"/>
    </row>
    <row r="72" spans="1:15">
      <c r="A72" s="169"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150</v>
      </c>
      <c r="N72" s="402">
        <f>K72/M72</f>
        <v>680.89606941466661</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1361.7921388293332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44546.415981413556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8909.2831962827113</v>
      </c>
      <c r="M84" s="848"/>
      <c r="N84" s="56"/>
    </row>
    <row r="85" spans="1:14">
      <c r="B85" s="94" t="s">
        <v>1057</v>
      </c>
      <c r="C85" s="95"/>
      <c r="D85" s="95"/>
      <c r="E85" s="95"/>
      <c r="F85" s="95"/>
      <c r="G85" s="95"/>
      <c r="H85" s="95"/>
      <c r="I85" s="92"/>
      <c r="J85" s="93"/>
      <c r="K85" s="311">
        <v>0.05</v>
      </c>
      <c r="L85" s="847">
        <f>N79*K85</f>
        <v>2227.3207990706778</v>
      </c>
      <c r="M85" s="848"/>
      <c r="N85" s="56"/>
    </row>
    <row r="86" spans="1:14" ht="15.75" thickBot="1">
      <c r="B86" s="96" t="s">
        <v>1058</v>
      </c>
      <c r="C86" s="97"/>
      <c r="D86" s="97"/>
      <c r="E86" s="97"/>
      <c r="F86" s="97"/>
      <c r="G86" s="97"/>
      <c r="H86" s="97"/>
      <c r="I86" s="98"/>
      <c r="J86" s="99"/>
      <c r="K86" s="312">
        <v>0.05</v>
      </c>
      <c r="L86" s="849">
        <f>N79*K86</f>
        <v>2227.3207990706778</v>
      </c>
      <c r="M86" s="850"/>
      <c r="N86" s="56"/>
    </row>
    <row r="87" spans="1:14" ht="15.75" thickBot="1">
      <c r="B87" s="812" t="s">
        <v>1037</v>
      </c>
      <c r="C87" s="813"/>
      <c r="D87" s="813"/>
      <c r="E87" s="813"/>
      <c r="F87" s="813"/>
      <c r="G87" s="813"/>
      <c r="H87" s="813"/>
      <c r="I87" s="813"/>
      <c r="J87" s="813"/>
      <c r="K87" s="813"/>
      <c r="L87" s="813"/>
      <c r="M87" s="814"/>
      <c r="N87" s="57">
        <f>L84+L85+L86</f>
        <v>13363.924794424067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57910.340775837627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1766</v>
      </c>
      <c r="C31" s="954" t="s">
        <v>2249</v>
      </c>
      <c r="D31" s="955"/>
      <c r="E31" s="955"/>
      <c r="F31" s="955"/>
      <c r="G31" s="955"/>
      <c r="H31" s="955"/>
      <c r="I31" s="955"/>
      <c r="J31" s="981"/>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160</v>
      </c>
      <c r="B36" s="861" t="str">
        <f>VLOOKUP(A36,EQUIPOS!A6:D154,3,FALSE)</f>
        <v>COMPACTADOR MANUAL VIBRATORIO (RANA) con motor de 6 HP</v>
      </c>
      <c r="C36" s="862"/>
      <c r="D36" s="862"/>
      <c r="E36" s="862"/>
      <c r="F36" s="862"/>
      <c r="G36" s="862"/>
      <c r="H36" s="863"/>
      <c r="I36" s="274"/>
      <c r="J36" s="275"/>
      <c r="K36" s="276">
        <f>VLOOKUP(A36,EQUIPOS!A6:D163,4,FALSE)</f>
        <v>4789.666666666667</v>
      </c>
      <c r="L36" s="277"/>
      <c r="M36" s="343">
        <v>1.25</v>
      </c>
      <c r="N36" s="279">
        <f>K36/M36</f>
        <v>3831.7333333333336</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1787.3521822135001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5619.0855155468334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564</v>
      </c>
      <c r="B48" s="48" t="str">
        <f>VLOOKUP(A48,MATERIALES!A5:D373,3,FALSE)</f>
        <v xml:space="preserve">Material seleccionado para Relleno
</v>
      </c>
      <c r="C48" s="288"/>
      <c r="D48" s="288"/>
      <c r="E48" s="288"/>
      <c r="F48" s="288"/>
      <c r="G48" s="288"/>
      <c r="H48" s="288"/>
      <c r="I48" s="288"/>
      <c r="J48" s="318" t="str">
        <f>VLOOKUP(A48,MATERIALES!A4:D640,2,FALSE)</f>
        <v>m3</v>
      </c>
      <c r="K48" s="289">
        <v>0.5</v>
      </c>
      <c r="L48" s="274"/>
      <c r="M48" s="409">
        <f>VLOOKUP(A48,MATERIALES!A5:D396,4,FALSE)</f>
        <v>22238.35577870909</v>
      </c>
      <c r="N48" s="279">
        <f>K48*M48</f>
        <v>11119.177889354545</v>
      </c>
    </row>
    <row r="49" spans="1:14">
      <c r="A49" s="168" t="s">
        <v>877</v>
      </c>
      <c r="B49" s="48" t="str">
        <f>VLOOKUP(A49,MATERIALES!A6:D373,3,FALSE)</f>
        <v>Cemento Asfaltico 60-70</v>
      </c>
      <c r="C49" s="432"/>
      <c r="D49" s="432"/>
      <c r="E49" s="432"/>
      <c r="F49" s="432"/>
      <c r="G49" s="432"/>
      <c r="H49" s="432"/>
      <c r="I49" s="432"/>
      <c r="J49" s="319" t="str">
        <f>VLOOKUP(A49,MATERIALES!A5:D641,2,FALSE)</f>
        <v>kg</v>
      </c>
      <c r="K49" s="404">
        <v>0.5</v>
      </c>
      <c r="L49" s="428"/>
      <c r="M49" s="409">
        <f>VLOOKUP(A49,MATERIALES!A6:D397,4,FALSE)</f>
        <v>2246.1869184481407</v>
      </c>
      <c r="N49" s="279">
        <f>K49*M49</f>
        <v>1123.0934592240703</v>
      </c>
    </row>
    <row r="50" spans="1:14">
      <c r="A50" s="168" t="s">
        <v>905</v>
      </c>
      <c r="B50" s="48" t="str">
        <f>VLOOKUP(A50,MATERIALES!A6:D373,3,FALSE)</f>
        <v>Concreto Resistencia  14 (Mpa)</v>
      </c>
      <c r="C50" s="432"/>
      <c r="D50" s="432"/>
      <c r="E50" s="432"/>
      <c r="F50" s="432"/>
      <c r="G50" s="432"/>
      <c r="H50" s="432"/>
      <c r="I50" s="432"/>
      <c r="J50" s="319" t="str">
        <f>VLOOKUP(A50,MATERIALES!A6:D642,2,FALSE)</f>
        <v>m3</v>
      </c>
      <c r="K50" s="404">
        <v>1.01</v>
      </c>
      <c r="L50" s="428"/>
      <c r="M50" s="409">
        <f>VLOOKUP(A50,MATERIALES!A6:D398,4,FALSE)</f>
        <v>416508.63498725364</v>
      </c>
      <c r="N50" s="279">
        <f>K50*M50</f>
        <v>420673.72133712616</v>
      </c>
    </row>
    <row r="51" spans="1:14">
      <c r="A51" s="168" t="s">
        <v>941</v>
      </c>
      <c r="B51" s="48" t="str">
        <f>VLOOKUP(A51,MATERIALES!A6:D373,3,FALSE)</f>
        <v xml:space="preserve">Formaleta (gaviones, juntas de bordillos, juntas de cunetas, muros, concretos clase D,E, F y G)
</v>
      </c>
      <c r="C51" s="432"/>
      <c r="D51" s="432"/>
      <c r="E51" s="432"/>
      <c r="F51" s="432"/>
      <c r="G51" s="432"/>
      <c r="H51" s="432"/>
      <c r="I51" s="432"/>
      <c r="J51" s="319" t="str">
        <f>VLOOKUP(A51,MATERIALES!A6:D643,2,FALSE)</f>
        <v>m2</v>
      </c>
      <c r="K51" s="404">
        <v>0.3</v>
      </c>
      <c r="L51" s="428"/>
      <c r="M51" s="409">
        <f>VLOOKUP(A51,MATERIALES!A6:D399,4,FALSE)</f>
        <v>1767.1294039655272</v>
      </c>
      <c r="N51" s="279">
        <f>K51*M51</f>
        <v>530.13882118965819</v>
      </c>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433446.13150689442</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1323</v>
      </c>
      <c r="B58" s="51" t="str">
        <f>VLOOKUP(A58,TRANSPORTE!A1:D117,3,FALSE)</f>
        <v>Transporte de concreto</v>
      </c>
      <c r="C58" s="324"/>
      <c r="D58" s="324"/>
      <c r="E58" s="324"/>
      <c r="F58" s="324"/>
      <c r="G58" s="324"/>
      <c r="H58" s="318" t="s">
        <v>2104</v>
      </c>
      <c r="I58" s="286">
        <v>1.01</v>
      </c>
      <c r="J58" s="293">
        <v>1</v>
      </c>
      <c r="K58" s="286">
        <f>I58*J58</f>
        <v>1.01</v>
      </c>
      <c r="L58" s="899">
        <f>VLOOKUP(A58,TRANSPORTE!A1:D117,4,FALSE)</f>
        <v>1633.6418561465293</v>
      </c>
      <c r="M58" s="900"/>
      <c r="N58" s="294">
        <f>K58*L58</f>
        <v>1649.9782747079946</v>
      </c>
    </row>
    <row r="59" spans="1:14">
      <c r="A59" t="s">
        <v>1375</v>
      </c>
      <c r="B59" s="51" t="str">
        <f>VLOOKUP(A59,TRANSPORTE!A1:D117,3,FALSE)</f>
        <v>Transporte de material seleccionado para relleno</v>
      </c>
      <c r="C59" s="52"/>
      <c r="D59" s="52"/>
      <c r="E59" s="52"/>
      <c r="F59" s="52"/>
      <c r="G59" s="52"/>
      <c r="H59" s="318" t="s">
        <v>2104</v>
      </c>
      <c r="I59" s="286">
        <v>0.5</v>
      </c>
      <c r="J59" s="293">
        <v>1</v>
      </c>
      <c r="K59" s="286">
        <f>I59*J59</f>
        <v>0.5</v>
      </c>
      <c r="L59" s="899">
        <f>VLOOKUP(A59,TRANSPORTE!A1:D117,4,FALSE)</f>
        <v>1283.2108638649408</v>
      </c>
      <c r="M59" s="900"/>
      <c r="N59" s="294">
        <f>K59*L59</f>
        <v>641.60543193247042</v>
      </c>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316"/>
      <c r="C63" s="317"/>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2291.5837066404652</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13</v>
      </c>
      <c r="B69" s="54" t="str">
        <f>VLOOKUP(A69,'MANO DE OBRA'!A8:D68,3,FALSE)</f>
        <v>Obrero (5)</v>
      </c>
      <c r="C69" s="52"/>
      <c r="D69" s="52"/>
      <c r="E69" s="52"/>
      <c r="F69" s="52"/>
      <c r="G69" s="52"/>
      <c r="H69" s="52"/>
      <c r="I69" s="299">
        <f>K69/J69*100</f>
        <v>138019.47352999999</v>
      </c>
      <c r="J69" s="300">
        <v>185</v>
      </c>
      <c r="K69" s="301">
        <f>VLOOKUP(A69,'MANO DE OBRA'!A8:D99,4,FALSE)</f>
        <v>255336.02603049998</v>
      </c>
      <c r="L69" s="55"/>
      <c r="M69" s="441">
        <v>10</v>
      </c>
      <c r="N69" s="402">
        <f>K69/M69</f>
        <v>25533.60260305</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10</v>
      </c>
      <c r="N70" s="402">
        <f>K70/M70</f>
        <v>10213.44104122</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35747.043644270001</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477103.84437335172</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95420.76887467035</v>
      </c>
      <c r="M82" s="848"/>
      <c r="N82" s="56"/>
    </row>
    <row r="83" spans="1:14">
      <c r="B83" s="94" t="s">
        <v>1057</v>
      </c>
      <c r="C83" s="95"/>
      <c r="D83" s="95"/>
      <c r="E83" s="95"/>
      <c r="F83" s="95"/>
      <c r="G83" s="95"/>
      <c r="H83" s="95"/>
      <c r="I83" s="92"/>
      <c r="J83" s="93"/>
      <c r="K83" s="311">
        <v>0.05</v>
      </c>
      <c r="L83" s="847">
        <f>N77*K83</f>
        <v>23855.192218667587</v>
      </c>
      <c r="M83" s="848"/>
      <c r="N83" s="56"/>
    </row>
    <row r="84" spans="1:14" ht="15.75" thickBot="1">
      <c r="B84" s="96" t="s">
        <v>1058</v>
      </c>
      <c r="C84" s="97"/>
      <c r="D84" s="97"/>
      <c r="E84" s="97"/>
      <c r="F84" s="97"/>
      <c r="G84" s="97"/>
      <c r="H84" s="97"/>
      <c r="I84" s="98"/>
      <c r="J84" s="99"/>
      <c r="K84" s="312">
        <v>0.05</v>
      </c>
      <c r="L84" s="849">
        <f>N77*K84</f>
        <v>23855.192218667587</v>
      </c>
      <c r="M84" s="850"/>
      <c r="N84" s="56"/>
    </row>
    <row r="85" spans="1:14" ht="15.75" thickBot="1">
      <c r="B85" s="812" t="s">
        <v>1037</v>
      </c>
      <c r="C85" s="813"/>
      <c r="D85" s="813"/>
      <c r="E85" s="813"/>
      <c r="F85" s="813"/>
      <c r="G85" s="813"/>
      <c r="H85" s="813"/>
      <c r="I85" s="813"/>
      <c r="J85" s="813"/>
      <c r="K85" s="813"/>
      <c r="L85" s="813"/>
      <c r="M85" s="814"/>
      <c r="N85" s="57">
        <f>L82+L83+L84</f>
        <v>143131.15331200554</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620234.99768535723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1.5" customHeight="1" thickBot="1">
      <c r="A31" t="s">
        <v>1928</v>
      </c>
      <c r="B31" s="85" t="s">
        <v>1767</v>
      </c>
      <c r="C31" s="954" t="s">
        <v>2250</v>
      </c>
      <c r="D31" s="955"/>
      <c r="E31" s="955"/>
      <c r="F31" s="955"/>
      <c r="G31" s="955"/>
      <c r="H31" s="955"/>
      <c r="I31" s="955"/>
      <c r="J31" s="981"/>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160</v>
      </c>
      <c r="B36" s="861" t="str">
        <f>VLOOKUP(A36,EQUIPOS!A6:D154,3,FALSE)</f>
        <v>COMPACTADOR MANUAL VIBRATORIO (RANA) con motor de 6 HP</v>
      </c>
      <c r="C36" s="862"/>
      <c r="D36" s="862"/>
      <c r="E36" s="862"/>
      <c r="F36" s="862"/>
      <c r="G36" s="862"/>
      <c r="H36" s="863"/>
      <c r="I36" s="274"/>
      <c r="J36" s="275"/>
      <c r="K36" s="276">
        <f>VLOOKUP(A36,EQUIPOS!A6:D163,4,FALSE)</f>
        <v>4789.666666666667</v>
      </c>
      <c r="L36" s="277"/>
      <c r="M36" s="343">
        <v>18.75</v>
      </c>
      <c r="N36" s="279">
        <f>K36/M36</f>
        <v>255.44888888888892</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102.1344104122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357.58329930108891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564</v>
      </c>
      <c r="B48" s="48" t="str">
        <f>VLOOKUP(A48,MATERIALES!A5:D373,3,FALSE)</f>
        <v xml:space="preserve">Material seleccionado para Relleno
</v>
      </c>
      <c r="C48" s="288"/>
      <c r="D48" s="288"/>
      <c r="E48" s="288"/>
      <c r="F48" s="288"/>
      <c r="G48" s="288"/>
      <c r="H48" s="288"/>
      <c r="I48" s="288"/>
      <c r="J48" s="318" t="str">
        <f>VLOOKUP(A48,MATERIALES!A4:D640,2,FALSE)</f>
        <v>m3</v>
      </c>
      <c r="K48" s="289">
        <v>0.05</v>
      </c>
      <c r="L48" s="274"/>
      <c r="M48" s="409">
        <f>VLOOKUP(A48,MATERIALES!A5:D396,4,FALSE)</f>
        <v>22238.35577870909</v>
      </c>
      <c r="N48" s="279">
        <f>K48*M48</f>
        <v>1111.9177889354546</v>
      </c>
    </row>
    <row r="49" spans="1:14">
      <c r="A49" s="168" t="s">
        <v>877</v>
      </c>
      <c r="B49" s="48" t="str">
        <f>VLOOKUP(A49,MATERIALES!A6:D373,3,FALSE)</f>
        <v>Cemento Asfaltico 60-70</v>
      </c>
      <c r="C49" s="432"/>
      <c r="D49" s="432"/>
      <c r="E49" s="432"/>
      <c r="F49" s="432"/>
      <c r="G49" s="432"/>
      <c r="H49" s="432"/>
      <c r="I49" s="432"/>
      <c r="J49" s="319" t="str">
        <f>VLOOKUP(A49,MATERIALES!A5:D641,2,FALSE)</f>
        <v>kg</v>
      </c>
      <c r="K49" s="404">
        <v>0.05</v>
      </c>
      <c r="L49" s="428"/>
      <c r="M49" s="409">
        <f>VLOOKUP(A49,MATERIALES!A6:D397,4,FALSE)</f>
        <v>2246.1869184481407</v>
      </c>
      <c r="N49" s="279">
        <f>K49*M49</f>
        <v>112.30934592240703</v>
      </c>
    </row>
    <row r="50" spans="1:14">
      <c r="A50" s="168" t="s">
        <v>433</v>
      </c>
      <c r="B50" s="48" t="str">
        <f>VLOOKUP(A50,MATERIALES!A6:D373,3,FALSE)</f>
        <v xml:space="preserve">Cuneta prefabricada de concreto tipo V de (0,8*0,3*0,22)
</v>
      </c>
      <c r="C50" s="432"/>
      <c r="D50" s="432"/>
      <c r="E50" s="432"/>
      <c r="F50" s="432"/>
      <c r="G50" s="432"/>
      <c r="H50" s="432"/>
      <c r="I50" s="432"/>
      <c r="J50" s="319" t="str">
        <f>VLOOKUP(A50,MATERIALES!A6:D642,2,FALSE)</f>
        <v>m</v>
      </c>
      <c r="K50" s="404">
        <v>1</v>
      </c>
      <c r="L50" s="428"/>
      <c r="M50" s="409">
        <f>VLOOKUP(A50,MATERIALES!A6:D398,4,FALSE)</f>
        <v>43004.224889720354</v>
      </c>
      <c r="N50" s="279">
        <f>K50*M50</f>
        <v>43004.224889720354</v>
      </c>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44228.452024578219</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1375</v>
      </c>
      <c r="B58" s="51" t="str">
        <f>VLOOKUP(A58,TRANSPORTE!A1:D117,3,FALSE)</f>
        <v>Transporte de material seleccionado para relleno</v>
      </c>
      <c r="C58" s="324"/>
      <c r="D58" s="324"/>
      <c r="E58" s="324"/>
      <c r="F58" s="324"/>
      <c r="G58" s="324"/>
      <c r="H58" s="318" t="s">
        <v>2104</v>
      </c>
      <c r="I58" s="286">
        <v>0.05</v>
      </c>
      <c r="J58" s="293">
        <v>1</v>
      </c>
      <c r="K58" s="286">
        <f>I58*J58</f>
        <v>0.05</v>
      </c>
      <c r="L58" s="899">
        <f>VLOOKUP(A58,TRANSPORTE!A1:D117,4,FALSE)</f>
        <v>1283.2108638649408</v>
      </c>
      <c r="M58" s="900"/>
      <c r="N58" s="294">
        <f>K58*L58</f>
        <v>64.160543193247051</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64.160543193247051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150</v>
      </c>
      <c r="N69" s="402">
        <f>K69/M69</f>
        <v>1361.7921388293332</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150</v>
      </c>
      <c r="N70" s="402">
        <f>K70/M70</f>
        <v>680.89606941466661</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2042.6882082439997</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46692.884075316557</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9338.5768150633121</v>
      </c>
      <c r="M82" s="848"/>
      <c r="N82" s="56"/>
    </row>
    <row r="83" spans="1:14">
      <c r="B83" s="94" t="s">
        <v>1057</v>
      </c>
      <c r="C83" s="95"/>
      <c r="D83" s="95"/>
      <c r="E83" s="95"/>
      <c r="F83" s="95"/>
      <c r="G83" s="95"/>
      <c r="H83" s="95"/>
      <c r="I83" s="92"/>
      <c r="J83" s="93"/>
      <c r="K83" s="311">
        <v>0.05</v>
      </c>
      <c r="L83" s="847">
        <f>N77*K83</f>
        <v>2334.644203765828</v>
      </c>
      <c r="M83" s="848"/>
      <c r="N83" s="56"/>
    </row>
    <row r="84" spans="1:14" ht="15.75" thickBot="1">
      <c r="B84" s="96" t="s">
        <v>1058</v>
      </c>
      <c r="C84" s="97"/>
      <c r="D84" s="97"/>
      <c r="E84" s="97"/>
      <c r="F84" s="97"/>
      <c r="G84" s="97"/>
      <c r="H84" s="97"/>
      <c r="I84" s="98"/>
      <c r="J84" s="99"/>
      <c r="K84" s="312">
        <v>0.05</v>
      </c>
      <c r="L84" s="849">
        <f>N77*K84</f>
        <v>2334.644203765828</v>
      </c>
      <c r="M84" s="850"/>
      <c r="N84" s="56"/>
    </row>
    <row r="85" spans="1:14" ht="15.75" thickBot="1">
      <c r="B85" s="812" t="s">
        <v>1037</v>
      </c>
      <c r="C85" s="813"/>
      <c r="D85" s="813"/>
      <c r="E85" s="813"/>
      <c r="F85" s="813"/>
      <c r="G85" s="813"/>
      <c r="H85" s="813"/>
      <c r="I85" s="813"/>
      <c r="J85" s="813"/>
      <c r="K85" s="813"/>
      <c r="L85" s="813"/>
      <c r="M85" s="814"/>
      <c r="N85" s="57">
        <f>L82+L83+L84</f>
        <v>14007.865222594966</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60700.74929791152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1220</v>
      </c>
      <c r="C31" s="86" t="s">
        <v>2251</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127.66801301525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127.66801301525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905</v>
      </c>
      <c r="B48" s="48" t="str">
        <f>VLOOKUP(A48,MATERIALES!A5:D373,3,FALSE)</f>
        <v>Concreto Resistencia  14 (Mpa)</v>
      </c>
      <c r="C48" s="288"/>
      <c r="D48" s="288"/>
      <c r="E48" s="288"/>
      <c r="F48" s="288"/>
      <c r="G48" s="288"/>
      <c r="H48" s="288"/>
      <c r="I48" s="275"/>
      <c r="J48" s="231" t="str">
        <f>VLOOKUP(A48,MATERIALES!A4:D640,2,FALSE)</f>
        <v>m3</v>
      </c>
      <c r="K48" s="289">
        <v>7.0000000000000007E-2</v>
      </c>
      <c r="L48" s="274"/>
      <c r="M48" s="409">
        <f>VLOOKUP(A48,MATERIALES!A5:D396,4,FALSE)</f>
        <v>416508.63498725364</v>
      </c>
      <c r="N48" s="279">
        <f>K48*M48</f>
        <v>29155.604449107759</v>
      </c>
    </row>
    <row r="49" spans="1:14">
      <c r="A49" s="168" t="s">
        <v>941</v>
      </c>
      <c r="B49" s="48" t="str">
        <f>VLOOKUP(A49,MATERIALES!A6:D373,3,FALSE)</f>
        <v xml:space="preserve">Formaleta (gaviones, juntas de bordillos, juntas de cunetas, muros, concretos clase D,E, F y G)
</v>
      </c>
      <c r="C49" s="432"/>
      <c r="D49" s="432"/>
      <c r="E49" s="432"/>
      <c r="F49" s="432"/>
      <c r="G49" s="432"/>
      <c r="H49" s="432"/>
      <c r="I49" s="432"/>
      <c r="J49" s="318" t="str">
        <f>VLOOKUP(A49,MATERIALES!A5:D641,2,FALSE)</f>
        <v>m2</v>
      </c>
      <c r="K49" s="404">
        <v>0.3</v>
      </c>
      <c r="L49" s="428"/>
      <c r="M49" s="409">
        <f>VLOOKUP(A49,MATERIALES!A6:D397,4,FALSE)</f>
        <v>1767.1294039655272</v>
      </c>
      <c r="N49" s="279">
        <f>K49*M49</f>
        <v>530.13882118965819</v>
      </c>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29685.743270297418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1323</v>
      </c>
      <c r="B58" s="51" t="str">
        <f>VLOOKUP(A58,TRANSPORTE!A1:D117,3,FALSE)</f>
        <v>Transporte de concreto</v>
      </c>
      <c r="C58" s="324"/>
      <c r="D58" s="324"/>
      <c r="E58" s="324"/>
      <c r="F58" s="324"/>
      <c r="G58" s="324"/>
      <c r="H58" s="318" t="s">
        <v>2104</v>
      </c>
      <c r="I58" s="286">
        <v>7.0000000000000007E-2</v>
      </c>
      <c r="J58" s="293">
        <v>1</v>
      </c>
      <c r="K58" s="286">
        <f>I58*J58</f>
        <v>7.0000000000000007E-2</v>
      </c>
      <c r="L58" s="899">
        <f>VLOOKUP(A58,TRANSPORTE!A1:D117,4,FALSE)</f>
        <v>1633.6418561465293</v>
      </c>
      <c r="M58" s="900"/>
      <c r="N58" s="294">
        <f>K58*L58</f>
        <v>114.35492993025706</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114.35492993025706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966"/>
      <c r="N68" s="103" t="s">
        <v>1035</v>
      </c>
    </row>
    <row r="69" spans="1:15">
      <c r="A69" s="169" t="s">
        <v>9</v>
      </c>
      <c r="B69" s="54" t="str">
        <f>VLOOKUP(A69,'MANO DE OBRA'!A8:D68,3,FALSE)</f>
        <v>Obrero (3)</v>
      </c>
      <c r="C69" s="52"/>
      <c r="D69" s="52"/>
      <c r="E69" s="52"/>
      <c r="F69" s="52"/>
      <c r="G69" s="52"/>
      <c r="H69" s="52"/>
      <c r="I69" s="299">
        <f>K69/J69*100</f>
        <v>82811.68411799999</v>
      </c>
      <c r="J69" s="300">
        <v>185</v>
      </c>
      <c r="K69" s="301">
        <f>VLOOKUP(A69,'MANO DE OBRA'!A8:D99,4,FALSE)</f>
        <v>153201.61561829998</v>
      </c>
      <c r="L69" s="55"/>
      <c r="M69" s="438">
        <v>100</v>
      </c>
      <c r="N69" s="402">
        <f>K69/M69</f>
        <v>1532.0161561829998</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100</v>
      </c>
      <c r="N70" s="402">
        <f>K70/M70</f>
        <v>1021.344104122</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2553.3602603049999</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32481.126473547924</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6496.2252947095849</v>
      </c>
      <c r="M82" s="848"/>
      <c r="N82" s="56"/>
    </row>
    <row r="83" spans="1:14">
      <c r="B83" s="94" t="s">
        <v>1057</v>
      </c>
      <c r="C83" s="95"/>
      <c r="D83" s="95"/>
      <c r="E83" s="95"/>
      <c r="F83" s="95"/>
      <c r="G83" s="95"/>
      <c r="H83" s="95"/>
      <c r="I83" s="92"/>
      <c r="J83" s="93"/>
      <c r="K83" s="311">
        <v>0.05</v>
      </c>
      <c r="L83" s="847">
        <f>N77*K83</f>
        <v>1624.0563236773962</v>
      </c>
      <c r="M83" s="848"/>
      <c r="N83" s="56"/>
    </row>
    <row r="84" spans="1:14" ht="15.75" thickBot="1">
      <c r="B84" s="96" t="s">
        <v>1058</v>
      </c>
      <c r="C84" s="97"/>
      <c r="D84" s="97"/>
      <c r="E84" s="97"/>
      <c r="F84" s="97"/>
      <c r="G84" s="97"/>
      <c r="H84" s="97"/>
      <c r="I84" s="98"/>
      <c r="J84" s="99"/>
      <c r="K84" s="312">
        <v>0.05</v>
      </c>
      <c r="L84" s="849">
        <f>N77*K84</f>
        <v>1624.0563236773962</v>
      </c>
      <c r="M84" s="850"/>
      <c r="N84" s="56"/>
    </row>
    <row r="85" spans="1:14" ht="15.75" thickBot="1">
      <c r="B85" s="812" t="s">
        <v>1037</v>
      </c>
      <c r="C85" s="813"/>
      <c r="D85" s="813"/>
      <c r="E85" s="813"/>
      <c r="F85" s="813"/>
      <c r="G85" s="813"/>
      <c r="H85" s="813"/>
      <c r="I85" s="813"/>
      <c r="J85" s="813"/>
      <c r="K85" s="813"/>
      <c r="L85" s="813"/>
      <c r="M85" s="814"/>
      <c r="N85" s="57">
        <f>L82+L83+L84</f>
        <v>9744.3379420643778</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42225.464415612303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1768</v>
      </c>
      <c r="C31" s="86" t="s">
        <v>2252</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68.08960694146667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68.08960694146667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402</v>
      </c>
      <c r="B48" s="48" t="str">
        <f>VLOOKUP(A48,MATERIALES!A5:D373,3,FALSE)</f>
        <v>Bordillo Prefabricado En Concreto Ref.A85 Ntc-4109, 0,20 X 0,35 X 0.80 M</v>
      </c>
      <c r="C48" s="288"/>
      <c r="D48" s="288"/>
      <c r="E48" s="288"/>
      <c r="F48" s="288"/>
      <c r="G48" s="288"/>
      <c r="H48" s="288"/>
      <c r="I48" s="275"/>
      <c r="J48" s="231" t="str">
        <f>VLOOKUP(A48,MATERIALES!A4:D640,2,FALSE)</f>
        <v>u</v>
      </c>
      <c r="K48" s="289">
        <v>1.25</v>
      </c>
      <c r="L48" s="274"/>
      <c r="M48" s="409">
        <f>VLOOKUP(A48,MATERIALES!A5:D396,4,FALSE)</f>
        <v>106531.15595450188</v>
      </c>
      <c r="N48" s="279">
        <f>K48*M48</f>
        <v>133163.94494312734</v>
      </c>
    </row>
    <row r="49" spans="1:14">
      <c r="A49" s="168"/>
      <c r="B49" s="48"/>
      <c r="C49" s="432"/>
      <c r="D49" s="432"/>
      <c r="E49" s="432"/>
      <c r="F49" s="432"/>
      <c r="G49" s="432"/>
      <c r="H49" s="432"/>
      <c r="I49" s="432"/>
      <c r="J49" s="318"/>
      <c r="K49" s="404"/>
      <c r="L49" s="428"/>
      <c r="M49" s="409"/>
      <c r="N49" s="279"/>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133163.94494312734</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B58" s="51"/>
      <c r="C58" s="324"/>
      <c r="D58" s="324"/>
      <c r="E58" s="324"/>
      <c r="F58" s="324"/>
      <c r="G58" s="324"/>
      <c r="H58" s="318"/>
      <c r="I58" s="286"/>
      <c r="J58" s="293"/>
      <c r="K58" s="286"/>
      <c r="L58" s="899"/>
      <c r="M58" s="900"/>
      <c r="N58" s="294"/>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966"/>
      <c r="N68" s="103" t="s">
        <v>1035</v>
      </c>
    </row>
    <row r="69" spans="1:15">
      <c r="A69" s="169" t="s">
        <v>7</v>
      </c>
      <c r="B69" s="54" t="str">
        <f>VLOOKUP(A69,'MANO DE OBRA'!A8:D68,3,FALSE)</f>
        <v>Obrero (2)</v>
      </c>
      <c r="C69" s="52"/>
      <c r="D69" s="52"/>
      <c r="E69" s="52"/>
      <c r="F69" s="52"/>
      <c r="G69" s="52"/>
      <c r="H69" s="52"/>
      <c r="I69" s="299">
        <f>K69/J69*100</f>
        <v>55207.789411999998</v>
      </c>
      <c r="J69" s="300">
        <v>185</v>
      </c>
      <c r="K69" s="301">
        <f>VLOOKUP(A69,'MANO DE OBRA'!A8:D99,4,FALSE)</f>
        <v>102134.4104122</v>
      </c>
      <c r="L69" s="55"/>
      <c r="M69" s="441">
        <v>150</v>
      </c>
      <c r="N69" s="402">
        <f>K69/M69</f>
        <v>680.89606941466661</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150</v>
      </c>
      <c r="N70" s="402">
        <f>K70/M70</f>
        <v>680.89606941466661</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1361.7921388293332</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134593.82668889815</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26918.76533777963</v>
      </c>
      <c r="M82" s="848"/>
      <c r="N82" s="56"/>
    </row>
    <row r="83" spans="1:14">
      <c r="B83" s="94" t="s">
        <v>1057</v>
      </c>
      <c r="C83" s="95"/>
      <c r="D83" s="95"/>
      <c r="E83" s="95"/>
      <c r="F83" s="95"/>
      <c r="G83" s="95"/>
      <c r="H83" s="95"/>
      <c r="I83" s="92"/>
      <c r="J83" s="93"/>
      <c r="K83" s="311">
        <v>0.05</v>
      </c>
      <c r="L83" s="847">
        <f>N77*K83</f>
        <v>6729.6913344449076</v>
      </c>
      <c r="M83" s="848"/>
      <c r="N83" s="56"/>
    </row>
    <row r="84" spans="1:14" ht="15.75" thickBot="1">
      <c r="B84" s="96" t="s">
        <v>1058</v>
      </c>
      <c r="C84" s="97"/>
      <c r="D84" s="97"/>
      <c r="E84" s="97"/>
      <c r="F84" s="97"/>
      <c r="G84" s="97"/>
      <c r="H84" s="97"/>
      <c r="I84" s="98"/>
      <c r="J84" s="99"/>
      <c r="K84" s="312">
        <v>0.05</v>
      </c>
      <c r="L84" s="849">
        <f>N77*K84</f>
        <v>6729.6913344449076</v>
      </c>
      <c r="M84" s="850"/>
      <c r="N84" s="56"/>
    </row>
    <row r="85" spans="1:14" ht="15.75" thickBot="1">
      <c r="B85" s="812" t="s">
        <v>1037</v>
      </c>
      <c r="C85" s="813"/>
      <c r="D85" s="813"/>
      <c r="E85" s="813"/>
      <c r="F85" s="813"/>
      <c r="G85" s="813"/>
      <c r="H85" s="813"/>
      <c r="I85" s="813"/>
      <c r="J85" s="813"/>
      <c r="K85" s="813"/>
      <c r="L85" s="813"/>
      <c r="M85" s="814"/>
      <c r="N85" s="57">
        <f>L82+L83+L84</f>
        <v>40378.148006669442</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174971.97469556759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1769</v>
      </c>
      <c r="C31" s="86" t="s">
        <v>2253</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153.2016156183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153.2016156183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507</v>
      </c>
      <c r="B48" s="48"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392649.19296887715</v>
      </c>
      <c r="N48" s="279">
        <f>K48*M48</f>
        <v>785.29838593775435</v>
      </c>
    </row>
    <row r="49" spans="1:14">
      <c r="A49" s="168" t="s">
        <v>905</v>
      </c>
      <c r="B49" s="48" t="str">
        <f>VLOOKUP(A49,MATERIALES!A6:D373,3,FALSE)</f>
        <v>Concreto Resistencia  14 (Mpa)</v>
      </c>
      <c r="C49" s="432"/>
      <c r="D49" s="432"/>
      <c r="E49" s="432"/>
      <c r="F49" s="432"/>
      <c r="G49" s="432"/>
      <c r="H49" s="432"/>
      <c r="I49" s="432"/>
      <c r="J49" s="319" t="str">
        <f>VLOOKUP(A49,MATERIALES!A5:D641,2,FALSE)</f>
        <v>m3</v>
      </c>
      <c r="K49" s="404">
        <v>7.0000000000000007E-2</v>
      </c>
      <c r="L49" s="428"/>
      <c r="M49" s="409">
        <f>VLOOKUP(A49,MATERIALES!A6:D397,4,FALSE)</f>
        <v>416508.63498725364</v>
      </c>
      <c r="N49" s="279">
        <f>K49*M49</f>
        <v>29155.604449107759</v>
      </c>
    </row>
    <row r="50" spans="1:14">
      <c r="A50" s="168"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0.3</v>
      </c>
      <c r="L50" s="428"/>
      <c r="M50" s="409">
        <f>VLOOKUP(A50,MATERIALES!A6:D398,4,FALSE)</f>
        <v>1767.1294039655272</v>
      </c>
      <c r="N50" s="279">
        <f>K50*M50</f>
        <v>530.13882118965819</v>
      </c>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30471.041656235171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1323</v>
      </c>
      <c r="B58" s="51" t="str">
        <f>VLOOKUP(A58,TRANSPORTE!A1:D117,3,FALSE)</f>
        <v>Transporte de concreto</v>
      </c>
      <c r="C58" s="324"/>
      <c r="D58" s="324"/>
      <c r="E58" s="324"/>
      <c r="F58" s="324"/>
      <c r="G58" s="324"/>
      <c r="H58" s="318" t="s">
        <v>2104</v>
      </c>
      <c r="I58" s="420">
        <v>7.2000000000000008E-2</v>
      </c>
      <c r="J58" s="293">
        <v>1</v>
      </c>
      <c r="K58" s="286">
        <f>I58*J58</f>
        <v>7.2000000000000008E-2</v>
      </c>
      <c r="L58" s="899">
        <f>VLOOKUP(A58,TRANSPORTE!A1:D117,4,FALSE)</f>
        <v>1633.6418561465293</v>
      </c>
      <c r="M58" s="900"/>
      <c r="N58" s="294">
        <f>K58*L58</f>
        <v>117.62221364255012</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117.62221364255012</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299">
        <f>K69/J69*100</f>
        <v>110415.578824</v>
      </c>
      <c r="J69" s="300">
        <v>185</v>
      </c>
      <c r="K69" s="301">
        <f>VLOOKUP(A69,'MANO DE OBRA'!A8:D99,4,FALSE)</f>
        <v>204268.8208244</v>
      </c>
      <c r="L69" s="55"/>
      <c r="M69" s="441">
        <v>100</v>
      </c>
      <c r="N69" s="402">
        <f>K69/M69</f>
        <v>2042.688208244</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100</v>
      </c>
      <c r="N70" s="402">
        <f>K70/M70</f>
        <v>1021.344104122</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3064.032312366</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33805.897797862024</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6761.1795595724052</v>
      </c>
      <c r="M82" s="848"/>
      <c r="N82" s="56"/>
    </row>
    <row r="83" spans="1:14">
      <c r="B83" s="94" t="s">
        <v>1057</v>
      </c>
      <c r="C83" s="95"/>
      <c r="D83" s="95"/>
      <c r="E83" s="95"/>
      <c r="F83" s="95"/>
      <c r="G83" s="95"/>
      <c r="H83" s="95"/>
      <c r="I83" s="92"/>
      <c r="J83" s="93"/>
      <c r="K83" s="311">
        <v>0.05</v>
      </c>
      <c r="L83" s="847">
        <f>N77*K83</f>
        <v>1690.2948898931013</v>
      </c>
      <c r="M83" s="848"/>
      <c r="N83" s="56"/>
    </row>
    <row r="84" spans="1:14" ht="15.75" thickBot="1">
      <c r="B84" s="96" t="s">
        <v>1058</v>
      </c>
      <c r="C84" s="97"/>
      <c r="D84" s="97"/>
      <c r="E84" s="97"/>
      <c r="F84" s="97"/>
      <c r="G84" s="97"/>
      <c r="H84" s="97"/>
      <c r="I84" s="98"/>
      <c r="J84" s="99"/>
      <c r="K84" s="312">
        <v>0.05</v>
      </c>
      <c r="L84" s="849">
        <f>N77*K84</f>
        <v>1690.2948898931013</v>
      </c>
      <c r="M84" s="850"/>
      <c r="N84" s="56"/>
    </row>
    <row r="85" spans="1:14" ht="15.75" thickBot="1">
      <c r="B85" s="812" t="s">
        <v>1037</v>
      </c>
      <c r="C85" s="813"/>
      <c r="D85" s="813"/>
      <c r="E85" s="813"/>
      <c r="F85" s="813"/>
      <c r="G85" s="813"/>
      <c r="H85" s="813"/>
      <c r="I85" s="813"/>
      <c r="J85" s="813"/>
      <c r="K85" s="813"/>
      <c r="L85" s="813"/>
      <c r="M85" s="814"/>
      <c r="N85" s="57">
        <f>L82+L83+L84</f>
        <v>10141.769339358607</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43947.667137220633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1770</v>
      </c>
      <c r="C31" s="86" t="s">
        <v>2254</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85.112008676833341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85.112008676833341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507</v>
      </c>
      <c r="B48" s="48"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392649.19296887715</v>
      </c>
      <c r="N48" s="279">
        <f>K48*M48</f>
        <v>785.29838593775435</v>
      </c>
    </row>
    <row r="49" spans="1:14">
      <c r="A49" s="168" t="s">
        <v>402</v>
      </c>
      <c r="B49" s="48" t="str">
        <f>VLOOKUP(A49,MATERIALES!A6:D373,3,FALSE)</f>
        <v>Bordillo Prefabricado En Concreto Ref.A85 Ntc-4109, 0,20 X 0,35 X 0.80 M</v>
      </c>
      <c r="C49" s="432"/>
      <c r="D49" s="432"/>
      <c r="E49" s="432"/>
      <c r="F49" s="432"/>
      <c r="G49" s="432"/>
      <c r="H49" s="432"/>
      <c r="I49" s="432"/>
      <c r="J49" s="319" t="str">
        <f>VLOOKUP(A49,MATERIALES!A5:D641,2,FALSE)</f>
        <v>u</v>
      </c>
      <c r="K49" s="404">
        <v>1.25</v>
      </c>
      <c r="L49" s="428"/>
      <c r="M49" s="409">
        <f>VLOOKUP(A49,MATERIALES!A6:D397,4,FALSE)</f>
        <v>106531.15595450188</v>
      </c>
      <c r="N49" s="279">
        <f>K49*M49</f>
        <v>133163.94494312734</v>
      </c>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133949.2433290651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1323</v>
      </c>
      <c r="B58" s="51" t="str">
        <f>VLOOKUP(A58,TRANSPORTE!A1:D117,3,FALSE)</f>
        <v>Transporte de concreto</v>
      </c>
      <c r="C58" s="324"/>
      <c r="D58" s="324"/>
      <c r="E58" s="324"/>
      <c r="F58" s="324"/>
      <c r="G58" s="324"/>
      <c r="H58" s="318" t="s">
        <v>2104</v>
      </c>
      <c r="I58" s="420">
        <v>2E-3</v>
      </c>
      <c r="J58" s="293">
        <v>1</v>
      </c>
      <c r="K58" s="420">
        <f>I58*J58</f>
        <v>2E-3</v>
      </c>
      <c r="L58" s="899">
        <f>VLOOKUP(A58,TRANSPORTE!A1:D117,4,FALSE)</f>
        <v>1633.6418561465293</v>
      </c>
      <c r="M58" s="900"/>
      <c r="N58" s="294">
        <f>K58*L58</f>
        <v>3.2672837122930587</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3.2672837122930587</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854"/>
      <c r="N68" s="103" t="s">
        <v>1035</v>
      </c>
    </row>
    <row r="69" spans="1:15">
      <c r="A69" s="169" t="s">
        <v>9</v>
      </c>
      <c r="B69" s="54" t="str">
        <f>VLOOKUP(A69,'MANO DE OBRA'!A8:D68,3,FALSE)</f>
        <v>Obrero (3)</v>
      </c>
      <c r="C69" s="52"/>
      <c r="D69" s="52"/>
      <c r="E69" s="52"/>
      <c r="F69" s="52"/>
      <c r="G69" s="52"/>
      <c r="H69" s="52"/>
      <c r="I69" s="299">
        <f>K69/J69*100</f>
        <v>82811.68411799999</v>
      </c>
      <c r="J69" s="300">
        <v>185</v>
      </c>
      <c r="K69" s="301">
        <f>VLOOKUP(A69,'MANO DE OBRA'!A8:D99,4,FALSE)</f>
        <v>153201.61561829998</v>
      </c>
      <c r="L69" s="55"/>
      <c r="M69" s="441">
        <v>150</v>
      </c>
      <c r="N69" s="402">
        <f>K69/M69</f>
        <v>1021.3441041219999</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150</v>
      </c>
      <c r="N70" s="402">
        <f>K70/M70</f>
        <v>680.89606941466661</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1702.2401735366666</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135739.86279499088</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27147.972558998179</v>
      </c>
      <c r="M82" s="848"/>
      <c r="N82" s="56"/>
    </row>
    <row r="83" spans="1:14">
      <c r="B83" s="94" t="s">
        <v>1057</v>
      </c>
      <c r="C83" s="95"/>
      <c r="D83" s="95"/>
      <c r="E83" s="95"/>
      <c r="F83" s="95"/>
      <c r="G83" s="95"/>
      <c r="H83" s="95"/>
      <c r="I83" s="92"/>
      <c r="J83" s="93"/>
      <c r="K83" s="311">
        <v>0.05</v>
      </c>
      <c r="L83" s="847">
        <f>N77*K83</f>
        <v>6786.9931397495448</v>
      </c>
      <c r="M83" s="848"/>
      <c r="N83" s="56"/>
    </row>
    <row r="84" spans="1:14" ht="15.75" thickBot="1">
      <c r="B84" s="96" t="s">
        <v>1058</v>
      </c>
      <c r="C84" s="97"/>
      <c r="D84" s="97"/>
      <c r="E84" s="97"/>
      <c r="F84" s="97"/>
      <c r="G84" s="97"/>
      <c r="H84" s="97"/>
      <c r="I84" s="98"/>
      <c r="J84" s="99"/>
      <c r="K84" s="312">
        <v>0.05</v>
      </c>
      <c r="L84" s="849">
        <f>N77*K84</f>
        <v>6786.9931397495448</v>
      </c>
      <c r="M84" s="850"/>
      <c r="N84" s="56"/>
    </row>
    <row r="85" spans="1:14" ht="15.75" thickBot="1">
      <c r="B85" s="812" t="s">
        <v>1037</v>
      </c>
      <c r="C85" s="813"/>
      <c r="D85" s="813"/>
      <c r="E85" s="813"/>
      <c r="F85" s="813"/>
      <c r="G85" s="813"/>
      <c r="H85" s="813"/>
      <c r="I85" s="813"/>
      <c r="J85" s="813"/>
      <c r="K85" s="813"/>
      <c r="L85" s="813"/>
      <c r="M85" s="814"/>
      <c r="N85" s="57">
        <f>L82+L83+L84</f>
        <v>40721.958838497267</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176461.82163348814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1815</v>
      </c>
      <c r="C31" s="86" t="s">
        <v>1771</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21.278002169208335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21.278002169208335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961</v>
      </c>
      <c r="B48" s="48" t="str">
        <f>VLOOKUP(A48,MATERIALES!A5:D373,3,FALSE)</f>
        <v>Geotextil Nt-2500 O Similar (Proveedores, Pavco, Geomatrix, Tensar, Omnes U Otros)</v>
      </c>
      <c r="C48" s="288"/>
      <c r="D48" s="288"/>
      <c r="E48" s="288"/>
      <c r="F48" s="288"/>
      <c r="G48" s="288"/>
      <c r="H48" s="288"/>
      <c r="I48" s="275"/>
      <c r="J48" s="231" t="str">
        <f>VLOOKUP(A48,MATERIALES!A4:D640,2,FALSE)</f>
        <v>m2</v>
      </c>
      <c r="K48" s="289">
        <v>1.1000000000000001</v>
      </c>
      <c r="L48" s="274"/>
      <c r="M48" s="409">
        <f>VLOOKUP(A48,MATERIALES!A5:D396,4,FALSE)</f>
        <v>5320.2879680594215</v>
      </c>
      <c r="N48" s="279">
        <f>K48*M48</f>
        <v>5852.3167648653643</v>
      </c>
    </row>
    <row r="49" spans="1:14">
      <c r="A49" s="168"/>
      <c r="B49" s="48"/>
      <c r="C49" s="432"/>
      <c r="D49" s="432"/>
      <c r="E49" s="432"/>
      <c r="F49" s="432"/>
      <c r="G49" s="432"/>
      <c r="H49" s="432"/>
      <c r="I49" s="432"/>
      <c r="J49" s="318"/>
      <c r="K49" s="404"/>
      <c r="L49" s="428"/>
      <c r="M49" s="409"/>
      <c r="N49" s="279"/>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5852.3167648653643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B58" s="51"/>
      <c r="C58" s="324"/>
      <c r="D58" s="324"/>
      <c r="E58" s="324"/>
      <c r="F58" s="324"/>
      <c r="G58" s="324"/>
      <c r="H58" s="318"/>
      <c r="I58" s="286"/>
      <c r="J58" s="293"/>
      <c r="K58" s="286"/>
      <c r="L58" s="899"/>
      <c r="M58" s="900"/>
      <c r="N58" s="294"/>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966"/>
      <c r="N68" s="103" t="s">
        <v>1035</v>
      </c>
    </row>
    <row r="69" spans="1:15">
      <c r="A69" s="169" t="s">
        <v>7</v>
      </c>
      <c r="B69" s="54" t="str">
        <f>VLOOKUP(A69,'MANO DE OBRA'!A8:D68,3,FALSE)</f>
        <v>Obrero (2)</v>
      </c>
      <c r="C69" s="52"/>
      <c r="D69" s="52"/>
      <c r="E69" s="52"/>
      <c r="F69" s="52"/>
      <c r="G69" s="52"/>
      <c r="H69" s="52"/>
      <c r="I69" s="299">
        <f>K69/J69*100</f>
        <v>55207.789411999998</v>
      </c>
      <c r="J69" s="300">
        <v>185</v>
      </c>
      <c r="K69" s="301">
        <f>VLOOKUP(A69,'MANO DE OBRA'!A8:D99,4,FALSE)</f>
        <v>102134.4104122</v>
      </c>
      <c r="L69" s="55"/>
      <c r="M69" s="441">
        <v>240</v>
      </c>
      <c r="N69" s="402">
        <f>K69/M69</f>
        <v>425.56004338416665</v>
      </c>
      <c r="O69" s="111"/>
    </row>
    <row r="70" spans="1:15">
      <c r="A70" s="169"/>
      <c r="B70" s="54"/>
      <c r="C70" s="52"/>
      <c r="D70" s="52"/>
      <c r="E70" s="52"/>
      <c r="F70" s="52"/>
      <c r="G70" s="52"/>
      <c r="H70" s="52"/>
      <c r="I70" s="299"/>
      <c r="J70" s="300"/>
      <c r="K70" s="301"/>
      <c r="L70" s="55"/>
      <c r="M70" s="441"/>
      <c r="N70" s="402"/>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425.56004338416665</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6299.1548104187395</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1259.8309620837481</v>
      </c>
      <c r="M82" s="848"/>
      <c r="N82" s="56"/>
    </row>
    <row r="83" spans="1:14">
      <c r="B83" s="94" t="s">
        <v>1057</v>
      </c>
      <c r="C83" s="95"/>
      <c r="D83" s="95"/>
      <c r="E83" s="95"/>
      <c r="F83" s="95"/>
      <c r="G83" s="95"/>
      <c r="H83" s="95"/>
      <c r="I83" s="92"/>
      <c r="J83" s="93"/>
      <c r="K83" s="311">
        <v>0.05</v>
      </c>
      <c r="L83" s="847">
        <f>N77*K83</f>
        <v>314.95774052093702</v>
      </c>
      <c r="M83" s="848"/>
      <c r="N83" s="56"/>
    </row>
    <row r="84" spans="1:14" ht="15.75" thickBot="1">
      <c r="B84" s="96" t="s">
        <v>1058</v>
      </c>
      <c r="C84" s="97"/>
      <c r="D84" s="97"/>
      <c r="E84" s="97"/>
      <c r="F84" s="97"/>
      <c r="G84" s="97"/>
      <c r="H84" s="97"/>
      <c r="I84" s="98"/>
      <c r="J84" s="99"/>
      <c r="K84" s="312">
        <v>0.05</v>
      </c>
      <c r="L84" s="849">
        <f>N77*K84</f>
        <v>314.95774052093702</v>
      </c>
      <c r="M84" s="850"/>
      <c r="N84" s="56"/>
    </row>
    <row r="85" spans="1:14" ht="15.75" thickBot="1">
      <c r="B85" s="812" t="s">
        <v>1037</v>
      </c>
      <c r="C85" s="813"/>
      <c r="D85" s="813"/>
      <c r="E85" s="813"/>
      <c r="F85" s="813"/>
      <c r="G85" s="813"/>
      <c r="H85" s="813"/>
      <c r="I85" s="813"/>
      <c r="J85" s="813"/>
      <c r="K85" s="813"/>
      <c r="L85" s="813"/>
      <c r="M85" s="814"/>
      <c r="N85" s="57">
        <f>L82+L83+L84</f>
        <v>1889.7464431256221</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8188.9012535443617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1816</v>
      </c>
      <c r="C31" s="86" t="s">
        <v>2150</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21.278002169208335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21.278002169208335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954</v>
      </c>
      <c r="B48" s="48" t="str">
        <f>VLOOKUP(A48,MATERIALES!A5:D373,3,FALSE)</f>
        <v>Geotextil T-2400 O Similar (Proveedores Lafayet, Pavco, Geomatrix, Tensar, Omnes U Otros)</v>
      </c>
      <c r="C48" s="288"/>
      <c r="D48" s="288"/>
      <c r="E48" s="288"/>
      <c r="F48" s="288"/>
      <c r="G48" s="288"/>
      <c r="H48" s="288"/>
      <c r="I48" s="275"/>
      <c r="J48" s="231" t="str">
        <f>VLOOKUP(A48,MATERIALES!A4:D640,2,FALSE)</f>
        <v>m2</v>
      </c>
      <c r="K48" s="289">
        <v>1.1000000000000001</v>
      </c>
      <c r="L48" s="274"/>
      <c r="M48" s="409">
        <f>VLOOKUP(A48,MATERIALES!A5:D396,4,FALSE)</f>
        <v>8470.9967284254381</v>
      </c>
      <c r="N48" s="279">
        <f>K48*M48</f>
        <v>9318.0964012679833</v>
      </c>
    </row>
    <row r="49" spans="1:14">
      <c r="A49" s="168"/>
      <c r="B49" s="48"/>
      <c r="C49" s="432"/>
      <c r="D49" s="432"/>
      <c r="E49" s="432"/>
      <c r="F49" s="432"/>
      <c r="G49" s="432"/>
      <c r="H49" s="432"/>
      <c r="I49" s="432"/>
      <c r="J49" s="318"/>
      <c r="K49" s="404"/>
      <c r="L49" s="428"/>
      <c r="M49" s="409"/>
      <c r="N49" s="279"/>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9318.0964012679833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B58" s="51"/>
      <c r="C58" s="324"/>
      <c r="D58" s="324"/>
      <c r="E58" s="324"/>
      <c r="F58" s="324"/>
      <c r="G58" s="324"/>
      <c r="H58" s="318"/>
      <c r="I58" s="286"/>
      <c r="J58" s="293"/>
      <c r="K58" s="286"/>
      <c r="L58" s="899"/>
      <c r="M58" s="900"/>
      <c r="N58" s="294"/>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966"/>
      <c r="N68" s="103" t="s">
        <v>1035</v>
      </c>
    </row>
    <row r="69" spans="1:15">
      <c r="A69" s="169" t="s">
        <v>7</v>
      </c>
      <c r="B69" s="54" t="str">
        <f>VLOOKUP(A69,'MANO DE OBRA'!A8:D68,3,FALSE)</f>
        <v>Obrero (2)</v>
      </c>
      <c r="C69" s="52"/>
      <c r="D69" s="52"/>
      <c r="E69" s="52"/>
      <c r="F69" s="52"/>
      <c r="G69" s="52"/>
      <c r="H69" s="52"/>
      <c r="I69" s="299">
        <f>K69/J69*100</f>
        <v>55207.789411999998</v>
      </c>
      <c r="J69" s="300">
        <v>185</v>
      </c>
      <c r="K69" s="301">
        <f>VLOOKUP(A69,'MANO DE OBRA'!A8:D99,4,FALSE)</f>
        <v>102134.4104122</v>
      </c>
      <c r="L69" s="55"/>
      <c r="M69" s="441">
        <v>240</v>
      </c>
      <c r="N69" s="402">
        <f>K69/M69</f>
        <v>425.56004338416665</v>
      </c>
      <c r="O69" s="111"/>
    </row>
    <row r="70" spans="1:15">
      <c r="A70" s="169"/>
      <c r="B70" s="54"/>
      <c r="C70" s="52"/>
      <c r="D70" s="52"/>
      <c r="E70" s="52"/>
      <c r="F70" s="52"/>
      <c r="G70" s="52"/>
      <c r="H70" s="52"/>
      <c r="I70" s="299"/>
      <c r="J70" s="300"/>
      <c r="K70" s="301"/>
      <c r="L70" s="55"/>
      <c r="M70" s="441"/>
      <c r="N70" s="402"/>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425.56004338416665</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9764.9344468213585</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1952.9868893642717</v>
      </c>
      <c r="M82" s="848"/>
      <c r="N82" s="56"/>
    </row>
    <row r="83" spans="1:14">
      <c r="B83" s="94" t="s">
        <v>1057</v>
      </c>
      <c r="C83" s="95"/>
      <c r="D83" s="95"/>
      <c r="E83" s="95"/>
      <c r="F83" s="95"/>
      <c r="G83" s="95"/>
      <c r="H83" s="95"/>
      <c r="I83" s="92"/>
      <c r="J83" s="93"/>
      <c r="K83" s="311">
        <v>0.05</v>
      </c>
      <c r="L83" s="847">
        <f>N77*K83</f>
        <v>488.24672234106794</v>
      </c>
      <c r="M83" s="848"/>
      <c r="N83" s="56"/>
    </row>
    <row r="84" spans="1:14" ht="15.75" thickBot="1">
      <c r="B84" s="96" t="s">
        <v>1058</v>
      </c>
      <c r="C84" s="97"/>
      <c r="D84" s="97"/>
      <c r="E84" s="97"/>
      <c r="F84" s="97"/>
      <c r="G84" s="97"/>
      <c r="H84" s="97"/>
      <c r="I84" s="98"/>
      <c r="J84" s="99"/>
      <c r="K84" s="312">
        <v>0.05</v>
      </c>
      <c r="L84" s="849">
        <f>N77*K84</f>
        <v>488.24672234106794</v>
      </c>
      <c r="M84" s="850"/>
      <c r="N84" s="56"/>
    </row>
    <row r="85" spans="1:14" ht="15.75" thickBot="1">
      <c r="B85" s="812" t="s">
        <v>1037</v>
      </c>
      <c r="C85" s="813"/>
      <c r="D85" s="813"/>
      <c r="E85" s="813"/>
      <c r="F85" s="813"/>
      <c r="G85" s="813"/>
      <c r="H85" s="813"/>
      <c r="I85" s="813"/>
      <c r="J85" s="813"/>
      <c r="K85" s="813"/>
      <c r="L85" s="813"/>
      <c r="M85" s="814"/>
      <c r="N85" s="57">
        <f>L82+L83+L84</f>
        <v>2929.4803340464077</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12694.414780867766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1221</v>
      </c>
      <c r="C31" s="86" t="s">
        <v>1772</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306.40323123659999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306.40323123659999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556</v>
      </c>
      <c r="B48" s="48" t="str">
        <f>VLOOKUP(A48,MATERIALES!A5:D373,3,FALSE)</f>
        <v>Material drenante (3´´)</v>
      </c>
      <c r="C48" s="288"/>
      <c r="D48" s="288"/>
      <c r="E48" s="288"/>
      <c r="F48" s="288"/>
      <c r="G48" s="288"/>
      <c r="H48" s="288"/>
      <c r="I48" s="275"/>
      <c r="J48" s="231" t="str">
        <f>VLOOKUP(A48,MATERIALES!A4:D640,2,FALSE)</f>
        <v>m3</v>
      </c>
      <c r="K48" s="289">
        <v>1.1000000000000001</v>
      </c>
      <c r="L48" s="274"/>
      <c r="M48" s="409">
        <f>VLOOKUP(A48,MATERIALES!A5:D396,4,FALSE)</f>
        <v>47600</v>
      </c>
      <c r="N48" s="279">
        <f>K48*M48</f>
        <v>52360.000000000007</v>
      </c>
    </row>
    <row r="49" spans="1:14">
      <c r="A49" s="168"/>
      <c r="B49" s="48"/>
      <c r="C49" s="432"/>
      <c r="D49" s="432"/>
      <c r="E49" s="432"/>
      <c r="F49" s="432"/>
      <c r="G49" s="432"/>
      <c r="H49" s="432"/>
      <c r="I49" s="432"/>
      <c r="J49" s="318"/>
      <c r="K49" s="404"/>
      <c r="L49" s="428"/>
      <c r="M49" s="409"/>
      <c r="N49" s="279"/>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52360.000000000007</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1345</v>
      </c>
      <c r="B58" s="51" t="str">
        <f>VLOOKUP(A58,TRANSPORTE!A1:D117,3,FALSE)</f>
        <v>Transporte de Material Drenante</v>
      </c>
      <c r="C58" s="324"/>
      <c r="D58" s="324"/>
      <c r="E58" s="324"/>
      <c r="F58" s="324"/>
      <c r="G58" s="324"/>
      <c r="H58" s="318" t="s">
        <v>2104</v>
      </c>
      <c r="I58" s="286">
        <v>1.1000000000000001</v>
      </c>
      <c r="J58" s="293">
        <v>1</v>
      </c>
      <c r="K58" s="286">
        <f>I58*J58</f>
        <v>1.1000000000000001</v>
      </c>
      <c r="L58" s="899">
        <f>VLOOKUP(A58,TRANSPORTE!A1:D117,4,FALSE)</f>
        <v>1576</v>
      </c>
      <c r="M58" s="900"/>
      <c r="N58" s="294">
        <f>K58*L58</f>
        <v>1733.6000000000001</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1733.6000000000001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966"/>
      <c r="N68" s="103" t="s">
        <v>1035</v>
      </c>
    </row>
    <row r="69" spans="1:15">
      <c r="A69" s="169" t="s">
        <v>9</v>
      </c>
      <c r="B69" s="54" t="str">
        <f>VLOOKUP(A69,'MANO DE OBRA'!A8:D68,3,FALSE)</f>
        <v>Obrero (3)</v>
      </c>
      <c r="C69" s="52"/>
      <c r="D69" s="52"/>
      <c r="E69" s="52"/>
      <c r="F69" s="52"/>
      <c r="G69" s="52"/>
      <c r="H69" s="52"/>
      <c r="I69" s="299">
        <f>K69/J69*100</f>
        <v>82811.68411799999</v>
      </c>
      <c r="J69" s="300">
        <v>185</v>
      </c>
      <c r="K69" s="301">
        <f>VLOOKUP(A69,'MANO DE OBRA'!A8:D99,4,FALSE)</f>
        <v>153201.61561829998</v>
      </c>
      <c r="L69" s="55"/>
      <c r="M69" s="441">
        <v>25</v>
      </c>
      <c r="N69" s="402">
        <f>K69/M69</f>
        <v>6128.0646247319992</v>
      </c>
      <c r="O69" s="111"/>
    </row>
    <row r="70" spans="1:15">
      <c r="A70" s="169"/>
      <c r="B70" s="54"/>
      <c r="C70" s="52"/>
      <c r="D70" s="52"/>
      <c r="E70" s="52"/>
      <c r="F70" s="52"/>
      <c r="G70" s="52"/>
      <c r="H70" s="52"/>
      <c r="I70" s="299"/>
      <c r="J70" s="300"/>
      <c r="K70" s="301"/>
      <c r="L70" s="55"/>
      <c r="M70" s="441"/>
      <c r="N70" s="402"/>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6128.0646247319992</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60528.067855968606</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12105.613571193722</v>
      </c>
      <c r="M82" s="848"/>
      <c r="N82" s="56"/>
    </row>
    <row r="83" spans="1:14">
      <c r="B83" s="94" t="s">
        <v>1057</v>
      </c>
      <c r="C83" s="95"/>
      <c r="D83" s="95"/>
      <c r="E83" s="95"/>
      <c r="F83" s="95"/>
      <c r="G83" s="95"/>
      <c r="H83" s="95"/>
      <c r="I83" s="92"/>
      <c r="J83" s="93"/>
      <c r="K83" s="311">
        <v>0.05</v>
      </c>
      <c r="L83" s="847">
        <f>N77*K83</f>
        <v>3026.4033927984306</v>
      </c>
      <c r="M83" s="848"/>
      <c r="N83" s="56"/>
    </row>
    <row r="84" spans="1:14" ht="15.75" thickBot="1">
      <c r="B84" s="96" t="s">
        <v>1058</v>
      </c>
      <c r="C84" s="97"/>
      <c r="D84" s="97"/>
      <c r="E84" s="97"/>
      <c r="F84" s="97"/>
      <c r="G84" s="97"/>
      <c r="H84" s="97"/>
      <c r="I84" s="98"/>
      <c r="J84" s="99"/>
      <c r="K84" s="312">
        <v>0.05</v>
      </c>
      <c r="L84" s="849">
        <f>N77*K84</f>
        <v>3026.4033927984306</v>
      </c>
      <c r="M84" s="850"/>
      <c r="N84" s="56"/>
    </row>
    <row r="85" spans="1:14" ht="15.75" thickBot="1">
      <c r="B85" s="812" t="s">
        <v>1037</v>
      </c>
      <c r="C85" s="813"/>
      <c r="D85" s="813"/>
      <c r="E85" s="813"/>
      <c r="F85" s="813"/>
      <c r="G85" s="813"/>
      <c r="H85" s="813"/>
      <c r="I85" s="813"/>
      <c r="J85" s="813"/>
      <c r="K85" s="813"/>
      <c r="L85" s="813"/>
      <c r="M85" s="814"/>
      <c r="N85" s="57">
        <f>L82+L83+L84</f>
        <v>18158.420356790582</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78686.488212759185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1222</v>
      </c>
      <c r="C31" s="86" t="s">
        <v>2255</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160</v>
      </c>
      <c r="B36" s="861" t="str">
        <f>VLOOKUP(A36,EQUIPOS!A6:D154,3,FALSE)</f>
        <v>COMPACTADOR MANUAL VIBRATORIO (RANA) con motor de 6 HP</v>
      </c>
      <c r="C36" s="862"/>
      <c r="D36" s="862"/>
      <c r="E36" s="862"/>
      <c r="F36" s="862"/>
      <c r="G36" s="862"/>
      <c r="H36" s="863"/>
      <c r="I36" s="274"/>
      <c r="J36" s="275"/>
      <c r="K36" s="276">
        <f>VLOOKUP(A36,EQUIPOS!A6:D163,4,FALSE)</f>
        <v>4789.666666666667</v>
      </c>
      <c r="L36" s="277"/>
      <c r="M36" s="343">
        <v>3</v>
      </c>
      <c r="N36" s="279">
        <f>K36/M36</f>
        <v>1596.5555555555557</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425.5600433841667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2022.1155989397223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545</v>
      </c>
      <c r="B48" s="48" t="str">
        <f>VLOOKUP(A48,MATERIALES!A5:D373,3,FALSE)</f>
        <v xml:space="preserve">Material de Sub- Base CBR=20%
</v>
      </c>
      <c r="C48" s="288"/>
      <c r="D48" s="288"/>
      <c r="E48" s="288"/>
      <c r="F48" s="288"/>
      <c r="G48" s="288"/>
      <c r="H48" s="288"/>
      <c r="I48" s="275"/>
      <c r="J48" s="231" t="str">
        <f>VLOOKUP(A48,MATERIALES!A4:D640,2,FALSE)</f>
        <v>m3</v>
      </c>
      <c r="K48" s="289">
        <v>1.25</v>
      </c>
      <c r="L48" s="274"/>
      <c r="M48" s="409">
        <f>VLOOKUP(A48,MATERIALES!A5:D396,4,FALSE)</f>
        <v>55401.850336267096</v>
      </c>
      <c r="N48" s="279">
        <f>K48*M48</f>
        <v>69252.312920333876</v>
      </c>
    </row>
    <row r="49" spans="1:14">
      <c r="A49" s="168"/>
      <c r="B49" s="48"/>
      <c r="C49" s="432"/>
      <c r="D49" s="432"/>
      <c r="E49" s="432"/>
      <c r="F49" s="432"/>
      <c r="G49" s="432"/>
      <c r="H49" s="432"/>
      <c r="I49" s="432"/>
      <c r="J49" s="318"/>
      <c r="K49" s="404"/>
      <c r="L49" s="428"/>
      <c r="M49" s="409"/>
      <c r="N49" s="279"/>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69252.312920333876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1336</v>
      </c>
      <c r="B60" s="51" t="str">
        <f>VLOOKUP(A60,TRANSPORTE!A1:D117,3,FALSE)</f>
        <v>Transporte de material de cobertura</v>
      </c>
      <c r="C60" s="324"/>
      <c r="D60" s="324"/>
      <c r="E60" s="324"/>
      <c r="F60" s="324"/>
      <c r="G60" s="324"/>
      <c r="H60" s="318" t="s">
        <v>339</v>
      </c>
      <c r="I60" s="286">
        <v>1.25</v>
      </c>
      <c r="J60" s="293">
        <v>1</v>
      </c>
      <c r="K60" s="286">
        <f>I60*J60</f>
        <v>1.25</v>
      </c>
      <c r="L60" s="899">
        <f>VLOOKUP(A60,TRANSPORTE!A1:D117,4,FALSE)</f>
        <v>1283.2108638649408</v>
      </c>
      <c r="M60" s="900"/>
      <c r="N60" s="294">
        <f>K60*L60</f>
        <v>1604.013579831176</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316"/>
      <c r="C65" s="317"/>
      <c r="D65" s="317"/>
      <c r="E65" s="317"/>
      <c r="F65" s="317"/>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1604.013579831176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69"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24</v>
      </c>
      <c r="N71" s="402">
        <f>K71/M71</f>
        <v>4255.6004338416669</v>
      </c>
      <c r="O71" s="111"/>
    </row>
    <row r="72" spans="1:15">
      <c r="A72" s="169"/>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4255.6004338416669</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77134.042532946449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15426.80850658929</v>
      </c>
      <c r="M84" s="848"/>
      <c r="N84" s="56"/>
    </row>
    <row r="85" spans="1:14">
      <c r="B85" s="94" t="s">
        <v>1057</v>
      </c>
      <c r="C85" s="95"/>
      <c r="D85" s="95"/>
      <c r="E85" s="95"/>
      <c r="F85" s="95"/>
      <c r="G85" s="95"/>
      <c r="H85" s="95"/>
      <c r="I85" s="92"/>
      <c r="J85" s="93"/>
      <c r="K85" s="311">
        <v>0.05</v>
      </c>
      <c r="L85" s="847">
        <f>N79*K85</f>
        <v>3856.7021266473225</v>
      </c>
      <c r="M85" s="848"/>
      <c r="N85" s="56"/>
    </row>
    <row r="86" spans="1:14" ht="15.75" thickBot="1">
      <c r="B86" s="96" t="s">
        <v>1058</v>
      </c>
      <c r="C86" s="97"/>
      <c r="D86" s="97"/>
      <c r="E86" s="97"/>
      <c r="F86" s="97"/>
      <c r="G86" s="97"/>
      <c r="H86" s="97"/>
      <c r="I86" s="98"/>
      <c r="J86" s="99"/>
      <c r="K86" s="312">
        <v>0.05</v>
      </c>
      <c r="L86" s="849">
        <f>N79*K86</f>
        <v>3856.7021266473225</v>
      </c>
      <c r="M86" s="850"/>
      <c r="N86" s="56"/>
    </row>
    <row r="87" spans="1:14" ht="15.75" thickBot="1">
      <c r="B87" s="812" t="s">
        <v>1037</v>
      </c>
      <c r="C87" s="813"/>
      <c r="D87" s="813"/>
      <c r="E87" s="813"/>
      <c r="F87" s="813"/>
      <c r="G87" s="813"/>
      <c r="H87" s="813"/>
      <c r="I87" s="813"/>
      <c r="J87" s="813"/>
      <c r="K87" s="813"/>
      <c r="L87" s="813"/>
      <c r="M87" s="814"/>
      <c r="N87" s="57">
        <f>L84+L85+L86</f>
        <v>23140.212759883936</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100274.25529283038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1223</v>
      </c>
      <c r="C31" s="86" t="s">
        <v>2256</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197</v>
      </c>
      <c r="B36" s="861" t="str">
        <f>VLOOKUP(A36,EQUIPOS!A6:D154,3,FALSE)</f>
        <v>Equipo de perforación (TRACKDRILL), potencia 40 HP, 2100 golpes / minuto</v>
      </c>
      <c r="C36" s="862"/>
      <c r="D36" s="862"/>
      <c r="E36" s="862"/>
      <c r="F36" s="862"/>
      <c r="G36" s="862"/>
      <c r="H36" s="863"/>
      <c r="I36" s="274"/>
      <c r="J36" s="275"/>
      <c r="K36" s="276">
        <f>VLOOKUP(A36,EQUIPOS!A6:D163,4,FALSE)</f>
        <v>474723.17809706263</v>
      </c>
      <c r="L36" s="277"/>
      <c r="M36" s="343">
        <v>2.5</v>
      </c>
      <c r="N36" s="279">
        <f>K36/M36</f>
        <v>189889.27123882505</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383.00403904575001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190272.27527787079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765</v>
      </c>
      <c r="B48" s="48" t="str">
        <f>VLOOKUP(A48,MATERIALES!A5:D373,3,FALSE)</f>
        <v xml:space="preserve">Tubería Perforada en PVC de 2´´
</v>
      </c>
      <c r="C48" s="288"/>
      <c r="D48" s="288"/>
      <c r="E48" s="288"/>
      <c r="F48" s="288"/>
      <c r="G48" s="288"/>
      <c r="H48" s="288"/>
      <c r="I48" s="275"/>
      <c r="J48" s="231" t="str">
        <f>VLOOKUP(A48,MATERIALES!A4:D640,2,FALSE)</f>
        <v>m</v>
      </c>
      <c r="K48" s="289">
        <v>1.01</v>
      </c>
      <c r="L48" s="274"/>
      <c r="M48" s="409">
        <f>VLOOKUP(A48,MATERIALES!A5:D396,4,FALSE)</f>
        <v>9300.6666666666661</v>
      </c>
      <c r="N48" s="279">
        <f>K48*M48</f>
        <v>9393.6733333333323</v>
      </c>
    </row>
    <row r="49" spans="1:14">
      <c r="A49" s="168"/>
      <c r="B49" s="48"/>
      <c r="C49" s="432"/>
      <c r="D49" s="432"/>
      <c r="E49" s="432"/>
      <c r="F49" s="432"/>
      <c r="G49" s="432"/>
      <c r="H49" s="432"/>
      <c r="I49" s="432"/>
      <c r="J49" s="318"/>
      <c r="K49" s="404"/>
      <c r="L49" s="428"/>
      <c r="M49" s="409"/>
      <c r="N49" s="279"/>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9393.6733333333323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69" t="s">
        <v>6</v>
      </c>
      <c r="B71" s="54" t="str">
        <f>VLOOKUP(A71,'MANO DE OBRA'!A8:D68,3,FALSE)</f>
        <v xml:space="preserve">Obrero </v>
      </c>
      <c r="C71" s="52"/>
      <c r="D71" s="52"/>
      <c r="E71" s="52"/>
      <c r="F71" s="52"/>
      <c r="G71" s="52"/>
      <c r="H71" s="52"/>
      <c r="I71" s="299">
        <f>K71/J71*100</f>
        <v>27603.894705999999</v>
      </c>
      <c r="J71" s="300">
        <v>185</v>
      </c>
      <c r="K71" s="301">
        <f>VLOOKUP(A71,'MANO DE OBRA'!A8:D99,4,FALSE)</f>
        <v>51067.205206099999</v>
      </c>
      <c r="L71" s="55"/>
      <c r="M71" s="441">
        <v>20</v>
      </c>
      <c r="N71" s="402">
        <f>K71/M71</f>
        <v>2553.3602603049999</v>
      </c>
      <c r="O71" s="111"/>
    </row>
    <row r="72" spans="1:15">
      <c r="A72" s="169"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7660.0807809149992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207326.02939211915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41465.205878423832</v>
      </c>
      <c r="M84" s="848"/>
      <c r="N84" s="56"/>
    </row>
    <row r="85" spans="1:14">
      <c r="B85" s="94" t="s">
        <v>1057</v>
      </c>
      <c r="C85" s="95"/>
      <c r="D85" s="95"/>
      <c r="E85" s="95"/>
      <c r="F85" s="95"/>
      <c r="G85" s="95"/>
      <c r="H85" s="95"/>
      <c r="I85" s="92"/>
      <c r="J85" s="93"/>
      <c r="K85" s="311">
        <v>0.05</v>
      </c>
      <c r="L85" s="847">
        <f>N79*K85</f>
        <v>10366.301469605958</v>
      </c>
      <c r="M85" s="848"/>
      <c r="N85" s="56"/>
    </row>
    <row r="86" spans="1:14" ht="15.75" thickBot="1">
      <c r="B86" s="96" t="s">
        <v>1058</v>
      </c>
      <c r="C86" s="97"/>
      <c r="D86" s="97"/>
      <c r="E86" s="97"/>
      <c r="F86" s="97"/>
      <c r="G86" s="97"/>
      <c r="H86" s="97"/>
      <c r="I86" s="98"/>
      <c r="J86" s="99"/>
      <c r="K86" s="312">
        <v>0.05</v>
      </c>
      <c r="L86" s="849">
        <f>N79*K86</f>
        <v>10366.301469605958</v>
      </c>
      <c r="M86" s="850"/>
      <c r="N86" s="56"/>
    </row>
    <row r="87" spans="1:14" ht="15.75" thickBot="1">
      <c r="B87" s="812" t="s">
        <v>1037</v>
      </c>
      <c r="C87" s="813"/>
      <c r="D87" s="813"/>
      <c r="E87" s="813"/>
      <c r="F87" s="813"/>
      <c r="G87" s="813"/>
      <c r="H87" s="813"/>
      <c r="I87" s="813"/>
      <c r="J87" s="813"/>
      <c r="K87" s="813"/>
      <c r="L87" s="813"/>
      <c r="M87" s="814"/>
      <c r="N87" s="57">
        <f>L84+L85+L86</f>
        <v>62197.808817635741</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269523.8382097549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1224</v>
      </c>
      <c r="C31" s="86" t="s">
        <v>2257</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197</v>
      </c>
      <c r="B36" s="861" t="str">
        <f>VLOOKUP(A36,EQUIPOS!A6:D154,3,FALSE)</f>
        <v>Equipo de perforación (TRACKDRILL), potencia 40 HP, 2100 golpes / minuto</v>
      </c>
      <c r="C36" s="862"/>
      <c r="D36" s="862"/>
      <c r="E36" s="862"/>
      <c r="F36" s="862"/>
      <c r="G36" s="862"/>
      <c r="H36" s="863"/>
      <c r="I36" s="274"/>
      <c r="J36" s="275"/>
      <c r="K36" s="276">
        <f>VLOOKUP(A36,EQUIPOS!A6:D163,4,FALSE)</f>
        <v>474723.17809706263</v>
      </c>
      <c r="L36" s="277"/>
      <c r="M36" s="343">
        <v>1.25</v>
      </c>
      <c r="N36" s="279">
        <f>K36/M36</f>
        <v>379778.5424776501</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1021.344104122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380799.88658177212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765</v>
      </c>
      <c r="B48" s="48" t="str">
        <f>VLOOKUP(A48,MATERIALES!A5:D373,3,FALSE)</f>
        <v xml:space="preserve">Tubería Perforada en PVC de 2´´
</v>
      </c>
      <c r="C48" s="288"/>
      <c r="D48" s="288"/>
      <c r="E48" s="288"/>
      <c r="F48" s="288"/>
      <c r="G48" s="288"/>
      <c r="H48" s="288"/>
      <c r="I48" s="275"/>
      <c r="J48" s="231" t="str">
        <f>VLOOKUP(A48,MATERIALES!A4:D640,2,FALSE)</f>
        <v>m</v>
      </c>
      <c r="K48" s="289">
        <v>1.01</v>
      </c>
      <c r="L48" s="274"/>
      <c r="M48" s="409">
        <f>VLOOKUP(A48,MATERIALES!A5:D396,4,FALSE)</f>
        <v>9300.6666666666661</v>
      </c>
      <c r="N48" s="279">
        <f>K48*M48</f>
        <v>9393.6733333333323</v>
      </c>
    </row>
    <row r="49" spans="1:14">
      <c r="A49" s="168"/>
      <c r="B49" s="48"/>
      <c r="C49" s="432"/>
      <c r="D49" s="432"/>
      <c r="E49" s="432"/>
      <c r="F49" s="432"/>
      <c r="G49" s="432"/>
      <c r="H49" s="432"/>
      <c r="I49" s="432"/>
      <c r="J49" s="318"/>
      <c r="K49" s="404"/>
      <c r="L49" s="428"/>
      <c r="M49" s="409"/>
      <c r="N49" s="279"/>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9393.6733333333323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316"/>
      <c r="C65" s="317"/>
      <c r="D65" s="317"/>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69"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10</v>
      </c>
      <c r="N71" s="402">
        <f>K71/M71</f>
        <v>10213.44104122</v>
      </c>
      <c r="O71" s="111"/>
    </row>
    <row r="72" spans="1:15">
      <c r="A72" s="169"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10</v>
      </c>
      <c r="N72" s="402">
        <f>K72/M72</f>
        <v>10213.44104122</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20426.882082439999</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410620.44199754548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82124.088399509099</v>
      </c>
      <c r="M84" s="848"/>
      <c r="N84" s="56"/>
    </row>
    <row r="85" spans="1:14">
      <c r="B85" s="94" t="s">
        <v>1057</v>
      </c>
      <c r="C85" s="95"/>
      <c r="D85" s="95"/>
      <c r="E85" s="95"/>
      <c r="F85" s="95"/>
      <c r="G85" s="95"/>
      <c r="H85" s="95"/>
      <c r="I85" s="92"/>
      <c r="J85" s="93"/>
      <c r="K85" s="311">
        <v>0.05</v>
      </c>
      <c r="L85" s="847">
        <f>N79*K85</f>
        <v>20531.022099877275</v>
      </c>
      <c r="M85" s="848"/>
      <c r="N85" s="56"/>
    </row>
    <row r="86" spans="1:14" ht="15.75" thickBot="1">
      <c r="B86" s="96" t="s">
        <v>1058</v>
      </c>
      <c r="C86" s="97"/>
      <c r="D86" s="97"/>
      <c r="E86" s="97"/>
      <c r="F86" s="97"/>
      <c r="G86" s="97"/>
      <c r="H86" s="97"/>
      <c r="I86" s="98"/>
      <c r="J86" s="99"/>
      <c r="K86" s="312">
        <v>0.05</v>
      </c>
      <c r="L86" s="849">
        <f>N79*K86</f>
        <v>20531.022099877275</v>
      </c>
      <c r="M86" s="850"/>
      <c r="N86" s="56"/>
    </row>
    <row r="87" spans="1:14" ht="15.75" thickBot="1">
      <c r="B87" s="812" t="s">
        <v>1037</v>
      </c>
      <c r="C87" s="813"/>
      <c r="D87" s="813"/>
      <c r="E87" s="813"/>
      <c r="F87" s="813"/>
      <c r="G87" s="813"/>
      <c r="H87" s="813"/>
      <c r="I87" s="813"/>
      <c r="J87" s="813"/>
      <c r="K87" s="813"/>
      <c r="L87" s="813"/>
      <c r="M87" s="814"/>
      <c r="N87" s="57">
        <f>L84+L85+L86</f>
        <v>123186.13259926364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533806.57459680911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1225</v>
      </c>
      <c r="C31" s="86" t="s">
        <v>1773</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314</v>
      </c>
      <c r="B36" s="861" t="str">
        <f>VLOOKUP(A36,EQUIPOS!A6:D154,3,FALSE)</f>
        <v xml:space="preserve">Retroexcavadora E-200 sobre orugas
</v>
      </c>
      <c r="C36" s="862"/>
      <c r="D36" s="862"/>
      <c r="E36" s="862"/>
      <c r="F36" s="862"/>
      <c r="G36" s="862"/>
      <c r="H36" s="863"/>
      <c r="I36" s="274"/>
      <c r="J36" s="275"/>
      <c r="K36" s="276">
        <f>VLOOKUP(A36,EQUIPOS!A6:D163,4,FALSE)</f>
        <v>185640</v>
      </c>
      <c r="L36" s="277"/>
      <c r="M36" s="343">
        <v>23</v>
      </c>
      <c r="N36" s="279">
        <f>K36/M36</f>
        <v>8071.304347826087</v>
      </c>
    </row>
    <row r="37" spans="1:14">
      <c r="A37" s="118" t="s">
        <v>328</v>
      </c>
      <c r="B37" s="861" t="str">
        <f>VLOOKUP(A37,EQUIPOS!A7:D154,3,FALSE)</f>
        <v xml:space="preserve">Taco metálico o puntal (escamas en concreto)
</v>
      </c>
      <c r="C37" s="862"/>
      <c r="D37" s="862"/>
      <c r="E37" s="862"/>
      <c r="F37" s="862"/>
      <c r="G37" s="862"/>
      <c r="H37" s="863"/>
      <c r="I37" s="428"/>
      <c r="J37" s="429"/>
      <c r="K37" s="276">
        <f>VLOOKUP(A37,EQUIPOS!A7:D164,4,FALSE)</f>
        <v>536</v>
      </c>
      <c r="L37" s="342"/>
      <c r="M37" s="343">
        <v>1</v>
      </c>
      <c r="N37" s="279">
        <f>K37/M37</f>
        <v>536</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N75*M41</f>
        <v>1021.344104122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9628.6484519480873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766</v>
      </c>
      <c r="B48" s="48" t="str">
        <f>VLOOKUP(A48,MATERIALES!A5:D373,3,FALSE)</f>
        <v>Tubería PVC RD21 de 1´´ (para anclajes)</v>
      </c>
      <c r="C48" s="288"/>
      <c r="D48" s="288"/>
      <c r="E48" s="288"/>
      <c r="F48" s="288"/>
      <c r="G48" s="288"/>
      <c r="H48" s="288"/>
      <c r="I48" s="288"/>
      <c r="J48" s="318" t="str">
        <f>VLOOKUP(A48,MATERIALES!A4:D640,2,FALSE)</f>
        <v>m</v>
      </c>
      <c r="K48" s="289">
        <v>0.35</v>
      </c>
      <c r="L48" s="274"/>
      <c r="M48" s="409">
        <f>VLOOKUP(A48,MATERIALES!A5:D396,4,FALSE)</f>
        <v>5088.5712047248835</v>
      </c>
      <c r="N48" s="279">
        <f>K48*M48</f>
        <v>1780.9999216537092</v>
      </c>
    </row>
    <row r="49" spans="1:14">
      <c r="A49" s="168" t="s">
        <v>1774</v>
      </c>
      <c r="B49" s="48" t="str">
        <f>VLOOKUP(A49,MATERIALES!A6:D373,3,FALSE)</f>
        <v>Formaleta Metálica</v>
      </c>
      <c r="C49" s="432"/>
      <c r="D49" s="432"/>
      <c r="E49" s="432"/>
      <c r="F49" s="432"/>
      <c r="G49" s="432"/>
      <c r="H49" s="432"/>
      <c r="I49" s="432"/>
      <c r="J49" s="319" t="str">
        <f>VLOOKUP(A49,MATERIALES!A5:D641,2,FALSE)</f>
        <v>m2</v>
      </c>
      <c r="K49" s="404">
        <v>1</v>
      </c>
      <c r="L49" s="428"/>
      <c r="M49" s="409">
        <f>VLOOKUP(A49,MATERIALES!A6:D397,4,FALSE)</f>
        <v>1547</v>
      </c>
      <c r="N49" s="279">
        <f>K49*M49</f>
        <v>1547</v>
      </c>
    </row>
    <row r="50" spans="1:14">
      <c r="A50" s="168" t="s">
        <v>812</v>
      </c>
      <c r="B50" s="48" t="str">
        <f>VLOOKUP(A50,MATERIALES!A6:D373,3,FALSE)</f>
        <v>Acero PDR-60</v>
      </c>
      <c r="C50" s="432"/>
      <c r="D50" s="432"/>
      <c r="E50" s="432"/>
      <c r="F50" s="432"/>
      <c r="G50" s="432"/>
      <c r="H50" s="432"/>
      <c r="I50" s="432"/>
      <c r="J50" s="319" t="str">
        <f>VLOOKUP(A50,MATERIALES!A6:D642,2,FALSE)</f>
        <v>kg</v>
      </c>
      <c r="K50" s="404">
        <v>3.8</v>
      </c>
      <c r="L50" s="428"/>
      <c r="M50" s="409">
        <f>VLOOKUP(A50,MATERIALES!A6:D398,4,FALSE)</f>
        <v>3912.2097605878976</v>
      </c>
      <c r="N50" s="279">
        <f>K50*M50</f>
        <v>14866.39709023401</v>
      </c>
    </row>
    <row r="51" spans="1:14">
      <c r="A51" s="168" t="s">
        <v>904</v>
      </c>
      <c r="B51" s="48" t="str">
        <f>VLOOKUP(A51,MATERIALES!A6:D373,3,FALSE)</f>
        <v>Concreto Resistencia  21 (Mpa)</v>
      </c>
      <c r="C51" s="432"/>
      <c r="D51" s="432"/>
      <c r="E51" s="432"/>
      <c r="F51" s="432"/>
      <c r="G51" s="432"/>
      <c r="H51" s="432"/>
      <c r="I51" s="432"/>
      <c r="J51" s="319" t="str">
        <f>VLOOKUP(A51,MATERIALES!A6:D643,2,FALSE)</f>
        <v>m3</v>
      </c>
      <c r="K51" s="404">
        <v>0.18</v>
      </c>
      <c r="L51" s="428"/>
      <c r="M51" s="409">
        <f>VLOOKUP(A51,MATERIALES!A6:D399,4,FALSE)</f>
        <v>433984.44774905074</v>
      </c>
      <c r="N51" s="279">
        <f>K51*M51</f>
        <v>78117.200594829133</v>
      </c>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96311.597606716852</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1323</v>
      </c>
      <c r="B58" s="51" t="str">
        <f>VLOOKUP(A58,TRANSPORTE!A1:D117,3,FALSE)</f>
        <v>Transporte de concreto</v>
      </c>
      <c r="C58" s="324"/>
      <c r="D58" s="324"/>
      <c r="E58" s="324"/>
      <c r="F58" s="324"/>
      <c r="G58" s="324"/>
      <c r="H58" s="318" t="s">
        <v>2104</v>
      </c>
      <c r="I58" s="286">
        <v>0.18</v>
      </c>
      <c r="J58" s="293">
        <v>1</v>
      </c>
      <c r="K58" s="286">
        <f>I58*J58</f>
        <v>0.18</v>
      </c>
      <c r="L58" s="899">
        <f>VLOOKUP(A58,TRANSPORTE!A1:D117,4,FALSE)</f>
        <v>1633.6418561465293</v>
      </c>
      <c r="M58" s="900"/>
      <c r="N58" s="294">
        <f>K58*L58</f>
        <v>294.05553410637526</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294.05553410637526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966"/>
      <c r="N68" s="103" t="s">
        <v>1035</v>
      </c>
    </row>
    <row r="69" spans="1:15">
      <c r="A69" s="169" t="s">
        <v>7</v>
      </c>
      <c r="B69" s="54" t="str">
        <f>VLOOKUP(A69,'MANO DE OBRA'!A8:D68,3,FALSE)</f>
        <v>Obrero (2)</v>
      </c>
      <c r="C69" s="52"/>
      <c r="D69" s="52"/>
      <c r="E69" s="52"/>
      <c r="F69" s="52"/>
      <c r="G69" s="52"/>
      <c r="H69" s="52"/>
      <c r="I69" s="299">
        <f>K69/J69*100</f>
        <v>55207.789411999998</v>
      </c>
      <c r="J69" s="300">
        <v>185</v>
      </c>
      <c r="K69" s="301">
        <f>VLOOKUP(A69,'MANO DE OBRA'!A8:D99,4,FALSE)</f>
        <v>102134.4104122</v>
      </c>
      <c r="L69" s="55"/>
      <c r="M69" s="441">
        <v>10</v>
      </c>
      <c r="N69" s="402">
        <f>K69/M69</f>
        <v>10213.44104122</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10</v>
      </c>
      <c r="N70" s="402">
        <f>K70/M70</f>
        <v>10213.44104122</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20426.882082439999</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126661.18367521132</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25332.236735042265</v>
      </c>
      <c r="M82" s="848"/>
      <c r="N82" s="56"/>
    </row>
    <row r="83" spans="1:14">
      <c r="B83" s="94" t="s">
        <v>1057</v>
      </c>
      <c r="C83" s="95"/>
      <c r="D83" s="95"/>
      <c r="E83" s="95"/>
      <c r="F83" s="95"/>
      <c r="G83" s="95"/>
      <c r="H83" s="95"/>
      <c r="I83" s="92"/>
      <c r="J83" s="93"/>
      <c r="K83" s="311">
        <v>0.05</v>
      </c>
      <c r="L83" s="847">
        <f>N77*K83</f>
        <v>6333.0591837605662</v>
      </c>
      <c r="M83" s="848"/>
      <c r="N83" s="56"/>
    </row>
    <row r="84" spans="1:14" ht="15.75" thickBot="1">
      <c r="B84" s="96" t="s">
        <v>1058</v>
      </c>
      <c r="C84" s="97"/>
      <c r="D84" s="97"/>
      <c r="E84" s="97"/>
      <c r="F84" s="97"/>
      <c r="G84" s="97"/>
      <c r="H84" s="97"/>
      <c r="I84" s="98"/>
      <c r="J84" s="99"/>
      <c r="K84" s="312">
        <v>0.05</v>
      </c>
      <c r="L84" s="849">
        <f>N77*K84</f>
        <v>6333.0591837605662</v>
      </c>
      <c r="M84" s="850"/>
      <c r="N84" s="56"/>
    </row>
    <row r="85" spans="1:14" ht="15.75" thickBot="1">
      <c r="B85" s="812" t="s">
        <v>1037</v>
      </c>
      <c r="C85" s="813"/>
      <c r="D85" s="813"/>
      <c r="E85" s="813"/>
      <c r="F85" s="813"/>
      <c r="G85" s="813"/>
      <c r="H85" s="813"/>
      <c r="I85" s="813"/>
      <c r="J85" s="813"/>
      <c r="K85" s="813"/>
      <c r="L85" s="813"/>
      <c r="M85" s="814"/>
      <c r="N85" s="57">
        <f>L82+L83+L84</f>
        <v>37998.355102563401</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164659.53877777472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1226</v>
      </c>
      <c r="C31" s="86" t="s">
        <v>2258</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N75*M41</f>
        <v>51.067205206099999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51.067205206099999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381</v>
      </c>
      <c r="B48" s="48" t="str">
        <f>VLOOKUP(A48,MATERIALES!A5:D373,3,FALSE)</f>
        <v>Armadura de Acero</v>
      </c>
      <c r="C48" s="288"/>
      <c r="D48" s="288"/>
      <c r="E48" s="288"/>
      <c r="F48" s="288"/>
      <c r="G48" s="288"/>
      <c r="H48" s="288"/>
      <c r="I48" s="288"/>
      <c r="J48" s="318" t="str">
        <f>VLOOKUP(A48,MATERIALES!A4:D640,2,FALSE)</f>
        <v>m</v>
      </c>
      <c r="K48" s="289">
        <v>1</v>
      </c>
      <c r="L48" s="274"/>
      <c r="M48" s="409">
        <f>VLOOKUP(A48,MATERIALES!A5:D396,4,FALSE)</f>
        <v>2932.9146025432406</v>
      </c>
      <c r="N48" s="279">
        <f>K48*M48</f>
        <v>2932.9146025432406</v>
      </c>
    </row>
    <row r="49" spans="1:14">
      <c r="A49" s="168" t="s">
        <v>747</v>
      </c>
      <c r="B49" s="48" t="str">
        <f>VLOOKUP(A49,MATERIALES!A6:D373,3,FALSE)</f>
        <v>Tornillos de Unión de D= 12 mm</v>
      </c>
      <c r="C49" s="432"/>
      <c r="D49" s="432"/>
      <c r="E49" s="432"/>
      <c r="F49" s="432"/>
      <c r="G49" s="432"/>
      <c r="H49" s="432"/>
      <c r="I49" s="432"/>
      <c r="J49" s="319" t="str">
        <f>VLOOKUP(A49,MATERIALES!A5:D641,2,FALSE)</f>
        <v>u</v>
      </c>
      <c r="K49" s="404">
        <v>4</v>
      </c>
      <c r="L49" s="428"/>
      <c r="M49" s="409">
        <f>VLOOKUP(A49,MATERIALES!A6:D397,4,FALSE)</f>
        <v>1390.2042600783459</v>
      </c>
      <c r="N49" s="279">
        <f>K49*M49</f>
        <v>5560.8170403133836</v>
      </c>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ht="15.75" thickBot="1">
      <c r="B52" s="48"/>
      <c r="C52" s="317"/>
      <c r="D52" s="317"/>
      <c r="E52" s="317"/>
      <c r="F52" s="317"/>
      <c r="G52" s="317"/>
      <c r="H52" s="317"/>
      <c r="I52" s="317"/>
      <c r="J52" s="442"/>
      <c r="K52" s="131"/>
      <c r="L52" s="332"/>
      <c r="M52" s="409"/>
      <c r="N52" s="279"/>
    </row>
    <row r="53" spans="1:14" ht="15.75" thickBot="1">
      <c r="B53" s="812" t="s">
        <v>1037</v>
      </c>
      <c r="C53" s="813"/>
      <c r="D53" s="813"/>
      <c r="E53" s="813"/>
      <c r="F53" s="813"/>
      <c r="G53" s="813"/>
      <c r="H53" s="813"/>
      <c r="I53" s="813"/>
      <c r="J53" s="813"/>
      <c r="K53" s="813"/>
      <c r="L53" s="813"/>
      <c r="M53" s="814"/>
      <c r="N53" s="401">
        <f>SUM(N48:N52)</f>
        <v>8493.7316428566246</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B58" s="51"/>
      <c r="C58" s="324"/>
      <c r="D58" s="324"/>
      <c r="E58" s="324"/>
      <c r="F58" s="324"/>
      <c r="G58" s="324"/>
      <c r="H58" s="318"/>
      <c r="I58" s="286"/>
      <c r="J58" s="293"/>
      <c r="K58" s="286"/>
      <c r="L58" s="899"/>
      <c r="M58" s="900"/>
      <c r="N58" s="294"/>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966"/>
      <c r="N68" s="103" t="s">
        <v>1035</v>
      </c>
    </row>
    <row r="69" spans="1:15">
      <c r="A69" s="169" t="s">
        <v>7</v>
      </c>
      <c r="B69" s="54" t="str">
        <f>VLOOKUP(A69,'MANO DE OBRA'!A8:D68,3,FALSE)</f>
        <v>Obrero (2)</v>
      </c>
      <c r="C69" s="52"/>
      <c r="D69" s="52"/>
      <c r="E69" s="52"/>
      <c r="F69" s="52"/>
      <c r="G69" s="52"/>
      <c r="H69" s="52"/>
      <c r="I69" s="299">
        <f>K69/J69*100</f>
        <v>55207.789411999998</v>
      </c>
      <c r="J69" s="300">
        <v>185</v>
      </c>
      <c r="K69" s="301">
        <f>VLOOKUP(A69,'MANO DE OBRA'!A8:D99,4,FALSE)</f>
        <v>102134.4104122</v>
      </c>
      <c r="L69" s="55"/>
      <c r="M69" s="441">
        <v>400</v>
      </c>
      <c r="N69" s="402">
        <f>K69/M69</f>
        <v>255.33602603049999</v>
      </c>
      <c r="O69" s="111"/>
    </row>
    <row r="70" spans="1:15">
      <c r="A70" s="169"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400</v>
      </c>
      <c r="N70" s="402">
        <f>K70/M70</f>
        <v>255.33602603049999</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132"/>
    </row>
    <row r="75" spans="1:15" ht="15.75" thickBot="1">
      <c r="B75" s="901" t="s">
        <v>1037</v>
      </c>
      <c r="C75" s="855"/>
      <c r="D75" s="855"/>
      <c r="E75" s="855"/>
      <c r="F75" s="855"/>
      <c r="G75" s="855"/>
      <c r="H75" s="855"/>
      <c r="I75" s="855"/>
      <c r="J75" s="855"/>
      <c r="K75" s="855"/>
      <c r="L75" s="855"/>
      <c r="M75" s="856"/>
      <c r="N75" s="467">
        <f>SUM(N69:N74)</f>
        <v>510.67205206099999</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9055.4709001237243</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1811.0941800247449</v>
      </c>
      <c r="M82" s="848"/>
      <c r="N82" s="56"/>
    </row>
    <row r="83" spans="1:14">
      <c r="B83" s="94" t="s">
        <v>1057</v>
      </c>
      <c r="C83" s="95"/>
      <c r="D83" s="95"/>
      <c r="E83" s="95"/>
      <c r="F83" s="95"/>
      <c r="G83" s="95"/>
      <c r="H83" s="95"/>
      <c r="I83" s="92"/>
      <c r="J83" s="93"/>
      <c r="K83" s="311">
        <v>0.05</v>
      </c>
      <c r="L83" s="847">
        <f>N77*K83</f>
        <v>452.77354500618623</v>
      </c>
      <c r="M83" s="848"/>
      <c r="N83" s="56"/>
    </row>
    <row r="84" spans="1:14" ht="15.75" thickBot="1">
      <c r="B84" s="96" t="s">
        <v>1058</v>
      </c>
      <c r="C84" s="97"/>
      <c r="D84" s="97"/>
      <c r="E84" s="97"/>
      <c r="F84" s="97"/>
      <c r="G84" s="97"/>
      <c r="H84" s="97"/>
      <c r="I84" s="98"/>
      <c r="J84" s="99"/>
      <c r="K84" s="312">
        <v>0.05</v>
      </c>
      <c r="L84" s="849">
        <f>N77*K84</f>
        <v>452.77354500618623</v>
      </c>
      <c r="M84" s="850"/>
      <c r="N84" s="56"/>
    </row>
    <row r="85" spans="1:14" ht="15.75" thickBot="1">
      <c r="B85" s="812" t="s">
        <v>1037</v>
      </c>
      <c r="C85" s="813"/>
      <c r="D85" s="813"/>
      <c r="E85" s="813"/>
      <c r="F85" s="813"/>
      <c r="G85" s="813"/>
      <c r="H85" s="813"/>
      <c r="I85" s="813"/>
      <c r="J85" s="813"/>
      <c r="K85" s="813"/>
      <c r="L85" s="813"/>
      <c r="M85" s="814"/>
      <c r="N85" s="57">
        <f>L82+L83+L84</f>
        <v>2716.6412700371175</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11772.112170160843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1227</v>
      </c>
      <c r="C31" s="86" t="s">
        <v>2259</v>
      </c>
      <c r="D31" s="87"/>
      <c r="E31" s="87"/>
      <c r="F31" s="87"/>
      <c r="G31" s="87"/>
      <c r="H31" s="87"/>
      <c r="I31" s="87"/>
      <c r="J31" s="87"/>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269</v>
      </c>
      <c r="B36" s="861" t="str">
        <f>VLOOKUP(A36,EQUIPOS!A6:D154,3,FALSE)</f>
        <v>Motoniveladora  potencia 215 HP, ancho de cuchilla 4,27 m, peso 18 ton.</v>
      </c>
      <c r="C36" s="862"/>
      <c r="D36" s="862"/>
      <c r="E36" s="862"/>
      <c r="F36" s="862"/>
      <c r="G36" s="862"/>
      <c r="H36" s="863"/>
      <c r="I36" s="274"/>
      <c r="J36" s="275"/>
      <c r="K36" s="276">
        <f>VLOOKUP(A36,EQUIPOS!A6:D163,4,FALSE)</f>
        <v>127916.55917411667</v>
      </c>
      <c r="L36" s="277"/>
      <c r="M36" s="343">
        <v>15</v>
      </c>
      <c r="N36" s="279">
        <f>K36/M36</f>
        <v>8527.7706116077788</v>
      </c>
    </row>
    <row r="37" spans="1:14">
      <c r="A37" s="118" t="s">
        <v>365</v>
      </c>
      <c r="B37" s="861" t="str">
        <f>VLOOKUP(A37,EQUIPOS!A7:D154,3,FALSE)</f>
        <v xml:space="preserve">Vibrocompatador, potencia 153 HP, peso 10 Ton. </v>
      </c>
      <c r="C37" s="862"/>
      <c r="D37" s="862"/>
      <c r="E37" s="862"/>
      <c r="F37" s="862"/>
      <c r="G37" s="862"/>
      <c r="H37" s="863"/>
      <c r="I37" s="428"/>
      <c r="J37" s="429"/>
      <c r="K37" s="276">
        <f>VLOOKUP(A37,EQUIPOS!A7:D164,4,FALSE)</f>
        <v>127607.91538527035</v>
      </c>
      <c r="L37" s="342"/>
      <c r="M37" s="343">
        <v>15</v>
      </c>
      <c r="N37" s="279">
        <f>K37/M37</f>
        <v>8507.1943590180235</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106.39001084604166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17141.354981471843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564</v>
      </c>
      <c r="B48" s="48" t="str">
        <f>VLOOKUP(A48,MATERIALES!A5:D373,3,FALSE)</f>
        <v xml:space="preserve">Material seleccionado para Relleno
</v>
      </c>
      <c r="C48" s="288"/>
      <c r="D48" s="288"/>
      <c r="E48" s="288"/>
      <c r="F48" s="288"/>
      <c r="G48" s="288"/>
      <c r="H48" s="288"/>
      <c r="I48" s="275"/>
      <c r="J48" s="231" t="str">
        <f>VLOOKUP(A48,MATERIALES!A4:D640,2,FALSE)</f>
        <v>m3</v>
      </c>
      <c r="K48" s="289">
        <v>1.05</v>
      </c>
      <c r="L48" s="274"/>
      <c r="M48" s="409">
        <f>VLOOKUP(A48,MATERIALES!A5:D396,4,FALSE)</f>
        <v>22238.35577870909</v>
      </c>
      <c r="N48" s="279">
        <f>K48*M48</f>
        <v>23350.273567644545</v>
      </c>
    </row>
    <row r="49" spans="1:14">
      <c r="A49" s="168" t="s">
        <v>845</v>
      </c>
      <c r="B49" s="48" t="str">
        <f>VLOOKUP(A49,MATERIALES!A6:D373,3,FALSE)</f>
        <v>Agua</v>
      </c>
      <c r="C49" s="432"/>
      <c r="D49" s="432"/>
      <c r="E49" s="432"/>
      <c r="F49" s="432"/>
      <c r="G49" s="432"/>
      <c r="H49" s="432"/>
      <c r="I49" s="432"/>
      <c r="J49" s="318" t="str">
        <f>VLOOKUP(A49,MATERIALES!A5:D641,2,FALSE)</f>
        <v>lt</v>
      </c>
      <c r="K49" s="404">
        <v>30</v>
      </c>
      <c r="L49" s="428"/>
      <c r="M49" s="409">
        <f>VLOOKUP(A49,MATERIALES!A6:D397,4,FALSE)</f>
        <v>44.211442900018071</v>
      </c>
      <c r="N49" s="279">
        <f>K49*M49</f>
        <v>1326.3432870005422</v>
      </c>
    </row>
    <row r="50" spans="1:14">
      <c r="A50" s="168"/>
      <c r="B50" s="48"/>
      <c r="C50" s="432"/>
      <c r="D50" s="432"/>
      <c r="E50" s="432"/>
      <c r="F50" s="432"/>
      <c r="G50" s="432"/>
      <c r="H50" s="432"/>
      <c r="I50" s="432"/>
      <c r="J50" s="318"/>
      <c r="K50" s="404"/>
      <c r="L50" s="428"/>
      <c r="M50" s="409"/>
      <c r="N50" s="279"/>
    </row>
    <row r="51" spans="1:14">
      <c r="A51" s="168"/>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24676.616854645086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1375</v>
      </c>
      <c r="B60" s="51" t="str">
        <f>VLOOKUP(A60,TRANSPORTE!A1:D117,3,FALSE)</f>
        <v>Transporte de material seleccionado para relleno</v>
      </c>
      <c r="C60" s="324"/>
      <c r="D60" s="324"/>
      <c r="E60" s="324"/>
      <c r="F60" s="324"/>
      <c r="G60" s="324"/>
      <c r="H60" s="318" t="s">
        <v>2104</v>
      </c>
      <c r="I60" s="286">
        <v>1.05</v>
      </c>
      <c r="J60" s="293">
        <v>1</v>
      </c>
      <c r="K60" s="286">
        <f>I60*J60</f>
        <v>1.05</v>
      </c>
      <c r="L60" s="899">
        <f>VLOOKUP(A60,TRANSPORTE!A1:D117,4,FALSE)</f>
        <v>1283.2108638649408</v>
      </c>
      <c r="M60" s="900"/>
      <c r="N60" s="294">
        <f>K60*L60</f>
        <v>1347.371407058188</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1347.371407058188</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69"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120</v>
      </c>
      <c r="N71" s="402">
        <f>K71/M71</f>
        <v>851.12008676833329</v>
      </c>
      <c r="O71" s="111"/>
    </row>
    <row r="72" spans="1:15">
      <c r="A72" s="169" t="s">
        <v>9</v>
      </c>
      <c r="B72" s="54" t="str">
        <f>VLOOKUP(A72,'MANO DE OBRA'!A8:D69,3,FALSE)</f>
        <v>Obrero (3)</v>
      </c>
      <c r="C72" s="52"/>
      <c r="D72" s="52"/>
      <c r="E72" s="52"/>
      <c r="F72" s="52"/>
      <c r="G72" s="52"/>
      <c r="H72" s="52"/>
      <c r="I72" s="299">
        <f>K72/J72*100</f>
        <v>82811.68411799999</v>
      </c>
      <c r="J72" s="300">
        <v>185</v>
      </c>
      <c r="K72" s="301">
        <f>VLOOKUP(A72,'MANO DE OBRA'!A8:D100,4,FALSE)</f>
        <v>153201.61561829998</v>
      </c>
      <c r="L72" s="55"/>
      <c r="M72" s="441">
        <v>120</v>
      </c>
      <c r="N72" s="402">
        <f>K72/M72</f>
        <v>1276.6801301524999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2127.800216920833</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45293.143460095947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9058.6286920191906</v>
      </c>
      <c r="M84" s="848"/>
      <c r="N84" s="56"/>
    </row>
    <row r="85" spans="1:14">
      <c r="B85" s="94" t="s">
        <v>1057</v>
      </c>
      <c r="C85" s="95"/>
      <c r="D85" s="95"/>
      <c r="E85" s="95"/>
      <c r="F85" s="95"/>
      <c r="G85" s="95"/>
      <c r="H85" s="95"/>
      <c r="I85" s="92"/>
      <c r="J85" s="93"/>
      <c r="K85" s="311">
        <v>0.05</v>
      </c>
      <c r="L85" s="847">
        <f>N79*K85</f>
        <v>2264.6571730047976</v>
      </c>
      <c r="M85" s="848"/>
      <c r="N85" s="56"/>
    </row>
    <row r="86" spans="1:14" ht="15.75" thickBot="1">
      <c r="B86" s="96" t="s">
        <v>1058</v>
      </c>
      <c r="C86" s="97"/>
      <c r="D86" s="97"/>
      <c r="E86" s="97"/>
      <c r="F86" s="97"/>
      <c r="G86" s="97"/>
      <c r="H86" s="97"/>
      <c r="I86" s="98"/>
      <c r="J86" s="99"/>
      <c r="K86" s="312">
        <v>0.05</v>
      </c>
      <c r="L86" s="849">
        <f>N79*K86</f>
        <v>2264.6571730047976</v>
      </c>
      <c r="M86" s="850"/>
      <c r="N86" s="56"/>
    </row>
    <row r="87" spans="1:14" ht="15.75" thickBot="1">
      <c r="B87" s="812" t="s">
        <v>1037</v>
      </c>
      <c r="C87" s="813"/>
      <c r="D87" s="813"/>
      <c r="E87" s="813"/>
      <c r="F87" s="813"/>
      <c r="G87" s="813"/>
      <c r="H87" s="813"/>
      <c r="I87" s="813"/>
      <c r="J87" s="813"/>
      <c r="K87" s="813"/>
      <c r="L87" s="813"/>
      <c r="M87" s="814"/>
      <c r="N87" s="57">
        <f>L84+L85+L86</f>
        <v>13587.943038028787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58881.086498124736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2.25" customHeight="1" thickBot="1">
      <c r="A31" t="s">
        <v>1928</v>
      </c>
      <c r="B31" s="85" t="s">
        <v>1228</v>
      </c>
      <c r="C31" s="954" t="s">
        <v>2260</v>
      </c>
      <c r="D31" s="955"/>
      <c r="E31" s="955"/>
      <c r="F31" s="955"/>
      <c r="G31" s="955"/>
      <c r="H31" s="955"/>
      <c r="I31" s="955"/>
      <c r="J31" s="981"/>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SUM(N36:N41)</f>
        <v>766.00807809150001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68" t="s">
        <v>853</v>
      </c>
      <c r="B49" s="48"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4350</v>
      </c>
      <c r="N49" s="279">
        <f>K49*M49</f>
        <v>5002.5</v>
      </c>
    </row>
    <row r="50" spans="1:14">
      <c r="A50" s="168"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2</v>
      </c>
      <c r="L50" s="428"/>
      <c r="M50" s="409">
        <f>VLOOKUP(A50,MATERIALES!A6:D398,4,FALSE)</f>
        <v>1767.1294039655272</v>
      </c>
      <c r="N50" s="279">
        <f>K50*M50</f>
        <v>3534.2588079310544</v>
      </c>
    </row>
    <row r="51" spans="1:14">
      <c r="A51" s="168" t="s">
        <v>1005</v>
      </c>
      <c r="B51" s="48" t="str">
        <f>VLOOKUP(A51,MATERIALES!A6:D373,3,FALSE)</f>
        <v>Malla para gaviones (2M3)</v>
      </c>
      <c r="C51" s="432"/>
      <c r="D51" s="432"/>
      <c r="E51" s="432"/>
      <c r="F51" s="432"/>
      <c r="G51" s="432"/>
      <c r="H51" s="432"/>
      <c r="I51" s="432"/>
      <c r="J51" s="319" t="str">
        <f>VLOOKUP(A51,MATERIALES!A6:D643,2,FALSE)</f>
        <v>u</v>
      </c>
      <c r="K51" s="404">
        <v>0.5</v>
      </c>
      <c r="L51" s="428"/>
      <c r="M51" s="409">
        <f>VLOOKUP(A51,MATERIALES!A6:D399,4,FALSE)</f>
        <v>172013.21527197308</v>
      </c>
      <c r="N51" s="279">
        <f>K51*M51</f>
        <v>86006.60763598654</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150175.86644391759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1395</v>
      </c>
      <c r="B60" s="51" t="str">
        <f>VLOOKUP(A60,TRANSPORTE!A1:D117,3,FALSE)</f>
        <v>Transporte de piedra para gaviones</v>
      </c>
      <c r="C60" s="324"/>
      <c r="D60" s="324"/>
      <c r="E60" s="324"/>
      <c r="F60" s="324"/>
      <c r="G60" s="324"/>
      <c r="H60" s="318" t="s">
        <v>2104</v>
      </c>
      <c r="I60" s="286">
        <v>1.1000000000000001</v>
      </c>
      <c r="J60" s="293">
        <v>1</v>
      </c>
      <c r="K60" s="286">
        <f>I60*J60</f>
        <v>1.1000000000000001</v>
      </c>
      <c r="L60" s="899">
        <f>VLOOKUP(A60,TRANSPORTE!A1:D117,4,FALSE)</f>
        <v>1576</v>
      </c>
      <c r="M60" s="900"/>
      <c r="N60" s="294">
        <f>K60*L60</f>
        <v>1733.6000000000001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1733.6000000000001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69"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v>
      </c>
      <c r="N71" s="402">
        <f>K71/M71</f>
        <v>10213.44104122</v>
      </c>
      <c r="O71" s="111"/>
    </row>
    <row r="72" spans="1:15">
      <c r="A72" s="169"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15320.161561829998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167995.63608383908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33599.127216767818</v>
      </c>
      <c r="M84" s="848"/>
      <c r="N84" s="56"/>
    </row>
    <row r="85" spans="1:14">
      <c r="B85" s="94" t="s">
        <v>1057</v>
      </c>
      <c r="C85" s="95"/>
      <c r="D85" s="95"/>
      <c r="E85" s="95"/>
      <c r="F85" s="95"/>
      <c r="G85" s="95"/>
      <c r="H85" s="95"/>
      <c r="I85" s="92"/>
      <c r="J85" s="93"/>
      <c r="K85" s="311">
        <v>0.05</v>
      </c>
      <c r="L85" s="847">
        <f>N79*K85</f>
        <v>8399.7818041919545</v>
      </c>
      <c r="M85" s="848"/>
      <c r="N85" s="56"/>
    </row>
    <row r="86" spans="1:14" ht="15.75" thickBot="1">
      <c r="B86" s="96" t="s">
        <v>1058</v>
      </c>
      <c r="C86" s="97"/>
      <c r="D86" s="97"/>
      <c r="E86" s="97"/>
      <c r="F86" s="97"/>
      <c r="G86" s="97"/>
      <c r="H86" s="97"/>
      <c r="I86" s="98"/>
      <c r="J86" s="99"/>
      <c r="K86" s="312">
        <v>0.05</v>
      </c>
      <c r="L86" s="849">
        <f>N79*K86</f>
        <v>8399.7818041919545</v>
      </c>
      <c r="M86" s="850"/>
      <c r="N86" s="56"/>
    </row>
    <row r="87" spans="1:14" ht="15.75" thickBot="1">
      <c r="B87" s="812" t="s">
        <v>1037</v>
      </c>
      <c r="C87" s="813"/>
      <c r="D87" s="813"/>
      <c r="E87" s="813"/>
      <c r="F87" s="813"/>
      <c r="G87" s="813"/>
      <c r="H87" s="813"/>
      <c r="I87" s="813"/>
      <c r="J87" s="813"/>
      <c r="K87" s="813"/>
      <c r="L87" s="813"/>
      <c r="M87" s="814"/>
      <c r="N87" s="57">
        <f>L84+L85+L86</f>
        <v>50398.690825151723</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218394.3269089908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1.5" customHeight="1" thickBot="1">
      <c r="A31" t="s">
        <v>1928</v>
      </c>
      <c r="B31" s="85" t="s">
        <v>1775</v>
      </c>
      <c r="C31" s="954" t="s">
        <v>2261</v>
      </c>
      <c r="D31" s="955"/>
      <c r="E31" s="955"/>
      <c r="F31" s="955"/>
      <c r="G31" s="955"/>
      <c r="H31" s="955"/>
      <c r="I31" s="955"/>
      <c r="J31" s="981"/>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SUM(N36:N41)</f>
        <v>766.00807809150001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68" t="s">
        <v>853</v>
      </c>
      <c r="B49" s="48"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4350</v>
      </c>
      <c r="N49" s="279">
        <f>K49*M49</f>
        <v>5002.5</v>
      </c>
    </row>
    <row r="50" spans="1:14">
      <c r="A50" s="168"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2</v>
      </c>
      <c r="L50" s="428"/>
      <c r="M50" s="409">
        <f>VLOOKUP(A50,MATERIALES!A6:D398,4,FALSE)</f>
        <v>1767.1294039655272</v>
      </c>
      <c r="N50" s="279">
        <f>K50*M50</f>
        <v>3534.2588079310544</v>
      </c>
    </row>
    <row r="51" spans="1:14">
      <c r="A51" s="168" t="s">
        <v>1009</v>
      </c>
      <c r="B51" s="48" t="str">
        <f>VLOOKUP(A51,MATERIALES!A6:D373,3,FALSE)</f>
        <v>Malla Ciclónica Para Gaviones Galvanizada Aleación Zn-5A1-Mm Cal 12 (2M3)</v>
      </c>
      <c r="C51" s="432"/>
      <c r="D51" s="432"/>
      <c r="E51" s="432"/>
      <c r="F51" s="432"/>
      <c r="G51" s="432"/>
      <c r="H51" s="432"/>
      <c r="I51" s="432"/>
      <c r="J51" s="319" t="str">
        <f>VLOOKUP(A51,MATERIALES!A6:D643,2,FALSE)</f>
        <v>u</v>
      </c>
      <c r="K51" s="404">
        <v>0.5</v>
      </c>
      <c r="L51" s="428"/>
      <c r="M51" s="409">
        <f>VLOOKUP(A51,MATERIALES!A6:D399,4,FALSE)</f>
        <v>230308.45892691915</v>
      </c>
      <c r="N51" s="279">
        <f>K51*M51</f>
        <v>115154.22946345957</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179323.48827139064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1395</v>
      </c>
      <c r="B60" s="51" t="str">
        <f>VLOOKUP(A60,TRANSPORTE!A1:D117,3,FALSE)</f>
        <v>Transporte de piedra para gaviones</v>
      </c>
      <c r="C60" s="324"/>
      <c r="D60" s="324"/>
      <c r="E60" s="324"/>
      <c r="F60" s="324"/>
      <c r="G60" s="324"/>
      <c r="H60" s="318" t="s">
        <v>2104</v>
      </c>
      <c r="I60" s="286">
        <v>1.1000000000000001</v>
      </c>
      <c r="J60" s="293">
        <v>1</v>
      </c>
      <c r="K60" s="286">
        <f>I60*J60</f>
        <v>1.1000000000000001</v>
      </c>
      <c r="L60" s="899">
        <f>VLOOKUP(A60,TRANSPORTE!A1:D117,4,FALSE)</f>
        <v>1576</v>
      </c>
      <c r="M60" s="900"/>
      <c r="N60" s="294">
        <f>K60*L60</f>
        <v>1733.6000000000001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316"/>
      <c r="C65" s="317"/>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1733.6000000000001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69"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v>
      </c>
      <c r="N71" s="402">
        <f>K71/M71</f>
        <v>10213.44104122</v>
      </c>
      <c r="O71" s="111"/>
    </row>
    <row r="72" spans="1:15">
      <c r="A72" s="169"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15320.161561829998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197143.25791131213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39428.651582262428</v>
      </c>
      <c r="M84" s="848"/>
      <c r="N84" s="56"/>
    </row>
    <row r="85" spans="1:14">
      <c r="B85" s="94" t="s">
        <v>1057</v>
      </c>
      <c r="C85" s="95"/>
      <c r="D85" s="95"/>
      <c r="E85" s="95"/>
      <c r="F85" s="95"/>
      <c r="G85" s="95"/>
      <c r="H85" s="95"/>
      <c r="I85" s="92"/>
      <c r="J85" s="93"/>
      <c r="K85" s="311">
        <v>0.05</v>
      </c>
      <c r="L85" s="847">
        <f>N79*K85</f>
        <v>9857.162895565607</v>
      </c>
      <c r="M85" s="848"/>
      <c r="N85" s="56"/>
    </row>
    <row r="86" spans="1:14" ht="15.75" thickBot="1">
      <c r="B86" s="96" t="s">
        <v>1058</v>
      </c>
      <c r="C86" s="97"/>
      <c r="D86" s="97"/>
      <c r="E86" s="97"/>
      <c r="F86" s="97"/>
      <c r="G86" s="97"/>
      <c r="H86" s="97"/>
      <c r="I86" s="98"/>
      <c r="J86" s="99"/>
      <c r="K86" s="312">
        <v>0.05</v>
      </c>
      <c r="L86" s="849">
        <f>N79*K86</f>
        <v>9857.162895565607</v>
      </c>
      <c r="M86" s="850"/>
      <c r="N86" s="56"/>
    </row>
    <row r="87" spans="1:14" ht="15.75" thickBot="1">
      <c r="B87" s="812" t="s">
        <v>1037</v>
      </c>
      <c r="C87" s="813"/>
      <c r="D87" s="813"/>
      <c r="E87" s="813"/>
      <c r="F87" s="813"/>
      <c r="G87" s="813"/>
      <c r="H87" s="813"/>
      <c r="I87" s="813"/>
      <c r="J87" s="813"/>
      <c r="K87" s="813"/>
      <c r="L87" s="813"/>
      <c r="M87" s="814"/>
      <c r="N87" s="57">
        <f>L84+L85+L86</f>
        <v>59142.977373393638</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256286.23528470576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0.75" customHeight="1" thickBot="1">
      <c r="A31" t="s">
        <v>1928</v>
      </c>
      <c r="B31" s="85" t="s">
        <v>1776</v>
      </c>
      <c r="C31" s="954" t="s">
        <v>2262</v>
      </c>
      <c r="D31" s="955"/>
      <c r="E31" s="955"/>
      <c r="F31" s="955"/>
      <c r="G31" s="955"/>
      <c r="H31" s="955"/>
      <c r="I31" s="955"/>
      <c r="J31" s="981"/>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766.00807809150001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68"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68" t="s">
        <v>853</v>
      </c>
      <c r="B49" s="48"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4350</v>
      </c>
      <c r="N49" s="279">
        <f>K49*M49</f>
        <v>5002.5</v>
      </c>
    </row>
    <row r="50" spans="1:14">
      <c r="A50" s="168"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2</v>
      </c>
      <c r="L50" s="428"/>
      <c r="M50" s="409">
        <f>VLOOKUP(A50,MATERIALES!A6:D398,4,FALSE)</f>
        <v>1767.1294039655272</v>
      </c>
      <c r="N50" s="279">
        <f>K50*M50</f>
        <v>3534.2588079310544</v>
      </c>
    </row>
    <row r="51" spans="1:14">
      <c r="A51" s="168" t="s">
        <v>1011</v>
      </c>
      <c r="B51" s="48" t="str">
        <f>VLOOKUP(A51,MATERIALES!A6:D373,3,FALSE)</f>
        <v>Malla Ciclónica Para Gaviones Galvanizada Y Plastificada Con Pvc Cal 12 (2M3)</v>
      </c>
      <c r="C51" s="432"/>
      <c r="D51" s="432"/>
      <c r="E51" s="432"/>
      <c r="F51" s="432"/>
      <c r="G51" s="432"/>
      <c r="H51" s="432"/>
      <c r="I51" s="432"/>
      <c r="J51" s="319" t="str">
        <f>VLOOKUP(A51,MATERIALES!A6:D643,2,FALSE)</f>
        <v>u</v>
      </c>
      <c r="K51" s="404">
        <v>0.5</v>
      </c>
      <c r="L51" s="428"/>
      <c r="M51" s="409">
        <f>VLOOKUP(A51,MATERIALES!A6:D399,4,FALSE)</f>
        <v>198487.27289963115</v>
      </c>
      <c r="N51" s="279">
        <f>K51*M51</f>
        <v>99243.636449815574</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163412.89525774663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1395</v>
      </c>
      <c r="B60" s="51" t="str">
        <f>VLOOKUP(A60,TRANSPORTE!A1:D117,3,FALSE)</f>
        <v>Transporte de piedra para gaviones</v>
      </c>
      <c r="C60" s="324"/>
      <c r="D60" s="324"/>
      <c r="E60" s="324"/>
      <c r="F60" s="324"/>
      <c r="G60" s="324"/>
      <c r="H60" s="318" t="s">
        <v>2104</v>
      </c>
      <c r="I60" s="286">
        <v>1.1000000000000001</v>
      </c>
      <c r="J60" s="293">
        <v>1</v>
      </c>
      <c r="K60" s="286">
        <f>I60*J60</f>
        <v>1.1000000000000001</v>
      </c>
      <c r="L60" s="899">
        <f>VLOOKUP(A60,TRANSPORTE!A1:D117,4,FALSE)</f>
        <v>1576</v>
      </c>
      <c r="M60" s="900"/>
      <c r="N60" s="294">
        <f>K60*L60</f>
        <v>1733.6000000000001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1733.6000000000001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69"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v>
      </c>
      <c r="N71" s="402">
        <f>K71/M71</f>
        <v>10213.44104122</v>
      </c>
      <c r="O71" s="111"/>
    </row>
    <row r="72" spans="1:15">
      <c r="A72" s="169"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15320.161561829998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181232.66489766812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36246.532979533622</v>
      </c>
      <c r="M84" s="848"/>
      <c r="N84" s="56"/>
    </row>
    <row r="85" spans="1:14">
      <c r="B85" s="94" t="s">
        <v>1057</v>
      </c>
      <c r="C85" s="95"/>
      <c r="D85" s="95"/>
      <c r="E85" s="95"/>
      <c r="F85" s="95"/>
      <c r="G85" s="95"/>
      <c r="H85" s="95"/>
      <c r="I85" s="92"/>
      <c r="J85" s="93"/>
      <c r="K85" s="311">
        <v>0.05</v>
      </c>
      <c r="L85" s="847">
        <f>N79*K85</f>
        <v>9061.6332448834055</v>
      </c>
      <c r="M85" s="848"/>
      <c r="N85" s="56"/>
    </row>
    <row r="86" spans="1:14" ht="15.75" thickBot="1">
      <c r="B86" s="96" t="s">
        <v>1058</v>
      </c>
      <c r="C86" s="97"/>
      <c r="D86" s="97"/>
      <c r="E86" s="97"/>
      <c r="F86" s="97"/>
      <c r="G86" s="97"/>
      <c r="H86" s="97"/>
      <c r="I86" s="98"/>
      <c r="J86" s="99"/>
      <c r="K86" s="312">
        <v>0.05</v>
      </c>
      <c r="L86" s="849">
        <f>N79*K86</f>
        <v>9061.6332448834055</v>
      </c>
      <c r="M86" s="850"/>
      <c r="N86" s="56"/>
    </row>
    <row r="87" spans="1:14" ht="15.75" thickBot="1">
      <c r="B87" s="812" t="s">
        <v>1037</v>
      </c>
      <c r="C87" s="813"/>
      <c r="D87" s="813"/>
      <c r="E87" s="813"/>
      <c r="F87" s="813"/>
      <c r="G87" s="813"/>
      <c r="H87" s="813"/>
      <c r="I87" s="813"/>
      <c r="J87" s="813"/>
      <c r="K87" s="813"/>
      <c r="L87" s="813"/>
      <c r="M87" s="814"/>
      <c r="N87" s="57">
        <f>L84+L85+L86</f>
        <v>54369.799469300437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235602.46436696855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7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29.25" customHeight="1" thickBot="1">
      <c r="A31" t="s">
        <v>1928</v>
      </c>
      <c r="B31" s="85" t="s">
        <v>1777</v>
      </c>
      <c r="C31" s="954" t="s">
        <v>2263</v>
      </c>
      <c r="D31" s="955"/>
      <c r="E31" s="955"/>
      <c r="F31" s="955"/>
      <c r="G31" s="955"/>
      <c r="H31" s="955"/>
      <c r="I31" s="955"/>
      <c r="J31" s="981"/>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766.00807809150001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71" t="s">
        <v>853</v>
      </c>
      <c r="B49" s="48"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4350</v>
      </c>
      <c r="N49" s="279">
        <f>K49*M49</f>
        <v>5002.5</v>
      </c>
    </row>
    <row r="50" spans="1:14">
      <c r="A50" s="171"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2</v>
      </c>
      <c r="L50" s="428"/>
      <c r="M50" s="409">
        <f>VLOOKUP(A50,MATERIALES!A6:D398,4,FALSE)</f>
        <v>1767.1294039655272</v>
      </c>
      <c r="N50" s="279">
        <f>K50*M50</f>
        <v>3534.2588079310544</v>
      </c>
    </row>
    <row r="51" spans="1:14">
      <c r="A51" s="171" t="s">
        <v>1013</v>
      </c>
      <c r="B51" s="48" t="str">
        <f>VLOOKUP(A51,MATERIALES!A6:D373,3,FALSE)</f>
        <v>Malla Ciclónica Para Gaviones Galvanizada Aleación Zn-5A1-Mm Y Plastificada Pvc Cal 12 (2M3)</v>
      </c>
      <c r="C51" s="432"/>
      <c r="D51" s="432"/>
      <c r="E51" s="432"/>
      <c r="F51" s="432"/>
      <c r="G51" s="432"/>
      <c r="H51" s="432"/>
      <c r="I51" s="432"/>
      <c r="J51" s="319" t="str">
        <f>VLOOKUP(A51,MATERIALES!A6:D643,2,FALSE)</f>
        <v>u</v>
      </c>
      <c r="K51" s="404">
        <v>0.5</v>
      </c>
      <c r="L51" s="428"/>
      <c r="M51" s="409">
        <f>VLOOKUP(A51,MATERIALES!A6:D399,4,FALSE)</f>
        <v>256299.87496958533</v>
      </c>
      <c r="N51" s="279">
        <f>K51*M51</f>
        <v>128149.93748479267</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192319.19629272373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1395</v>
      </c>
      <c r="B60" s="51" t="str">
        <f>VLOOKUP(A60,TRANSPORTE!A1:D117,3,FALSE)</f>
        <v>Transporte de piedra para gaviones</v>
      </c>
      <c r="C60" s="324"/>
      <c r="D60" s="324"/>
      <c r="E60" s="324"/>
      <c r="F60" s="324"/>
      <c r="G60" s="324"/>
      <c r="H60" s="318" t="s">
        <v>2104</v>
      </c>
      <c r="I60" s="286">
        <v>1.1000000000000001</v>
      </c>
      <c r="J60" s="293">
        <v>1</v>
      </c>
      <c r="K60" s="286">
        <f>I60*J60</f>
        <v>1.1000000000000001</v>
      </c>
      <c r="L60" s="899">
        <f>VLOOKUP(A60,TRANSPORTE!A1:D117,4,FALSE)</f>
        <v>1576</v>
      </c>
      <c r="M60" s="900"/>
      <c r="N60" s="294">
        <f>K60*L60</f>
        <v>1733.6000000000001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1733.6000000000001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v>
      </c>
      <c r="N71" s="402">
        <f>K71/M71</f>
        <v>10213.44104122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15320.161561829998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210138.96593264522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42027.793186529045</v>
      </c>
      <c r="M84" s="848"/>
      <c r="N84" s="56"/>
    </row>
    <row r="85" spans="1:14">
      <c r="B85" s="94" t="s">
        <v>1057</v>
      </c>
      <c r="C85" s="95"/>
      <c r="D85" s="95"/>
      <c r="E85" s="95"/>
      <c r="F85" s="95"/>
      <c r="G85" s="95"/>
      <c r="H85" s="95"/>
      <c r="I85" s="92"/>
      <c r="J85" s="93"/>
      <c r="K85" s="311">
        <v>0.05</v>
      </c>
      <c r="L85" s="847">
        <f>N79*K85</f>
        <v>10506.948296632261</v>
      </c>
      <c r="M85" s="848"/>
      <c r="N85" s="56"/>
    </row>
    <row r="86" spans="1:14" ht="15.75" thickBot="1">
      <c r="B86" s="96" t="s">
        <v>1058</v>
      </c>
      <c r="C86" s="97"/>
      <c r="D86" s="97"/>
      <c r="E86" s="97"/>
      <c r="F86" s="97"/>
      <c r="G86" s="97"/>
      <c r="H86" s="97"/>
      <c r="I86" s="98"/>
      <c r="J86" s="99"/>
      <c r="K86" s="312">
        <v>0.05</v>
      </c>
      <c r="L86" s="849">
        <f>N79*K86</f>
        <v>10506.948296632261</v>
      </c>
      <c r="M86" s="850"/>
      <c r="N86" s="56"/>
    </row>
    <row r="87" spans="1:14" ht="15.75" thickBot="1">
      <c r="B87" s="812" t="s">
        <v>1037</v>
      </c>
      <c r="C87" s="813"/>
      <c r="D87" s="813"/>
      <c r="E87" s="813"/>
      <c r="F87" s="813"/>
      <c r="G87" s="813"/>
      <c r="H87" s="813"/>
      <c r="I87" s="813"/>
      <c r="J87" s="813"/>
      <c r="K87" s="813"/>
      <c r="L87" s="813"/>
      <c r="M87" s="814"/>
      <c r="N87" s="57">
        <f>L84+L85+L86</f>
        <v>63041.689779793567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273180.65571243881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0.75" customHeight="1" thickBot="1">
      <c r="A31" t="s">
        <v>1928</v>
      </c>
      <c r="B31" s="85" t="s">
        <v>1229</v>
      </c>
      <c r="C31" s="954" t="s">
        <v>1817</v>
      </c>
      <c r="D31" s="955"/>
      <c r="E31" s="955"/>
      <c r="F31" s="955"/>
      <c r="G31" s="955"/>
      <c r="H31" s="955"/>
      <c r="I31" s="955"/>
      <c r="J31" s="981"/>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766.00807809150001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71" t="s">
        <v>853</v>
      </c>
      <c r="B49" s="48"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4350</v>
      </c>
      <c r="N49" s="279">
        <f>K49*M49</f>
        <v>2175</v>
      </c>
    </row>
    <row r="50" spans="1:14">
      <c r="A50" s="171"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1</v>
      </c>
      <c r="L50" s="428"/>
      <c r="M50" s="409">
        <f>VLOOKUP(A50,MATERIALES!A6:D398,4,FALSE)</f>
        <v>1767.1294039655272</v>
      </c>
      <c r="N50" s="279">
        <f>K50*M50</f>
        <v>1767.1294039655272</v>
      </c>
    </row>
    <row r="51" spans="1:14">
      <c r="A51" s="171" t="s">
        <v>1007</v>
      </c>
      <c r="B51" s="48"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147743.58931113538</v>
      </c>
      <c r="N51" s="279">
        <f>K51*M51</f>
        <v>147743.58931113538</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207318.2187151009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1395</v>
      </c>
      <c r="B60" s="51" t="str">
        <f>VLOOKUP(A60,TRANSPORTE!A1:D117,3,FALSE)</f>
        <v>Transporte de piedra para gaviones</v>
      </c>
      <c r="C60" s="324"/>
      <c r="D60" s="324"/>
      <c r="E60" s="324"/>
      <c r="F60" s="324"/>
      <c r="G60" s="324"/>
      <c r="H60" s="318" t="s">
        <v>2104</v>
      </c>
      <c r="I60" s="286">
        <v>1.1000000000000001</v>
      </c>
      <c r="J60" s="293">
        <v>1</v>
      </c>
      <c r="K60" s="286">
        <f>I60*J60</f>
        <v>1.1000000000000001</v>
      </c>
      <c r="L60" s="899">
        <f>VLOOKUP(A60,TRANSPORTE!A1:D117,4,FALSE)</f>
        <v>1576</v>
      </c>
      <c r="M60" s="900"/>
      <c r="N60" s="294">
        <f>K60*L60</f>
        <v>1733.6000000000001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1733.6000000000001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72"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v>
      </c>
      <c r="N71" s="402">
        <f>K71/M71</f>
        <v>10213.44104122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15320.161561829998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225137.98835502239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45027.597671004478</v>
      </c>
      <c r="M84" s="848"/>
      <c r="N84" s="56"/>
    </row>
    <row r="85" spans="1:14">
      <c r="B85" s="94" t="s">
        <v>1057</v>
      </c>
      <c r="C85" s="95"/>
      <c r="D85" s="95"/>
      <c r="E85" s="95"/>
      <c r="F85" s="95"/>
      <c r="G85" s="95"/>
      <c r="H85" s="95"/>
      <c r="I85" s="92"/>
      <c r="J85" s="93"/>
      <c r="K85" s="311">
        <v>0.05</v>
      </c>
      <c r="L85" s="847">
        <f>N79*K85</f>
        <v>11256.899417751119</v>
      </c>
      <c r="M85" s="848"/>
      <c r="N85" s="56"/>
    </row>
    <row r="86" spans="1:14" ht="15.75" thickBot="1">
      <c r="B86" s="96" t="s">
        <v>1058</v>
      </c>
      <c r="C86" s="97"/>
      <c r="D86" s="97"/>
      <c r="E86" s="97"/>
      <c r="F86" s="97"/>
      <c r="G86" s="97"/>
      <c r="H86" s="97"/>
      <c r="I86" s="98"/>
      <c r="J86" s="99"/>
      <c r="K86" s="312">
        <v>0.05</v>
      </c>
      <c r="L86" s="849">
        <f>N79*K86</f>
        <v>11256.899417751119</v>
      </c>
      <c r="M86" s="850"/>
      <c r="N86" s="56"/>
    </row>
    <row r="87" spans="1:14" ht="15.75" thickBot="1">
      <c r="B87" s="812" t="s">
        <v>1037</v>
      </c>
      <c r="C87" s="813"/>
      <c r="D87" s="813"/>
      <c r="E87" s="813"/>
      <c r="F87" s="813"/>
      <c r="G87" s="813"/>
      <c r="H87" s="813"/>
      <c r="I87" s="813"/>
      <c r="J87" s="813"/>
      <c r="K87" s="813"/>
      <c r="L87" s="813"/>
      <c r="M87" s="814"/>
      <c r="N87" s="57">
        <f>L84+L85+L86</f>
        <v>67541.396506506717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292679.38486152911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0.75" customHeight="1" thickBot="1">
      <c r="A31" t="s">
        <v>1928</v>
      </c>
      <c r="B31" s="85" t="s">
        <v>1778</v>
      </c>
      <c r="C31" s="954" t="s">
        <v>1779</v>
      </c>
      <c r="D31" s="955"/>
      <c r="E31" s="955"/>
      <c r="F31" s="955"/>
      <c r="G31" s="955"/>
      <c r="H31" s="955"/>
      <c r="I31" s="955"/>
      <c r="J31" s="981"/>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766.00807809150001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71" t="s">
        <v>853</v>
      </c>
      <c r="B49" s="48"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4350</v>
      </c>
      <c r="N49" s="279">
        <f>K49*M49</f>
        <v>2175</v>
      </c>
    </row>
    <row r="50" spans="1:14">
      <c r="A50" s="171"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1</v>
      </c>
      <c r="L50" s="428"/>
      <c r="M50" s="409">
        <f>VLOOKUP(A50,MATERIALES!A6:D398,4,FALSE)</f>
        <v>1767.1294039655272</v>
      </c>
      <c r="N50" s="279">
        <f>K50*M50</f>
        <v>1767.1294039655272</v>
      </c>
    </row>
    <row r="51" spans="1:14">
      <c r="A51" s="171" t="s">
        <v>1007</v>
      </c>
      <c r="B51" s="48"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147743.58931113538</v>
      </c>
      <c r="N51" s="279">
        <f>K51*M51</f>
        <v>147743.58931113538</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207318.2187151009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1395</v>
      </c>
      <c r="B60" s="51" t="str">
        <f>VLOOKUP(A60,TRANSPORTE!A1:D117,3,FALSE)</f>
        <v>Transporte de piedra para gaviones</v>
      </c>
      <c r="C60" s="324"/>
      <c r="D60" s="324"/>
      <c r="E60" s="324"/>
      <c r="F60" s="324"/>
      <c r="G60" s="324"/>
      <c r="H60" s="318" t="s">
        <v>339</v>
      </c>
      <c r="I60" s="286">
        <v>1.1000000000000001</v>
      </c>
      <c r="J60" s="293">
        <v>1</v>
      </c>
      <c r="K60" s="286">
        <f>I60*J60</f>
        <v>1.1000000000000001</v>
      </c>
      <c r="L60" s="899">
        <f>VLOOKUP(A60,TRANSPORTE!A1:D117,4,FALSE)</f>
        <v>1576</v>
      </c>
      <c r="M60" s="900"/>
      <c r="N60" s="294">
        <f>K60*L60</f>
        <v>1733.6000000000001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1733.6000000000001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72"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v>
      </c>
      <c r="N71" s="402">
        <f>K71/M71</f>
        <v>10213.44104122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15320.161561829998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225137.98835502239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45027.597671004478</v>
      </c>
      <c r="M84" s="848"/>
      <c r="N84" s="56"/>
    </row>
    <row r="85" spans="1:14">
      <c r="B85" s="94" t="s">
        <v>1057</v>
      </c>
      <c r="C85" s="95"/>
      <c r="D85" s="95"/>
      <c r="E85" s="95"/>
      <c r="F85" s="95"/>
      <c r="G85" s="95"/>
      <c r="H85" s="95"/>
      <c r="I85" s="92"/>
      <c r="J85" s="93"/>
      <c r="K85" s="311">
        <v>0.05</v>
      </c>
      <c r="L85" s="847">
        <f>N79*K85</f>
        <v>11256.899417751119</v>
      </c>
      <c r="M85" s="848"/>
      <c r="N85" s="56"/>
    </row>
    <row r="86" spans="1:14" ht="15.75" thickBot="1">
      <c r="B86" s="96" t="s">
        <v>1058</v>
      </c>
      <c r="C86" s="97"/>
      <c r="D86" s="97"/>
      <c r="E86" s="97"/>
      <c r="F86" s="97"/>
      <c r="G86" s="97"/>
      <c r="H86" s="97"/>
      <c r="I86" s="98"/>
      <c r="J86" s="99"/>
      <c r="K86" s="312">
        <v>0.05</v>
      </c>
      <c r="L86" s="849">
        <f>N79*K86</f>
        <v>11256.899417751119</v>
      </c>
      <c r="M86" s="850"/>
      <c r="N86" s="56"/>
    </row>
    <row r="87" spans="1:14" ht="15.75" thickBot="1">
      <c r="B87" s="812" t="s">
        <v>1037</v>
      </c>
      <c r="C87" s="813"/>
      <c r="D87" s="813"/>
      <c r="E87" s="813"/>
      <c r="F87" s="813"/>
      <c r="G87" s="813"/>
      <c r="H87" s="813"/>
      <c r="I87" s="813"/>
      <c r="J87" s="813"/>
      <c r="K87" s="813"/>
      <c r="L87" s="813"/>
      <c r="M87" s="814"/>
      <c r="N87" s="57">
        <f>L84+L85+L86</f>
        <v>67541.396506506717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292679.38486152911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0.75" customHeight="1" thickBot="1">
      <c r="A31" t="s">
        <v>1928</v>
      </c>
      <c r="B31" s="85" t="s">
        <v>1780</v>
      </c>
      <c r="C31" s="954" t="s">
        <v>1781</v>
      </c>
      <c r="D31" s="955"/>
      <c r="E31" s="955"/>
      <c r="F31" s="955"/>
      <c r="G31" s="955"/>
      <c r="H31" s="955"/>
      <c r="I31" s="955"/>
      <c r="J31" s="981"/>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766.00807809150001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71" t="s">
        <v>853</v>
      </c>
      <c r="B49" s="48"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4350</v>
      </c>
      <c r="N49" s="279">
        <f>K49*M49</f>
        <v>2175</v>
      </c>
    </row>
    <row r="50" spans="1:14">
      <c r="A50" s="171"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1</v>
      </c>
      <c r="L50" s="428"/>
      <c r="M50" s="409">
        <f>VLOOKUP(A50,MATERIALES!A6:D398,4,FALSE)</f>
        <v>1767.1294039655272</v>
      </c>
      <c r="N50" s="279">
        <f>K50*M50</f>
        <v>1767.1294039655272</v>
      </c>
    </row>
    <row r="51" spans="1:14">
      <c r="A51" s="171" t="s">
        <v>1007</v>
      </c>
      <c r="B51" s="48"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147743.58931113538</v>
      </c>
      <c r="N51" s="279">
        <f>K51*M51</f>
        <v>147743.58931113538</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207318.2187151009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1395</v>
      </c>
      <c r="B60" s="51" t="str">
        <f>VLOOKUP(A60,TRANSPORTE!A1:D117,3,FALSE)</f>
        <v>Transporte de piedra para gaviones</v>
      </c>
      <c r="C60" s="324"/>
      <c r="D60" s="324"/>
      <c r="E60" s="324"/>
      <c r="F60" s="324"/>
      <c r="G60" s="324"/>
      <c r="H60" s="318" t="s">
        <v>339</v>
      </c>
      <c r="I60" s="286">
        <v>1.1000000000000001</v>
      </c>
      <c r="J60" s="293">
        <v>1</v>
      </c>
      <c r="K60" s="286">
        <f>I60*J60</f>
        <v>1.1000000000000001</v>
      </c>
      <c r="L60" s="899">
        <f>VLOOKUP(A60,TRANSPORTE!A1:D117,4,FALSE)</f>
        <v>1576</v>
      </c>
      <c r="M60" s="900"/>
      <c r="N60" s="294">
        <f>K60*L60</f>
        <v>1733.6000000000001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1733.6000000000001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72"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v>
      </c>
      <c r="N71" s="402">
        <f>K71/M71</f>
        <v>10213.44104122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15320.161561829998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225137.98835502239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45027.597671004478</v>
      </c>
      <c r="M84" s="848"/>
      <c r="N84" s="56"/>
    </row>
    <row r="85" spans="1:14">
      <c r="B85" s="94" t="s">
        <v>1057</v>
      </c>
      <c r="C85" s="95"/>
      <c r="D85" s="95"/>
      <c r="E85" s="95"/>
      <c r="F85" s="95"/>
      <c r="G85" s="95"/>
      <c r="H85" s="95"/>
      <c r="I85" s="92"/>
      <c r="J85" s="93"/>
      <c r="K85" s="311">
        <v>0.05</v>
      </c>
      <c r="L85" s="847">
        <f>N79*K85</f>
        <v>11256.899417751119</v>
      </c>
      <c r="M85" s="848"/>
      <c r="N85" s="56"/>
    </row>
    <row r="86" spans="1:14" ht="15.75" thickBot="1">
      <c r="B86" s="96" t="s">
        <v>1058</v>
      </c>
      <c r="C86" s="97"/>
      <c r="D86" s="97"/>
      <c r="E86" s="97"/>
      <c r="F86" s="97"/>
      <c r="G86" s="97"/>
      <c r="H86" s="97"/>
      <c r="I86" s="98"/>
      <c r="J86" s="99"/>
      <c r="K86" s="312">
        <v>0.05</v>
      </c>
      <c r="L86" s="849">
        <f>N79*K86</f>
        <v>11256.899417751119</v>
      </c>
      <c r="M86" s="850"/>
      <c r="N86" s="56"/>
    </row>
    <row r="87" spans="1:14" ht="15.75" thickBot="1">
      <c r="B87" s="812" t="s">
        <v>1037</v>
      </c>
      <c r="C87" s="813"/>
      <c r="D87" s="813"/>
      <c r="E87" s="813"/>
      <c r="F87" s="813"/>
      <c r="G87" s="813"/>
      <c r="H87" s="813"/>
      <c r="I87" s="813"/>
      <c r="J87" s="813"/>
      <c r="K87" s="813"/>
      <c r="L87" s="813"/>
      <c r="M87" s="814"/>
      <c r="N87" s="57">
        <f>L84+L85+L86</f>
        <v>67541.396506506717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292679.38486152911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0.75" customHeight="1" thickBot="1">
      <c r="A31" t="s">
        <v>1928</v>
      </c>
      <c r="B31" s="85" t="s">
        <v>1782</v>
      </c>
      <c r="C31" s="954" t="s">
        <v>1783</v>
      </c>
      <c r="D31" s="955"/>
      <c r="E31" s="955"/>
      <c r="F31" s="955"/>
      <c r="G31" s="955"/>
      <c r="H31" s="955"/>
      <c r="I31" s="955"/>
      <c r="J31" s="981"/>
      <c r="K31" s="460"/>
      <c r="L31" s="313" t="s">
        <v>388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766.00807809150001</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766.00807809150001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630</v>
      </c>
      <c r="B48" s="48" t="str">
        <f>VLOOKUP(A48,MATERIALES!A5:D373,3,FALSE)</f>
        <v xml:space="preserve">Piedra para gavión
</v>
      </c>
      <c r="C48" s="288"/>
      <c r="D48" s="288"/>
      <c r="E48" s="288"/>
      <c r="F48" s="288"/>
      <c r="G48" s="288"/>
      <c r="H48" s="288"/>
      <c r="I48" s="288"/>
      <c r="J48" s="318" t="str">
        <f>VLOOKUP(A48,MATERIALES!A4:D640,2,FALSE)</f>
        <v>m3</v>
      </c>
      <c r="K48" s="289">
        <v>1.1000000000000001</v>
      </c>
      <c r="L48" s="274"/>
      <c r="M48" s="409">
        <f>VLOOKUP(A48,MATERIALES!A5:D396,4,FALSE)</f>
        <v>50575</v>
      </c>
      <c r="N48" s="279">
        <f>K48*M48</f>
        <v>55632.500000000007</v>
      </c>
    </row>
    <row r="49" spans="1:14">
      <c r="A49" s="171" t="s">
        <v>853</v>
      </c>
      <c r="B49" s="48"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4350</v>
      </c>
      <c r="N49" s="279">
        <f>K49*M49</f>
        <v>2175</v>
      </c>
    </row>
    <row r="50" spans="1:14">
      <c r="A50" s="171" t="s">
        <v>941</v>
      </c>
      <c r="B50" s="48" t="str">
        <f>VLOOKUP(A50,MATERIALES!A6:D373,3,FALSE)</f>
        <v xml:space="preserve">Formaleta (gaviones, juntas de bordillos, juntas de cunetas, muros, concretos clase D,E, F y G)
</v>
      </c>
      <c r="C50" s="432"/>
      <c r="D50" s="432"/>
      <c r="E50" s="432"/>
      <c r="F50" s="432"/>
      <c r="G50" s="432"/>
      <c r="H50" s="432"/>
      <c r="I50" s="432"/>
      <c r="J50" s="319" t="str">
        <f>VLOOKUP(A50,MATERIALES!A6:D642,2,FALSE)</f>
        <v>m2</v>
      </c>
      <c r="K50" s="404">
        <v>1</v>
      </c>
      <c r="L50" s="428"/>
      <c r="M50" s="409">
        <f>VLOOKUP(A50,MATERIALES!A6:D398,4,FALSE)</f>
        <v>1767.1294039655272</v>
      </c>
      <c r="N50" s="279">
        <f>K50*M50</f>
        <v>1767.1294039655272</v>
      </c>
    </row>
    <row r="51" spans="1:14">
      <c r="A51" s="171" t="s">
        <v>1007</v>
      </c>
      <c r="B51" s="48"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147743.58931113538</v>
      </c>
      <c r="N51" s="279">
        <f>K51*M51</f>
        <v>147743.58931113538</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207318.2187151009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A60" t="s">
        <v>1395</v>
      </c>
      <c r="B60" s="51" t="str">
        <f>VLOOKUP(A60,TRANSPORTE!A1:D117,3,FALSE)</f>
        <v>Transporte de piedra para gaviones</v>
      </c>
      <c r="C60" s="324"/>
      <c r="D60" s="324"/>
      <c r="E60" s="324"/>
      <c r="F60" s="324"/>
      <c r="G60" s="324"/>
      <c r="H60" s="318" t="s">
        <v>339</v>
      </c>
      <c r="I60" s="286">
        <v>1.1000000000000001</v>
      </c>
      <c r="J60" s="293">
        <v>1</v>
      </c>
      <c r="K60" s="286">
        <f>I60*J60</f>
        <v>1.1000000000000001</v>
      </c>
      <c r="L60" s="899">
        <f>VLOOKUP(A60,TRANSPORTE!A1:D117,4,FALSE)</f>
        <v>1576</v>
      </c>
      <c r="M60" s="900"/>
      <c r="N60" s="294">
        <f>K60*L60</f>
        <v>1733.6000000000001</v>
      </c>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f>N60+N61+N62+N63+N64</f>
        <v>1733.6000000000001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72"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v>
      </c>
      <c r="N71" s="402">
        <f>K71/M71</f>
        <v>10213.44104122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15320.161561829998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225137.98835502239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45027.597671004478</v>
      </c>
      <c r="M84" s="848"/>
      <c r="N84" s="56"/>
    </row>
    <row r="85" spans="1:14">
      <c r="B85" s="94" t="s">
        <v>1057</v>
      </c>
      <c r="C85" s="95"/>
      <c r="D85" s="95"/>
      <c r="E85" s="95"/>
      <c r="F85" s="95"/>
      <c r="G85" s="95"/>
      <c r="H85" s="95"/>
      <c r="I85" s="92"/>
      <c r="J85" s="93"/>
      <c r="K85" s="311">
        <v>0.05</v>
      </c>
      <c r="L85" s="847">
        <f>N79*K85</f>
        <v>11256.899417751119</v>
      </c>
      <c r="M85" s="848"/>
      <c r="N85" s="56"/>
    </row>
    <row r="86" spans="1:14" ht="15.75" thickBot="1">
      <c r="B86" s="96" t="s">
        <v>1058</v>
      </c>
      <c r="C86" s="97"/>
      <c r="D86" s="97"/>
      <c r="E86" s="97"/>
      <c r="F86" s="97"/>
      <c r="G86" s="97"/>
      <c r="H86" s="97"/>
      <c r="I86" s="98"/>
      <c r="J86" s="99"/>
      <c r="K86" s="312">
        <v>0.05</v>
      </c>
      <c r="L86" s="849">
        <f>N79*K86</f>
        <v>11256.899417751119</v>
      </c>
      <c r="M86" s="850"/>
      <c r="N86" s="56"/>
    </row>
    <row r="87" spans="1:14" ht="15.75" thickBot="1">
      <c r="B87" s="812" t="s">
        <v>1037</v>
      </c>
      <c r="C87" s="813"/>
      <c r="D87" s="813"/>
      <c r="E87" s="813"/>
      <c r="F87" s="813"/>
      <c r="G87" s="813"/>
      <c r="H87" s="813"/>
      <c r="I87" s="813"/>
      <c r="J87" s="813"/>
      <c r="K87" s="813"/>
      <c r="L87" s="813"/>
      <c r="M87" s="814"/>
      <c r="N87" s="57">
        <f>L84+L85+L86</f>
        <v>67541.396506506717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292679.38486152911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28.5" customHeight="1" thickBot="1">
      <c r="A31" t="s">
        <v>1928</v>
      </c>
      <c r="B31" s="85" t="s">
        <v>1784</v>
      </c>
      <c r="C31" s="954" t="s">
        <v>1785</v>
      </c>
      <c r="D31" s="955"/>
      <c r="E31" s="955"/>
      <c r="F31" s="955"/>
      <c r="G31" s="955"/>
      <c r="H31" s="955"/>
      <c r="I31" s="955"/>
      <c r="J31" s="981"/>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970</v>
      </c>
      <c r="B48" s="48"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4875.5396753631048</v>
      </c>
      <c r="N48" s="279">
        <f>K48*M48</f>
        <v>6338.2015779720368</v>
      </c>
    </row>
    <row r="49" spans="1:14">
      <c r="A49" s="171"/>
      <c r="B49" s="48"/>
      <c r="C49" s="432"/>
      <c r="D49" s="432"/>
      <c r="E49" s="432"/>
      <c r="F49" s="432"/>
      <c r="G49" s="432"/>
      <c r="H49" s="432"/>
      <c r="I49" s="432"/>
      <c r="J49" s="318"/>
      <c r="K49" s="404"/>
      <c r="L49" s="428"/>
      <c r="M49" s="409"/>
      <c r="N49" s="279"/>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6338.2015779720368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200</v>
      </c>
      <c r="N71" s="402">
        <f>K71/M71</f>
        <v>1021.344104122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200</v>
      </c>
      <c r="N72" s="402">
        <f>K72/M72</f>
        <v>510.67205206099999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1532.016156183</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7870.2177341550369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1574.0435468310075</v>
      </c>
      <c r="M84" s="848"/>
      <c r="N84" s="56"/>
    </row>
    <row r="85" spans="1:14">
      <c r="B85" s="94" t="s">
        <v>1057</v>
      </c>
      <c r="C85" s="95"/>
      <c r="D85" s="95"/>
      <c r="E85" s="95"/>
      <c r="F85" s="95"/>
      <c r="G85" s="95"/>
      <c r="H85" s="95"/>
      <c r="I85" s="92"/>
      <c r="J85" s="93"/>
      <c r="K85" s="311">
        <v>0.05</v>
      </c>
      <c r="L85" s="847">
        <f>N79*K85</f>
        <v>393.51088670775187</v>
      </c>
      <c r="M85" s="848"/>
      <c r="N85" s="56"/>
    </row>
    <row r="86" spans="1:14" ht="15.75" thickBot="1">
      <c r="B86" s="96" t="s">
        <v>1058</v>
      </c>
      <c r="C86" s="97"/>
      <c r="D86" s="97"/>
      <c r="E86" s="97"/>
      <c r="F86" s="97"/>
      <c r="G86" s="97"/>
      <c r="H86" s="97"/>
      <c r="I86" s="98"/>
      <c r="J86" s="99"/>
      <c r="K86" s="312">
        <v>0.05</v>
      </c>
      <c r="L86" s="849">
        <f>N79*K86</f>
        <v>393.51088670775187</v>
      </c>
      <c r="M86" s="850"/>
      <c r="N86" s="56"/>
    </row>
    <row r="87" spans="1:14" ht="15.75" thickBot="1">
      <c r="B87" s="812" t="s">
        <v>1037</v>
      </c>
      <c r="C87" s="813"/>
      <c r="D87" s="813"/>
      <c r="E87" s="813"/>
      <c r="F87" s="813"/>
      <c r="G87" s="813"/>
      <c r="H87" s="813"/>
      <c r="I87" s="813"/>
      <c r="J87" s="813"/>
      <c r="K87" s="813"/>
      <c r="L87" s="813"/>
      <c r="M87" s="814"/>
      <c r="N87" s="57">
        <f>L84+L85+L86</f>
        <v>2361.0653202465114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10231.283054401549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0" customHeight="1" thickBot="1">
      <c r="A31" t="s">
        <v>1928</v>
      </c>
      <c r="B31" s="85" t="s">
        <v>1786</v>
      </c>
      <c r="C31" s="954" t="s">
        <v>1787</v>
      </c>
      <c r="D31" s="955"/>
      <c r="E31" s="955"/>
      <c r="F31" s="955"/>
      <c r="G31" s="955"/>
      <c r="H31" s="955"/>
      <c r="I31" s="955"/>
      <c r="J31" s="981"/>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2" t="s">
        <v>985</v>
      </c>
      <c r="B48" s="48"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15153.472053981195</v>
      </c>
      <c r="N48" s="279">
        <f>K48*M48</f>
        <v>19699.513670175555</v>
      </c>
    </row>
    <row r="49" spans="1:14">
      <c r="A49" s="171"/>
      <c r="B49" s="48"/>
      <c r="C49" s="432"/>
      <c r="D49" s="432"/>
      <c r="E49" s="432"/>
      <c r="F49" s="432"/>
      <c r="G49" s="432"/>
      <c r="H49" s="432"/>
      <c r="I49" s="432"/>
      <c r="J49" s="318"/>
      <c r="K49" s="404"/>
      <c r="L49" s="428"/>
      <c r="M49" s="409"/>
      <c r="N49" s="279"/>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19699.513670175555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200</v>
      </c>
      <c r="N71" s="402">
        <f>K71/M71</f>
        <v>1021.344104122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200</v>
      </c>
      <c r="N72" s="402">
        <f>K72/M72</f>
        <v>510.67205206099999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1532.016156183</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21231.529826358554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4246.3059652717111</v>
      </c>
      <c r="M84" s="848"/>
      <c r="N84" s="56"/>
    </row>
    <row r="85" spans="1:14">
      <c r="B85" s="94" t="s">
        <v>1057</v>
      </c>
      <c r="C85" s="95"/>
      <c r="D85" s="95"/>
      <c r="E85" s="95"/>
      <c r="F85" s="95"/>
      <c r="G85" s="95"/>
      <c r="H85" s="95"/>
      <c r="I85" s="92"/>
      <c r="J85" s="93"/>
      <c r="K85" s="311">
        <v>0.05</v>
      </c>
      <c r="L85" s="847">
        <f>N79*K85</f>
        <v>1061.5764913179278</v>
      </c>
      <c r="M85" s="848"/>
      <c r="N85" s="56"/>
    </row>
    <row r="86" spans="1:14" ht="15.75" thickBot="1">
      <c r="B86" s="96" t="s">
        <v>1058</v>
      </c>
      <c r="C86" s="97"/>
      <c r="D86" s="97"/>
      <c r="E86" s="97"/>
      <c r="F86" s="97"/>
      <c r="G86" s="97"/>
      <c r="H86" s="97"/>
      <c r="I86" s="98"/>
      <c r="J86" s="99"/>
      <c r="K86" s="312">
        <v>0.05</v>
      </c>
      <c r="L86" s="849">
        <f>N79*K86</f>
        <v>1061.5764913179278</v>
      </c>
      <c r="M86" s="850"/>
      <c r="N86" s="56"/>
    </row>
    <row r="87" spans="1:14" ht="15.75" thickBot="1">
      <c r="B87" s="812" t="s">
        <v>1037</v>
      </c>
      <c r="C87" s="813"/>
      <c r="D87" s="813"/>
      <c r="E87" s="813"/>
      <c r="F87" s="813"/>
      <c r="G87" s="813"/>
      <c r="H87" s="813"/>
      <c r="I87" s="813"/>
      <c r="J87" s="813"/>
      <c r="K87" s="813"/>
      <c r="L87" s="813"/>
      <c r="M87" s="814"/>
      <c r="N87" s="57">
        <f>L84+L85+L86</f>
        <v>6369.4589479075676</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27600.988774266123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0.75" customHeight="1" thickBot="1">
      <c r="A31" t="s">
        <v>1928</v>
      </c>
      <c r="B31" s="85" t="s">
        <v>1788</v>
      </c>
      <c r="C31" s="954" t="s">
        <v>2264</v>
      </c>
      <c r="D31" s="955"/>
      <c r="E31" s="955"/>
      <c r="F31" s="955"/>
      <c r="G31" s="955"/>
      <c r="H31" s="955"/>
      <c r="I31" s="955"/>
      <c r="J31" s="981"/>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2" t="s">
        <v>970</v>
      </c>
      <c r="B48" s="48"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4875.5396753631048</v>
      </c>
      <c r="N48" s="279">
        <f>K48*M48</f>
        <v>6338.2015779720368</v>
      </c>
    </row>
    <row r="49" spans="1:14">
      <c r="A49" s="171"/>
      <c r="B49" s="48"/>
      <c r="C49" s="432"/>
      <c r="D49" s="432"/>
      <c r="E49" s="432"/>
      <c r="F49" s="432"/>
      <c r="G49" s="432"/>
      <c r="H49" s="432"/>
      <c r="I49" s="432"/>
      <c r="J49" s="318"/>
      <c r="K49" s="404"/>
      <c r="L49" s="428"/>
      <c r="M49" s="409"/>
      <c r="N49" s="279"/>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6338.2015779720368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200</v>
      </c>
      <c r="N71" s="402">
        <f>K71/M71</f>
        <v>1021.344104122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200</v>
      </c>
      <c r="N72" s="402">
        <f>K72/M72</f>
        <v>510.67205206099999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1532.016156183</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7870.2177341550369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1574.0435468310075</v>
      </c>
      <c r="M84" s="848"/>
      <c r="N84" s="56"/>
    </row>
    <row r="85" spans="1:14">
      <c r="B85" s="94" t="s">
        <v>1057</v>
      </c>
      <c r="C85" s="95"/>
      <c r="D85" s="95"/>
      <c r="E85" s="95"/>
      <c r="F85" s="95"/>
      <c r="G85" s="95"/>
      <c r="H85" s="95"/>
      <c r="I85" s="92"/>
      <c r="J85" s="93"/>
      <c r="K85" s="311">
        <v>0.05</v>
      </c>
      <c r="L85" s="847">
        <f>N79*K85</f>
        <v>393.51088670775187</v>
      </c>
      <c r="M85" s="848"/>
      <c r="N85" s="56"/>
    </row>
    <row r="86" spans="1:14" ht="15.75" thickBot="1">
      <c r="B86" s="96" t="s">
        <v>1058</v>
      </c>
      <c r="C86" s="97"/>
      <c r="D86" s="97"/>
      <c r="E86" s="97"/>
      <c r="F86" s="97"/>
      <c r="G86" s="97"/>
      <c r="H86" s="97"/>
      <c r="I86" s="98"/>
      <c r="J86" s="99"/>
      <c r="K86" s="312">
        <v>0.05</v>
      </c>
      <c r="L86" s="849">
        <f>N79*K86</f>
        <v>393.51088670775187</v>
      </c>
      <c r="M86" s="850"/>
      <c r="N86" s="56"/>
    </row>
    <row r="87" spans="1:14" ht="15.75" thickBot="1">
      <c r="B87" s="812" t="s">
        <v>1037</v>
      </c>
      <c r="C87" s="813"/>
      <c r="D87" s="813"/>
      <c r="E87" s="813"/>
      <c r="F87" s="813"/>
      <c r="G87" s="813"/>
      <c r="H87" s="813"/>
      <c r="I87" s="813"/>
      <c r="J87" s="813"/>
      <c r="K87" s="813"/>
      <c r="L87" s="813"/>
      <c r="M87" s="814"/>
      <c r="N87" s="57">
        <f>L84+L85+L86</f>
        <v>2361.0653202465114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10231.283054401549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30" customHeight="1" thickBot="1">
      <c r="A31" t="s">
        <v>1928</v>
      </c>
      <c r="B31" s="85" t="s">
        <v>1789</v>
      </c>
      <c r="C31" s="954" t="s">
        <v>2265</v>
      </c>
      <c r="D31" s="955"/>
      <c r="E31" s="955"/>
      <c r="F31" s="955"/>
      <c r="G31" s="955"/>
      <c r="H31" s="955"/>
      <c r="I31" s="955"/>
      <c r="J31" s="981"/>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c r="C41" s="870"/>
      <c r="D41" s="870"/>
      <c r="E41" s="43"/>
      <c r="F41" s="44"/>
      <c r="G41" s="44"/>
      <c r="H41" s="45"/>
      <c r="I41" s="41"/>
      <c r="J41" s="42"/>
      <c r="K41" s="286"/>
      <c r="L41" s="283"/>
      <c r="M41" s="408"/>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2" t="s">
        <v>985</v>
      </c>
      <c r="B48" s="48"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15153.472053981195</v>
      </c>
      <c r="N48" s="279">
        <f>K48*M48</f>
        <v>19699.513670175555</v>
      </c>
    </row>
    <row r="49" spans="1:14">
      <c r="A49" s="171"/>
      <c r="B49" s="48"/>
      <c r="C49" s="432"/>
      <c r="D49" s="432"/>
      <c r="E49" s="432"/>
      <c r="F49" s="432"/>
      <c r="G49" s="432"/>
      <c r="H49" s="432"/>
      <c r="I49" s="432"/>
      <c r="J49" s="318"/>
      <c r="K49" s="404"/>
      <c r="L49" s="428"/>
      <c r="M49" s="409"/>
      <c r="N49" s="279"/>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19699.513670175555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200</v>
      </c>
      <c r="N71" s="402">
        <f>K71/M71</f>
        <v>1021.344104122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200</v>
      </c>
      <c r="N72" s="402">
        <f>K72/M72</f>
        <v>510.67205206099999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1532.016156183</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21231.529826358554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4246.3059652717111</v>
      </c>
      <c r="M84" s="848"/>
      <c r="N84" s="56"/>
    </row>
    <row r="85" spans="1:14">
      <c r="B85" s="94" t="s">
        <v>1057</v>
      </c>
      <c r="C85" s="95"/>
      <c r="D85" s="95"/>
      <c r="E85" s="95"/>
      <c r="F85" s="95"/>
      <c r="G85" s="95"/>
      <c r="H85" s="95"/>
      <c r="I85" s="92"/>
      <c r="J85" s="93"/>
      <c r="K85" s="311">
        <v>0.05</v>
      </c>
      <c r="L85" s="847">
        <f>N79*K85</f>
        <v>1061.5764913179278</v>
      </c>
      <c r="M85" s="848"/>
      <c r="N85" s="56"/>
    </row>
    <row r="86" spans="1:14" ht="15.75" thickBot="1">
      <c r="B86" s="96" t="s">
        <v>1058</v>
      </c>
      <c r="C86" s="97"/>
      <c r="D86" s="97"/>
      <c r="E86" s="97"/>
      <c r="F86" s="97"/>
      <c r="G86" s="97"/>
      <c r="H86" s="97"/>
      <c r="I86" s="98"/>
      <c r="J86" s="99"/>
      <c r="K86" s="312">
        <v>0.05</v>
      </c>
      <c r="L86" s="849">
        <f>N79*K86</f>
        <v>1061.5764913179278</v>
      </c>
      <c r="M86" s="850"/>
      <c r="N86" s="56"/>
    </row>
    <row r="87" spans="1:14" ht="15.75" thickBot="1">
      <c r="B87" s="812" t="s">
        <v>1037</v>
      </c>
      <c r="C87" s="813"/>
      <c r="D87" s="813"/>
      <c r="E87" s="813"/>
      <c r="F87" s="813"/>
      <c r="G87" s="813"/>
      <c r="H87" s="813"/>
      <c r="I87" s="813"/>
      <c r="J87" s="813"/>
      <c r="K87" s="813"/>
      <c r="L87" s="813"/>
      <c r="M87" s="814"/>
      <c r="N87" s="57">
        <f>L84+L85+L86</f>
        <v>6369.4589479075676</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27600.988774266123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1790</v>
      </c>
      <c r="C31" s="86" t="s">
        <v>2266</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152</v>
      </c>
      <c r="B36" s="861" t="str">
        <f>VLOOKUP(A36,EQUIPOS!A6:D154,3,FALSE)</f>
        <v xml:space="preserve">Carrotanque de agua(1000 Galones) </v>
      </c>
      <c r="C36" s="862"/>
      <c r="D36" s="862"/>
      <c r="E36" s="862"/>
      <c r="F36" s="862"/>
      <c r="G36" s="862"/>
      <c r="H36" s="863"/>
      <c r="I36" s="274"/>
      <c r="J36" s="275"/>
      <c r="K36" s="276">
        <f>VLOOKUP(A36,EQUIPOS!A6:D163,4,FALSE)</f>
        <v>56292.881013197111</v>
      </c>
      <c r="L36" s="277"/>
      <c r="M36" s="343">
        <v>15</v>
      </c>
      <c r="N36" s="279">
        <f>K36/M36</f>
        <v>3752.8587342131409</v>
      </c>
    </row>
    <row r="37" spans="1:14">
      <c r="A37" s="118" t="s">
        <v>174</v>
      </c>
      <c r="B37" s="861" t="str">
        <f>VLOOKUP(A37,EQUIPOS!A7:D154,3,FALSE)</f>
        <v>Compactador vibratorio tipo DD-20</v>
      </c>
      <c r="C37" s="862"/>
      <c r="D37" s="862"/>
      <c r="E37" s="862"/>
      <c r="F37" s="862"/>
      <c r="G37" s="862"/>
      <c r="H37" s="863"/>
      <c r="I37" s="428"/>
      <c r="J37" s="429"/>
      <c r="K37" s="276">
        <f>VLOOKUP(A37,EQUIPOS!A7:D164,4,FALSE)</f>
        <v>82040.073435504484</v>
      </c>
      <c r="L37" s="342"/>
      <c r="M37" s="343">
        <v>15</v>
      </c>
      <c r="N37" s="279">
        <f>K37/M37</f>
        <v>5469.3382290336322</v>
      </c>
    </row>
    <row r="38" spans="1:14">
      <c r="A38" s="118" t="s">
        <v>269</v>
      </c>
      <c r="B38" s="861" t="str">
        <f>VLOOKUP(A38,EQUIPOS!A8:D154,3,FALSE)</f>
        <v>Motoniveladora  potencia 215 HP, ancho de cuchilla 4,27 m, peso 18 ton.</v>
      </c>
      <c r="C38" s="862"/>
      <c r="D38" s="862"/>
      <c r="E38" s="862"/>
      <c r="F38" s="862"/>
      <c r="G38" s="862"/>
      <c r="H38" s="863"/>
      <c r="I38" s="335"/>
      <c r="J38" s="337"/>
      <c r="K38" s="276">
        <f>VLOOKUP(A38,EQUIPOS!A8:D165,4,FALSE)</f>
        <v>127916.55917411667</v>
      </c>
      <c r="L38" s="430"/>
      <c r="M38" s="431">
        <v>15</v>
      </c>
      <c r="N38" s="279">
        <f>K38/M38</f>
        <v>8527.7706116077788</v>
      </c>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0.02</v>
      </c>
      <c r="N41" s="351">
        <f>N75*M41</f>
        <v>42.556004338416663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SUM(N36:N41)</f>
        <v>17792.52357919297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564</v>
      </c>
      <c r="B48" s="48" t="str">
        <f>VLOOKUP(A48,MATERIALES!A5:D373,3,FALSE)</f>
        <v xml:space="preserve">Material seleccionado para Relleno
</v>
      </c>
      <c r="C48" s="288"/>
      <c r="D48" s="288"/>
      <c r="E48" s="288"/>
      <c r="F48" s="288"/>
      <c r="G48" s="288"/>
      <c r="H48" s="288"/>
      <c r="I48" s="275"/>
      <c r="J48" s="231" t="str">
        <f>VLOOKUP(A48,MATERIALES!A4:D640,2,FALSE)</f>
        <v>m3</v>
      </c>
      <c r="K48" s="289">
        <v>1.3</v>
      </c>
      <c r="L48" s="274"/>
      <c r="M48" s="409">
        <f>VLOOKUP(A48,MATERIALES!A5:D396,4,FALSE)</f>
        <v>22238.35577870909</v>
      </c>
      <c r="N48" s="279">
        <f>K48*M48</f>
        <v>28909.862512321819</v>
      </c>
    </row>
    <row r="49" spans="1:14">
      <c r="A49" s="171" t="s">
        <v>845</v>
      </c>
      <c r="B49" s="48" t="str">
        <f>VLOOKUP(A49,MATERIALES!A6:D373,3,FALSE)</f>
        <v>Agua</v>
      </c>
      <c r="C49" s="432"/>
      <c r="D49" s="432"/>
      <c r="E49" s="432"/>
      <c r="F49" s="432"/>
      <c r="G49" s="432"/>
      <c r="H49" s="432"/>
      <c r="I49" s="432"/>
      <c r="J49" s="318" t="s">
        <v>425</v>
      </c>
      <c r="K49" s="404">
        <v>30</v>
      </c>
      <c r="L49" s="428"/>
      <c r="M49" s="409">
        <f>VLOOKUP(A49,MATERIALES!A6:D397,4,FALSE)</f>
        <v>44.211442900018071</v>
      </c>
      <c r="N49" s="279">
        <f>K49*M49</f>
        <v>1326.3432870005422</v>
      </c>
    </row>
    <row r="50" spans="1:14">
      <c r="B50" s="327"/>
      <c r="C50" s="52"/>
      <c r="D50" s="52"/>
      <c r="E50" s="52"/>
      <c r="F50" s="52"/>
      <c r="G50" s="52"/>
      <c r="H50" s="52"/>
      <c r="I50" s="52"/>
      <c r="J50" s="295"/>
      <c r="K50" s="174"/>
      <c r="L50" s="325"/>
      <c r="M50" s="433"/>
      <c r="N50" s="280"/>
    </row>
    <row r="51" spans="1:14">
      <c r="B51" s="173"/>
      <c r="C51" s="324"/>
      <c r="D51" s="324"/>
      <c r="E51" s="324"/>
      <c r="F51" s="324"/>
      <c r="G51" s="324"/>
      <c r="H51" s="324"/>
      <c r="I51" s="324"/>
      <c r="J51" s="318"/>
      <c r="K51" s="49"/>
      <c r="L51" s="325"/>
      <c r="M51" s="433"/>
      <c r="N51" s="280"/>
    </row>
    <row r="52" spans="1:14" ht="15.75" thickBot="1">
      <c r="B52" s="457"/>
      <c r="C52" s="455"/>
      <c r="D52" s="455"/>
      <c r="E52" s="455"/>
      <c r="F52" s="455"/>
      <c r="G52" s="455"/>
      <c r="H52" s="455"/>
      <c r="I52" s="455"/>
      <c r="J52" s="456"/>
      <c r="K52" s="131"/>
      <c r="L52" s="453"/>
      <c r="M52" s="489"/>
      <c r="N52" s="490"/>
    </row>
    <row r="53" spans="1:14" ht="15.75" thickBot="1">
      <c r="B53" s="901" t="s">
        <v>1037</v>
      </c>
      <c r="C53" s="855"/>
      <c r="D53" s="855"/>
      <c r="E53" s="855"/>
      <c r="F53" s="855"/>
      <c r="G53" s="855"/>
      <c r="H53" s="855"/>
      <c r="I53" s="855"/>
      <c r="J53" s="855"/>
      <c r="K53" s="855"/>
      <c r="L53" s="855"/>
      <c r="M53" s="856"/>
      <c r="N53" s="109">
        <f>SUM(N48:N52)</f>
        <v>30236.205799322361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75" thickBot="1">
      <c r="B56" s="73"/>
      <c r="C56" s="66"/>
      <c r="D56" s="66"/>
      <c r="E56" s="66"/>
      <c r="F56" s="66"/>
      <c r="G56" s="66"/>
      <c r="H56" s="66"/>
      <c r="I56" s="66"/>
      <c r="J56" s="66"/>
      <c r="K56" s="66"/>
      <c r="L56" s="66"/>
      <c r="M56" s="66"/>
      <c r="N56" s="68"/>
    </row>
    <row r="57" spans="1:14" ht="25.5">
      <c r="B57" s="320" t="s">
        <v>1041</v>
      </c>
      <c r="C57" s="321"/>
      <c r="D57" s="321"/>
      <c r="E57" s="321"/>
      <c r="F57" s="321"/>
      <c r="G57" s="321"/>
      <c r="H57" s="78" t="s">
        <v>1029</v>
      </c>
      <c r="I57" s="79" t="s">
        <v>1042</v>
      </c>
      <c r="J57" s="80" t="s">
        <v>1043</v>
      </c>
      <c r="K57" s="78" t="s">
        <v>1044</v>
      </c>
      <c r="L57" s="898" t="s">
        <v>1045</v>
      </c>
      <c r="M57" s="877"/>
      <c r="N57" s="81" t="s">
        <v>1035</v>
      </c>
    </row>
    <row r="58" spans="1:14">
      <c r="A58" t="s">
        <v>1375</v>
      </c>
      <c r="B58" s="51" t="str">
        <f>VLOOKUP(A58,TRANSPORTE!A1:D117,3,FALSE)</f>
        <v>Transporte de material seleccionado para relleno</v>
      </c>
      <c r="C58" s="324"/>
      <c r="D58" s="324"/>
      <c r="E58" s="324"/>
      <c r="F58" s="324"/>
      <c r="G58" s="324"/>
      <c r="H58" s="318" t="s">
        <v>2104</v>
      </c>
      <c r="I58" s="286">
        <v>1.3</v>
      </c>
      <c r="J58" s="293">
        <v>1</v>
      </c>
      <c r="K58" s="286">
        <f>I58*J58</f>
        <v>1.3</v>
      </c>
      <c r="L58" s="899">
        <f>VLOOKUP(A58,TRANSPORTE!A1:D117,4,FALSE)</f>
        <v>1283.2108638649408</v>
      </c>
      <c r="M58" s="900"/>
      <c r="N58" s="294">
        <f>K58*L58</f>
        <v>1668.1741230244231</v>
      </c>
    </row>
    <row r="59" spans="1:14">
      <c r="B59" s="51"/>
      <c r="C59" s="52"/>
      <c r="D59" s="52"/>
      <c r="E59" s="52"/>
      <c r="F59" s="52"/>
      <c r="G59" s="52"/>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295"/>
      <c r="I62" s="286"/>
      <c r="J62" s="286"/>
      <c r="K62" s="286"/>
      <c r="L62" s="296"/>
      <c r="M62" s="297"/>
      <c r="N62" s="298"/>
    </row>
    <row r="63" spans="1:14" ht="15.75" thickBot="1">
      <c r="B63" s="454"/>
      <c r="C63" s="455"/>
      <c r="D63" s="455"/>
      <c r="E63" s="455"/>
      <c r="F63" s="455"/>
      <c r="G63" s="455"/>
      <c r="H63" s="53"/>
      <c r="I63" s="131"/>
      <c r="J63" s="131"/>
      <c r="K63" s="131"/>
      <c r="L63" s="890"/>
      <c r="M63" s="891"/>
      <c r="N63" s="132"/>
    </row>
    <row r="64" spans="1:14" ht="15.75" thickBot="1">
      <c r="B64" s="901" t="s">
        <v>1037</v>
      </c>
      <c r="C64" s="855"/>
      <c r="D64" s="855"/>
      <c r="E64" s="855"/>
      <c r="F64" s="855"/>
      <c r="G64" s="855"/>
      <c r="H64" s="855"/>
      <c r="I64" s="855"/>
      <c r="J64" s="855"/>
      <c r="K64" s="855"/>
      <c r="L64" s="855"/>
      <c r="M64" s="856"/>
      <c r="N64" s="109">
        <f>N58+N59+N60+N61+N62</f>
        <v>1668.1741230244231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75" thickBot="1">
      <c r="B67" s="73"/>
      <c r="C67" s="66"/>
      <c r="D67" s="66"/>
      <c r="E67" s="66"/>
      <c r="F67" s="66"/>
      <c r="G67" s="66"/>
      <c r="H67" s="66"/>
      <c r="I67" s="66"/>
      <c r="J67" s="66"/>
      <c r="K67" s="66"/>
      <c r="L67" s="66"/>
      <c r="M67" s="66"/>
      <c r="N67" s="68"/>
    </row>
    <row r="68" spans="1:15" ht="25.5">
      <c r="B68" s="851" t="s">
        <v>1047</v>
      </c>
      <c r="C68" s="852"/>
      <c r="D68" s="852"/>
      <c r="E68" s="852"/>
      <c r="F68" s="852"/>
      <c r="G68" s="852"/>
      <c r="H68" s="852"/>
      <c r="I68" s="78" t="s">
        <v>1048</v>
      </c>
      <c r="J68" s="80" t="s">
        <v>1493</v>
      </c>
      <c r="K68" s="79" t="s">
        <v>1050</v>
      </c>
      <c r="L68" s="853" t="s">
        <v>1034</v>
      </c>
      <c r="M68" s="966"/>
      <c r="N68" s="103" t="s">
        <v>1035</v>
      </c>
    </row>
    <row r="69" spans="1:15">
      <c r="A69" s="172" t="s">
        <v>9</v>
      </c>
      <c r="B69" s="54" t="str">
        <f>VLOOKUP(A69,'MANO DE OBRA'!A8:D68,3,FALSE)</f>
        <v>Obrero (3)</v>
      </c>
      <c r="C69" s="52"/>
      <c r="D69" s="52"/>
      <c r="E69" s="52"/>
      <c r="F69" s="52"/>
      <c r="G69" s="52"/>
      <c r="H69" s="52"/>
      <c r="I69" s="299">
        <f>K69/J69*100</f>
        <v>82811.68411799999</v>
      </c>
      <c r="J69" s="300">
        <v>185</v>
      </c>
      <c r="K69" s="301">
        <f>VLOOKUP(A69,'MANO DE OBRA'!A8:D99,4,FALSE)</f>
        <v>153201.61561829998</v>
      </c>
      <c r="L69" s="55"/>
      <c r="M69" s="441">
        <v>120</v>
      </c>
      <c r="N69" s="402">
        <f>K69/M69</f>
        <v>1276.6801301524999</v>
      </c>
      <c r="O69" s="111"/>
    </row>
    <row r="70" spans="1:15">
      <c r="A70" s="172" t="s">
        <v>30</v>
      </c>
      <c r="B70" s="54" t="str">
        <f>VLOOKUP(A70,'MANO DE OBRA'!A8:D69,3,FALSE)</f>
        <v>Oficial</v>
      </c>
      <c r="C70" s="52"/>
      <c r="D70" s="52"/>
      <c r="E70" s="52"/>
      <c r="F70" s="52"/>
      <c r="G70" s="52"/>
      <c r="H70" s="52"/>
      <c r="I70" s="299">
        <f>K70/J70*100</f>
        <v>55207.789411999998</v>
      </c>
      <c r="J70" s="300">
        <v>185</v>
      </c>
      <c r="K70" s="301">
        <f>VLOOKUP(A70,'MANO DE OBRA'!A8:D100,4,FALSE)</f>
        <v>102134.4104122</v>
      </c>
      <c r="L70" s="55"/>
      <c r="M70" s="441">
        <v>120</v>
      </c>
      <c r="N70" s="402">
        <f>K70/M70</f>
        <v>851.12008676833329</v>
      </c>
    </row>
    <row r="71" spans="1:15">
      <c r="B71" s="54"/>
      <c r="C71" s="52"/>
      <c r="D71" s="52"/>
      <c r="E71" s="52"/>
      <c r="F71" s="52"/>
      <c r="G71" s="52"/>
      <c r="H71" s="52"/>
      <c r="I71" s="299"/>
      <c r="J71" s="300"/>
      <c r="K71" s="301"/>
      <c r="L71" s="55"/>
      <c r="M71" s="439"/>
      <c r="N71" s="402"/>
    </row>
    <row r="72" spans="1:15">
      <c r="B72" s="54"/>
      <c r="C72" s="52"/>
      <c r="D72" s="52"/>
      <c r="E72" s="52"/>
      <c r="F72" s="52"/>
      <c r="G72" s="52"/>
      <c r="H72" s="52"/>
      <c r="I72" s="286"/>
      <c r="J72" s="304"/>
      <c r="K72" s="305"/>
      <c r="L72" s="325"/>
      <c r="M72" s="307"/>
      <c r="N72" s="303"/>
    </row>
    <row r="73" spans="1:15">
      <c r="B73" s="54"/>
      <c r="C73" s="52"/>
      <c r="D73" s="52"/>
      <c r="E73" s="52"/>
      <c r="F73" s="52"/>
      <c r="G73" s="52"/>
      <c r="H73" s="52"/>
      <c r="I73" s="286"/>
      <c r="J73" s="304"/>
      <c r="K73" s="305"/>
      <c r="L73" s="325"/>
      <c r="M73" s="307"/>
      <c r="N73" s="303"/>
    </row>
    <row r="74" spans="1:15" ht="15.75" thickBot="1">
      <c r="B74" s="888"/>
      <c r="C74" s="889"/>
      <c r="D74" s="889"/>
      <c r="E74" s="889"/>
      <c r="F74" s="889"/>
      <c r="G74" s="889"/>
      <c r="H74" s="889"/>
      <c r="I74" s="131"/>
      <c r="J74" s="131"/>
      <c r="K74" s="131"/>
      <c r="L74" s="902"/>
      <c r="M74" s="902"/>
      <c r="N74" s="50"/>
    </row>
    <row r="75" spans="1:15" ht="15.75" thickBot="1">
      <c r="B75" s="901" t="s">
        <v>1037</v>
      </c>
      <c r="C75" s="855"/>
      <c r="D75" s="855"/>
      <c r="E75" s="855"/>
      <c r="F75" s="855"/>
      <c r="G75" s="855"/>
      <c r="H75" s="855"/>
      <c r="I75" s="855"/>
      <c r="J75" s="855"/>
      <c r="K75" s="855"/>
      <c r="L75" s="855"/>
      <c r="M75" s="856"/>
      <c r="N75" s="308">
        <f>SUM(N69:N74)</f>
        <v>2127.800216920833</v>
      </c>
    </row>
    <row r="76" spans="1:15" ht="15.75" thickBot="1">
      <c r="B76" s="38"/>
      <c r="C76" s="39"/>
      <c r="D76" s="39"/>
      <c r="E76" s="39"/>
      <c r="F76" s="39"/>
      <c r="G76" s="39"/>
      <c r="H76" s="39"/>
      <c r="I76" s="39"/>
      <c r="J76" s="39"/>
      <c r="K76" s="39"/>
      <c r="L76" s="39"/>
      <c r="M76" s="39"/>
      <c r="N76" s="40"/>
    </row>
    <row r="77" spans="1:15" ht="15.75" thickBot="1">
      <c r="B77" s="812" t="s">
        <v>1051</v>
      </c>
      <c r="C77" s="813"/>
      <c r="D77" s="813"/>
      <c r="E77" s="813"/>
      <c r="F77" s="813"/>
      <c r="G77" s="813"/>
      <c r="H77" s="813"/>
      <c r="I77" s="813"/>
      <c r="J77" s="813"/>
      <c r="K77" s="813"/>
      <c r="L77" s="813"/>
      <c r="M77" s="814"/>
      <c r="N77" s="104">
        <f>N43+N53+N64+N75</f>
        <v>51824.703718460587</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75" thickBot="1">
      <c r="B80" s="73"/>
      <c r="C80" s="66"/>
      <c r="D80" s="66"/>
      <c r="E80" s="66"/>
      <c r="F80" s="66"/>
      <c r="G80" s="66"/>
      <c r="H80" s="66"/>
      <c r="I80" s="66"/>
      <c r="J80" s="66"/>
      <c r="K80" s="66"/>
      <c r="L80" s="66"/>
      <c r="M80" s="66"/>
      <c r="N80" s="68"/>
    </row>
    <row r="81" spans="1:14">
      <c r="B81" s="857" t="s">
        <v>1053</v>
      </c>
      <c r="C81" s="858"/>
      <c r="D81" s="858"/>
      <c r="E81" s="858"/>
      <c r="F81" s="858"/>
      <c r="G81" s="858"/>
      <c r="H81" s="858"/>
      <c r="I81" s="321"/>
      <c r="J81" s="341"/>
      <c r="K81" s="309" t="s">
        <v>1054</v>
      </c>
      <c r="L81" s="859" t="s">
        <v>1055</v>
      </c>
      <c r="M81" s="860"/>
      <c r="N81" s="310"/>
    </row>
    <row r="82" spans="1:14">
      <c r="B82" s="845" t="s">
        <v>1056</v>
      </c>
      <c r="C82" s="846"/>
      <c r="D82" s="846"/>
      <c r="E82" s="846"/>
      <c r="F82" s="846"/>
      <c r="G82" s="846"/>
      <c r="H82" s="846"/>
      <c r="I82" s="92"/>
      <c r="J82" s="93"/>
      <c r="K82" s="311">
        <v>0.2</v>
      </c>
      <c r="L82" s="847">
        <f>N77*K82</f>
        <v>10364.940743692117</v>
      </c>
      <c r="M82" s="848"/>
      <c r="N82" s="56"/>
    </row>
    <row r="83" spans="1:14">
      <c r="B83" s="94" t="s">
        <v>1057</v>
      </c>
      <c r="C83" s="95"/>
      <c r="D83" s="95"/>
      <c r="E83" s="95"/>
      <c r="F83" s="95"/>
      <c r="G83" s="95"/>
      <c r="H83" s="95"/>
      <c r="I83" s="92"/>
      <c r="J83" s="93"/>
      <c r="K83" s="311">
        <v>0.05</v>
      </c>
      <c r="L83" s="847">
        <f>N77*K83</f>
        <v>2591.2351859230293</v>
      </c>
      <c r="M83" s="848"/>
      <c r="N83" s="56"/>
    </row>
    <row r="84" spans="1:14" ht="15.75" thickBot="1">
      <c r="B84" s="96" t="s">
        <v>1058</v>
      </c>
      <c r="C84" s="97"/>
      <c r="D84" s="97"/>
      <c r="E84" s="97"/>
      <c r="F84" s="97"/>
      <c r="G84" s="97"/>
      <c r="H84" s="97"/>
      <c r="I84" s="98"/>
      <c r="J84" s="99"/>
      <c r="K84" s="312">
        <v>0.05</v>
      </c>
      <c r="L84" s="849">
        <f>N77*K84</f>
        <v>2591.2351859230293</v>
      </c>
      <c r="M84" s="850"/>
      <c r="N84" s="56"/>
    </row>
    <row r="85" spans="1:14" ht="15.75" thickBot="1">
      <c r="B85" s="812" t="s">
        <v>1037</v>
      </c>
      <c r="C85" s="813"/>
      <c r="D85" s="813"/>
      <c r="E85" s="813"/>
      <c r="F85" s="813"/>
      <c r="G85" s="813"/>
      <c r="H85" s="813"/>
      <c r="I85" s="813"/>
      <c r="J85" s="813"/>
      <c r="K85" s="813"/>
      <c r="L85" s="813"/>
      <c r="M85" s="814"/>
      <c r="N85" s="57">
        <f>L82+L83+L84</f>
        <v>15547.411115538176</v>
      </c>
    </row>
    <row r="86" spans="1:14" ht="15.75" thickBot="1">
      <c r="B86" s="38"/>
      <c r="C86" s="39"/>
      <c r="D86" s="39"/>
      <c r="E86" s="39"/>
      <c r="F86" s="39"/>
      <c r="G86" s="39"/>
      <c r="H86" s="39"/>
      <c r="I86" s="39"/>
      <c r="J86" s="39"/>
      <c r="K86" s="39"/>
      <c r="L86" s="39"/>
      <c r="M86" s="39"/>
      <c r="N86" s="40"/>
    </row>
    <row r="87" spans="1:14" ht="15.75" thickBot="1">
      <c r="A87" t="s">
        <v>2121</v>
      </c>
      <c r="B87" s="812" t="s">
        <v>1059</v>
      </c>
      <c r="C87" s="813"/>
      <c r="D87" s="813"/>
      <c r="E87" s="813"/>
      <c r="F87" s="813"/>
      <c r="G87" s="813"/>
      <c r="H87" s="813"/>
      <c r="I87" s="813"/>
      <c r="J87" s="813"/>
      <c r="K87" s="813"/>
      <c r="L87" s="813"/>
      <c r="M87" s="814"/>
      <c r="N87" s="195">
        <f>N77+N85</f>
        <v>67372.114833998756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1060</v>
      </c>
      <c r="F92" s="424"/>
      <c r="G92" s="424"/>
      <c r="H92" s="424"/>
      <c r="I92" s="424"/>
      <c r="J92" s="424"/>
      <c r="K92" s="250"/>
      <c r="L92" s="250"/>
      <c r="M92" s="250"/>
      <c r="N92" s="251"/>
    </row>
    <row r="93" spans="1:14">
      <c r="B93" s="249"/>
      <c r="C93" s="250"/>
      <c r="D93" s="250"/>
      <c r="E93" s="250" t="s">
        <v>1061</v>
      </c>
      <c r="F93" s="250"/>
      <c r="G93" s="250"/>
      <c r="H93" s="250"/>
      <c r="I93" s="250"/>
      <c r="J93" s="250"/>
      <c r="K93" s="250"/>
      <c r="L93" s="250"/>
      <c r="M93" s="250"/>
      <c r="N93" s="251"/>
    </row>
    <row r="94" spans="1:14">
      <c r="B94" s="249"/>
      <c r="C94" s="250"/>
      <c r="D94" s="250"/>
      <c r="E94" s="250" t="s">
        <v>1062</v>
      </c>
      <c r="F94" s="250"/>
      <c r="G94" s="250"/>
      <c r="H94" s="250"/>
      <c r="I94" s="250"/>
      <c r="J94" s="250"/>
      <c r="K94" s="250"/>
      <c r="L94" s="250"/>
      <c r="M94" s="250"/>
      <c r="N94" s="251"/>
    </row>
    <row r="95" spans="1:14">
      <c r="B95" s="249"/>
      <c r="C95" s="250"/>
      <c r="D95" s="250"/>
      <c r="E95" s="250" t="s">
        <v>1063</v>
      </c>
      <c r="F95" s="250"/>
      <c r="G95" s="250"/>
      <c r="H95" s="250"/>
      <c r="I95" s="250"/>
      <c r="J95" s="250"/>
      <c r="K95" s="250"/>
      <c r="L95" s="250"/>
      <c r="M95" s="250"/>
      <c r="N95" s="251"/>
    </row>
    <row r="96" spans="1:14" ht="15.75" thickBot="1">
      <c r="B96" s="249"/>
      <c r="C96" s="250"/>
      <c r="D96" s="250"/>
      <c r="E96" s="250"/>
      <c r="F96" s="250" t="s">
        <v>1064</v>
      </c>
      <c r="G96" s="250"/>
      <c r="H96" s="250"/>
      <c r="I96" s="250"/>
      <c r="J96" s="250"/>
      <c r="K96" s="250"/>
      <c r="L96" s="250"/>
      <c r="M96" s="250"/>
      <c r="N96" s="251"/>
    </row>
    <row r="97" spans="2:14">
      <c r="B97" s="234" t="s">
        <v>2321</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2322</v>
      </c>
      <c r="C103" s="262"/>
      <c r="D103" s="262"/>
      <c r="E103" s="262"/>
      <c r="F103" s="262"/>
      <c r="G103" s="262"/>
      <c r="H103" s="262"/>
      <c r="I103" s="262"/>
      <c r="J103" s="262"/>
      <c r="K103" s="262"/>
      <c r="L103" s="262"/>
      <c r="M103" s="262"/>
      <c r="N103" s="263"/>
    </row>
    <row r="104" spans="2:14" ht="15" customHeight="1">
      <c r="B104" s="956" t="s">
        <v>2323</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2324</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1060</v>
      </c>
      <c r="F112" s="424"/>
      <c r="G112" s="424"/>
      <c r="H112" s="250"/>
      <c r="I112" s="250"/>
      <c r="J112" s="250"/>
      <c r="K112" s="250"/>
      <c r="L112" s="250"/>
      <c r="M112" s="250"/>
      <c r="N112" s="251"/>
    </row>
    <row r="113" spans="2:14">
      <c r="B113" s="249"/>
      <c r="C113" s="250"/>
      <c r="D113" s="250"/>
      <c r="E113" s="425" t="s">
        <v>1061</v>
      </c>
      <c r="F113" s="250"/>
      <c r="G113" s="250"/>
      <c r="H113" s="425"/>
      <c r="I113" s="425"/>
      <c r="J113" s="425"/>
      <c r="K113" s="250"/>
      <c r="L113" s="250"/>
      <c r="M113" s="250"/>
      <c r="N113" s="251"/>
    </row>
    <row r="114" spans="2:14">
      <c r="B114" s="249"/>
      <c r="C114" s="250"/>
      <c r="D114" s="250"/>
      <c r="E114" s="264" t="s">
        <v>1065</v>
      </c>
      <c r="F114" s="250"/>
      <c r="G114" s="250"/>
      <c r="H114" s="264"/>
      <c r="I114" s="264"/>
      <c r="J114" s="264"/>
      <c r="K114" s="250"/>
      <c r="L114" s="250"/>
      <c r="M114" s="250"/>
      <c r="N114" s="251"/>
    </row>
    <row r="115" spans="2:14">
      <c r="B115" s="265"/>
      <c r="C115" s="262"/>
      <c r="D115" s="262"/>
      <c r="E115" s="250" t="s">
        <v>1063</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2325</v>
      </c>
      <c r="C117" s="264"/>
      <c r="D117" s="264"/>
      <c r="E117" s="250"/>
      <c r="F117" s="250"/>
      <c r="G117" s="250"/>
      <c r="H117" s="250"/>
      <c r="I117" s="250"/>
      <c r="J117" s="962"/>
      <c r="K117" s="962"/>
      <c r="L117" s="962"/>
      <c r="M117" s="962"/>
      <c r="N117" s="963"/>
    </row>
    <row r="118" spans="2:14" ht="15.75" thickBot="1">
      <c r="B118" s="426" t="s">
        <v>2326</v>
      </c>
      <c r="C118" s="427"/>
      <c r="D118" s="427"/>
      <c r="E118" s="266"/>
      <c r="F118" s="266"/>
      <c r="G118" s="266"/>
      <c r="H118" s="266"/>
      <c r="I118" s="266"/>
      <c r="J118" s="964"/>
      <c r="K118" s="964"/>
      <c r="L118" s="964"/>
      <c r="M118" s="964"/>
      <c r="N118" s="965"/>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2152</v>
      </c>
      <c r="C31" s="86" t="s">
        <v>1537</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102.1344104122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102.1344104122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2" t="s">
        <v>1792</v>
      </c>
      <c r="B48" s="48" t="str">
        <f>VLOOKUP(A48,MATERIALES!A5:D373,3,FALSE)</f>
        <v>Impermeabilizante para concreto</v>
      </c>
      <c r="C48" s="288"/>
      <c r="D48" s="288"/>
      <c r="E48" s="288"/>
      <c r="F48" s="288"/>
      <c r="G48" s="288"/>
      <c r="H48" s="288"/>
      <c r="I48" s="275"/>
      <c r="J48" s="318" t="str">
        <f>VLOOKUP(A48,MATERIALES!A4:D640,2,FALSE)</f>
        <v>kg</v>
      </c>
      <c r="K48" s="449">
        <v>0.7</v>
      </c>
      <c r="L48" s="274"/>
      <c r="M48" s="409">
        <f>VLOOKUP(A48,MATERIALES!A5:D396,4,FALSE)</f>
        <v>20044.800456914658</v>
      </c>
      <c r="N48" s="279">
        <f>K48*M48</f>
        <v>14031.36031984026</v>
      </c>
    </row>
    <row r="49" spans="1:14">
      <c r="A49" s="171"/>
      <c r="B49" s="48"/>
      <c r="C49" s="432"/>
      <c r="D49" s="432"/>
      <c r="E49" s="432"/>
      <c r="F49" s="432"/>
      <c r="G49" s="432"/>
      <c r="H49" s="432"/>
      <c r="I49" s="432"/>
      <c r="J49" s="318"/>
      <c r="K49" s="404"/>
      <c r="L49" s="428"/>
      <c r="M49" s="409"/>
      <c r="N49" s="279"/>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14031.36031984026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50</v>
      </c>
      <c r="N71" s="402">
        <f>K71/M71</f>
        <v>2042.688208244</v>
      </c>
      <c r="O71" s="111"/>
    </row>
    <row r="72" spans="1:15">
      <c r="A72" s="172"/>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50"/>
    </row>
    <row r="77" spans="1:15" ht="15.75" thickBot="1">
      <c r="B77" s="901" t="s">
        <v>1037</v>
      </c>
      <c r="C77" s="855"/>
      <c r="D77" s="855"/>
      <c r="E77" s="855"/>
      <c r="F77" s="855"/>
      <c r="G77" s="855"/>
      <c r="H77" s="855"/>
      <c r="I77" s="855"/>
      <c r="J77" s="855"/>
      <c r="K77" s="855"/>
      <c r="L77" s="855"/>
      <c r="M77" s="856"/>
      <c r="N77" s="308">
        <f>SUM(N71:N76)</f>
        <v>2042.688208244</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16176.18293849646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3235.2365876992922</v>
      </c>
      <c r="M84" s="848"/>
      <c r="N84" s="56"/>
    </row>
    <row r="85" spans="1:14">
      <c r="B85" s="94" t="s">
        <v>1057</v>
      </c>
      <c r="C85" s="95"/>
      <c r="D85" s="95"/>
      <c r="E85" s="95"/>
      <c r="F85" s="95"/>
      <c r="G85" s="95"/>
      <c r="H85" s="95"/>
      <c r="I85" s="92"/>
      <c r="J85" s="93"/>
      <c r="K85" s="311">
        <v>0.05</v>
      </c>
      <c r="L85" s="847">
        <f>N79*K85</f>
        <v>808.80914692482304</v>
      </c>
      <c r="M85" s="848"/>
      <c r="N85" s="56"/>
    </row>
    <row r="86" spans="1:14" ht="15.75" thickBot="1">
      <c r="B86" s="96" t="s">
        <v>1058</v>
      </c>
      <c r="C86" s="97"/>
      <c r="D86" s="97"/>
      <c r="E86" s="97"/>
      <c r="F86" s="97"/>
      <c r="G86" s="97"/>
      <c r="H86" s="97"/>
      <c r="I86" s="98"/>
      <c r="J86" s="99"/>
      <c r="K86" s="312">
        <v>0.05</v>
      </c>
      <c r="L86" s="849">
        <f>N79*K86</f>
        <v>808.80914692482304</v>
      </c>
      <c r="M86" s="850"/>
      <c r="N86" s="56"/>
    </row>
    <row r="87" spans="1:14" ht="15.75" thickBot="1">
      <c r="B87" s="812" t="s">
        <v>1037</v>
      </c>
      <c r="C87" s="813"/>
      <c r="D87" s="813"/>
      <c r="E87" s="813"/>
      <c r="F87" s="813"/>
      <c r="G87" s="813"/>
      <c r="H87" s="813"/>
      <c r="I87" s="813"/>
      <c r="J87" s="813"/>
      <c r="K87" s="813"/>
      <c r="L87" s="813"/>
      <c r="M87" s="814"/>
      <c r="N87" s="57">
        <f>L84+L85+L86</f>
        <v>4852.8548815489385</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57">
        <f>N79+N87</f>
        <v>21029.0378200454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1793</v>
      </c>
      <c r="C31" s="86" t="s">
        <v>2267</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510.67205206099999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510.67205206099999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2" t="s">
        <v>488</v>
      </c>
      <c r="B48" s="48" t="str">
        <f>VLOOKUP(A48,MATERIALES!A5:D373,3,FALSE)</f>
        <v>Imprimante y puente de adherencia</v>
      </c>
      <c r="C48" s="288"/>
      <c r="D48" s="288"/>
      <c r="E48" s="288"/>
      <c r="F48" s="288"/>
      <c r="G48" s="288"/>
      <c r="H48" s="288"/>
      <c r="I48" s="288"/>
      <c r="J48" s="318" t="str">
        <f>VLOOKUP(A48,MATERIALES!A4:D640,2,FALSE)</f>
        <v>kg</v>
      </c>
      <c r="K48" s="450">
        <v>0.2</v>
      </c>
      <c r="L48" s="274"/>
      <c r="M48" s="409">
        <f>VLOOKUP(A48,MATERIALES!A5:D396,4,FALSE)</f>
        <v>50942.635081545821</v>
      </c>
      <c r="N48" s="279">
        <f>K48*M48</f>
        <v>10188.527016309165</v>
      </c>
    </row>
    <row r="49" spans="1:14">
      <c r="A49" s="171" t="s">
        <v>490</v>
      </c>
      <c r="B49" s="48" t="str">
        <f>VLOOKUP(A49,MATERIALES!A6:D373,3,FALSE)</f>
        <v>Láminas impermeabilizantes</v>
      </c>
      <c r="C49" s="432"/>
      <c r="D49" s="432"/>
      <c r="E49" s="432"/>
      <c r="F49" s="432"/>
      <c r="G49" s="432"/>
      <c r="H49" s="432"/>
      <c r="I49" s="432"/>
      <c r="J49" s="55" t="str">
        <f>VLOOKUP(A49,MATERIALES!A5:D641,2,FALSE)</f>
        <v>m2</v>
      </c>
      <c r="K49" s="404">
        <v>1.05</v>
      </c>
      <c r="L49" s="428"/>
      <c r="M49" s="409">
        <f>VLOOKUP(A49,MATERIALES!A6:D397,4,FALSE)</f>
        <v>3141.4686371735065</v>
      </c>
      <c r="N49" s="279">
        <f>K49*M49</f>
        <v>3298.5420690321821</v>
      </c>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57"/>
      <c r="C54" s="455"/>
      <c r="D54" s="455"/>
      <c r="E54" s="455"/>
      <c r="F54" s="455"/>
      <c r="G54" s="455"/>
      <c r="H54" s="455"/>
      <c r="I54" s="455"/>
      <c r="J54" s="456"/>
      <c r="K54" s="131"/>
      <c r="L54" s="453"/>
      <c r="M54" s="489"/>
      <c r="N54" s="490"/>
    </row>
    <row r="55" spans="1:14" ht="15.75" thickBot="1">
      <c r="B55" s="901" t="s">
        <v>1037</v>
      </c>
      <c r="C55" s="855"/>
      <c r="D55" s="855"/>
      <c r="E55" s="855"/>
      <c r="F55" s="855"/>
      <c r="G55" s="855"/>
      <c r="H55" s="855"/>
      <c r="I55" s="855"/>
      <c r="J55" s="855"/>
      <c r="K55" s="855"/>
      <c r="L55" s="855"/>
      <c r="M55" s="856"/>
      <c r="N55" s="109">
        <f>SUM(N48:N54)</f>
        <v>13487.069085341347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454"/>
      <c r="C65" s="455"/>
      <c r="D65" s="455"/>
      <c r="E65" s="455"/>
      <c r="F65" s="455"/>
      <c r="G65" s="455"/>
      <c r="H65" s="53"/>
      <c r="I65" s="131"/>
      <c r="J65" s="131"/>
      <c r="K65" s="131"/>
      <c r="L65" s="890"/>
      <c r="M65" s="891"/>
      <c r="N65" s="132"/>
    </row>
    <row r="66" spans="1:15" ht="15.75" thickBot="1">
      <c r="B66" s="901" t="s">
        <v>1037</v>
      </c>
      <c r="C66" s="855"/>
      <c r="D66" s="855"/>
      <c r="E66" s="855"/>
      <c r="F66" s="855"/>
      <c r="G66" s="855"/>
      <c r="H66" s="855"/>
      <c r="I66" s="855"/>
      <c r="J66" s="855"/>
      <c r="K66" s="855"/>
      <c r="L66" s="855"/>
      <c r="M66" s="856"/>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20</v>
      </c>
      <c r="N71" s="402">
        <f>K71/M71</f>
        <v>5106.7205206099998</v>
      </c>
      <c r="O71" s="111"/>
    </row>
    <row r="72" spans="1:15">
      <c r="A72" s="172" t="s">
        <v>7</v>
      </c>
      <c r="B72" s="54" t="str">
        <f>VLOOKUP(A72,'MANO DE OBRA'!A8:D69,3,FALSE)</f>
        <v>Obrero (2)</v>
      </c>
      <c r="C72" s="52"/>
      <c r="D72" s="52"/>
      <c r="E72" s="52"/>
      <c r="F72" s="52"/>
      <c r="G72" s="52"/>
      <c r="H72" s="52"/>
      <c r="I72" s="299">
        <f>K72/J72*100</f>
        <v>55207.789411999998</v>
      </c>
      <c r="J72" s="300">
        <v>185</v>
      </c>
      <c r="K72" s="301">
        <f>VLOOKUP(A72,'MANO DE OBRA'!A8:D100,4,FALSE)</f>
        <v>102134.4104122</v>
      </c>
      <c r="L72" s="55"/>
      <c r="M72" s="441">
        <v>20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888"/>
      <c r="C76" s="889"/>
      <c r="D76" s="889"/>
      <c r="E76" s="889"/>
      <c r="F76" s="889"/>
      <c r="G76" s="889"/>
      <c r="H76" s="889"/>
      <c r="I76" s="131"/>
      <c r="J76" s="131"/>
      <c r="K76" s="131"/>
      <c r="L76" s="902"/>
      <c r="M76" s="902"/>
      <c r="N76" s="132"/>
    </row>
    <row r="77" spans="1:15" ht="15.75" thickBot="1">
      <c r="B77" s="901" t="s">
        <v>1037</v>
      </c>
      <c r="C77" s="855"/>
      <c r="D77" s="855"/>
      <c r="E77" s="855"/>
      <c r="F77" s="855"/>
      <c r="G77" s="855"/>
      <c r="H77" s="855"/>
      <c r="I77" s="855"/>
      <c r="J77" s="855"/>
      <c r="K77" s="855"/>
      <c r="L77" s="855"/>
      <c r="M77" s="856"/>
      <c r="N77" s="467">
        <f>SUM(N71:N76)</f>
        <v>10213.44104122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24211.182178622345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4842.2364357244687</v>
      </c>
      <c r="M84" s="848"/>
      <c r="N84" s="56"/>
    </row>
    <row r="85" spans="1:14">
      <c r="B85" s="94" t="s">
        <v>1057</v>
      </c>
      <c r="C85" s="95"/>
      <c r="D85" s="95"/>
      <c r="E85" s="95"/>
      <c r="F85" s="95"/>
      <c r="G85" s="95"/>
      <c r="H85" s="95"/>
      <c r="I85" s="92"/>
      <c r="J85" s="93"/>
      <c r="K85" s="311">
        <v>0.05</v>
      </c>
      <c r="L85" s="847">
        <f>N79*K85</f>
        <v>1210.5591089311172</v>
      </c>
      <c r="M85" s="848"/>
      <c r="N85" s="56"/>
    </row>
    <row r="86" spans="1:14" ht="15.75" thickBot="1">
      <c r="B86" s="96" t="s">
        <v>1058</v>
      </c>
      <c r="C86" s="97"/>
      <c r="D86" s="97"/>
      <c r="E86" s="97"/>
      <c r="F86" s="97"/>
      <c r="G86" s="97"/>
      <c r="H86" s="97"/>
      <c r="I86" s="98"/>
      <c r="J86" s="99"/>
      <c r="K86" s="312">
        <v>0.05</v>
      </c>
      <c r="L86" s="849">
        <f>N79*K86</f>
        <v>1210.5591089311172</v>
      </c>
      <c r="M86" s="850"/>
      <c r="N86" s="56"/>
    </row>
    <row r="87" spans="1:14" ht="15.75" thickBot="1">
      <c r="B87" s="812" t="s">
        <v>1037</v>
      </c>
      <c r="C87" s="813"/>
      <c r="D87" s="813"/>
      <c r="E87" s="813"/>
      <c r="F87" s="813"/>
      <c r="G87" s="813"/>
      <c r="H87" s="813"/>
      <c r="I87" s="813"/>
      <c r="J87" s="813"/>
      <c r="K87" s="813"/>
      <c r="L87" s="813"/>
      <c r="M87" s="814"/>
      <c r="N87" s="57">
        <f>L84+L85+L86</f>
        <v>7263.3546535867035</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31474.536832209047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8.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1230</v>
      </c>
      <c r="C31" s="86" t="s">
        <v>2268</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138</v>
      </c>
      <c r="B36" s="861" t="str">
        <f>VLOOKUP(A36,EQUIPOS!A6:D154,3,FALSE)</f>
        <v>Camioneta D-300</v>
      </c>
      <c r="C36" s="862"/>
      <c r="D36" s="862"/>
      <c r="E36" s="862"/>
      <c r="F36" s="862"/>
      <c r="G36" s="862"/>
      <c r="H36" s="863"/>
      <c r="I36" s="274"/>
      <c r="J36" s="275"/>
      <c r="K36" s="276">
        <f>VLOOKUP(A36,EQUIPOS!A6:D163,4,FALSE)</f>
        <v>46851.456304810563</v>
      </c>
      <c r="L36" s="277"/>
      <c r="M36" s="343">
        <v>1500</v>
      </c>
      <c r="N36" s="279">
        <f>K36/M36</f>
        <v>31.234304203207042</v>
      </c>
    </row>
    <row r="37" spans="1:14">
      <c r="A37" s="118" t="s">
        <v>361</v>
      </c>
      <c r="B37" s="861" t="str">
        <f>VLOOKUP(A37,EQUIPOS!A7:D154,3,FALSE)</f>
        <v>Vehículo delineador</v>
      </c>
      <c r="C37" s="862"/>
      <c r="D37" s="862"/>
      <c r="E37" s="862"/>
      <c r="F37" s="862"/>
      <c r="G37" s="862"/>
      <c r="H37" s="863"/>
      <c r="I37" s="428"/>
      <c r="J37" s="429"/>
      <c r="K37" s="276">
        <f>VLOOKUP(A37,EQUIPOS!A7:D164,4,FALSE)</f>
        <v>405560.83316304814</v>
      </c>
      <c r="L37" s="342"/>
      <c r="M37" s="343">
        <v>1500</v>
      </c>
      <c r="N37" s="279">
        <f>K37/M37</f>
        <v>270.3738887753654</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0.21278002169208332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301.82097300026453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454</v>
      </c>
      <c r="B48" s="48" t="str">
        <f>VLOOKUP(A48,MATERIALES!A5:D373,3,FALSE)</f>
        <v>Esferas reflectivas</v>
      </c>
      <c r="C48" s="288"/>
      <c r="D48" s="288"/>
      <c r="E48" s="288"/>
      <c r="F48" s="288"/>
      <c r="G48" s="288"/>
      <c r="H48" s="288"/>
      <c r="I48" s="288"/>
      <c r="J48" s="318" t="str">
        <f>VLOOKUP(A48,MATERIALES!A4:D640,2,FALSE)</f>
        <v>kg</v>
      </c>
      <c r="K48" s="289">
        <v>4.5999999999999999E-2</v>
      </c>
      <c r="L48" s="274"/>
      <c r="M48" s="409">
        <f>VLOOKUP(A48,MATERIALES!A5:D396,4,FALSE)</f>
        <v>7383.5</v>
      </c>
      <c r="N48" s="279">
        <f>K48*M48</f>
        <v>339.64100000000002</v>
      </c>
    </row>
    <row r="49" spans="1:14">
      <c r="A49" s="171" t="s">
        <v>636</v>
      </c>
      <c r="B49" s="48" t="str">
        <f>VLOOKUP(A49,MATERIALES!A6:D373,3,FALSE)</f>
        <v xml:space="preserve">Pintura acrílica pura para tráfico
</v>
      </c>
      <c r="C49" s="432"/>
      <c r="D49" s="432"/>
      <c r="E49" s="432"/>
      <c r="F49" s="432"/>
      <c r="G49" s="432"/>
      <c r="H49" s="432"/>
      <c r="I49" s="432"/>
      <c r="J49" s="319" t="str">
        <f>VLOOKUP(A49,MATERIALES!A5:D641,2,FALSE)</f>
        <v>gal</v>
      </c>
      <c r="K49" s="404">
        <v>1.4E-2</v>
      </c>
      <c r="L49" s="428"/>
      <c r="M49" s="409">
        <f>VLOOKUP(A49,MATERIALES!A6:D397,4,FALSE)</f>
        <v>82625</v>
      </c>
      <c r="N49" s="279">
        <f>K49*M49</f>
        <v>1156.75</v>
      </c>
    </row>
    <row r="50" spans="1:14">
      <c r="A50" s="171" t="s">
        <v>914</v>
      </c>
      <c r="B50" s="48" t="str">
        <f>VLOOKUP(A50,MATERIALES!A6:D373,3,FALSE)</f>
        <v>Disolvente para pintura Trafico (acrílico)</v>
      </c>
      <c r="C50" s="432"/>
      <c r="D50" s="432"/>
      <c r="E50" s="432"/>
      <c r="F50" s="432"/>
      <c r="G50" s="432"/>
      <c r="H50" s="432"/>
      <c r="I50" s="432"/>
      <c r="J50" s="319" t="str">
        <f>VLOOKUP(A50,MATERIALES!A6:D642,2,FALSE)</f>
        <v>gal</v>
      </c>
      <c r="K50" s="451">
        <v>4.2999999999999999E-4</v>
      </c>
      <c r="L50" s="428"/>
      <c r="M50" s="409">
        <f>VLOOKUP(A50,MATERIALES!A6:D398,4,FALSE)</f>
        <v>36630</v>
      </c>
      <c r="N50" s="279">
        <f>K50*M50</f>
        <v>15.7509</v>
      </c>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1512.1419000000001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12000</v>
      </c>
      <c r="N71" s="402">
        <f>K71/M71</f>
        <v>12.766801301524998</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12000</v>
      </c>
      <c r="N72" s="402">
        <f>K72/M72</f>
        <v>8.5112008676833337</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21.278002169208332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1835.2408751694729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367.04817503389461</v>
      </c>
      <c r="M84" s="848"/>
      <c r="N84" s="56"/>
    </row>
    <row r="85" spans="1:14">
      <c r="B85" s="94" t="s">
        <v>1057</v>
      </c>
      <c r="C85" s="95"/>
      <c r="D85" s="95"/>
      <c r="E85" s="95"/>
      <c r="F85" s="95"/>
      <c r="G85" s="95"/>
      <c r="H85" s="95"/>
      <c r="I85" s="92"/>
      <c r="J85" s="93"/>
      <c r="K85" s="311">
        <v>0.05</v>
      </c>
      <c r="L85" s="847">
        <f>N79*K85</f>
        <v>91.762043758473652</v>
      </c>
      <c r="M85" s="848"/>
      <c r="N85" s="56"/>
    </row>
    <row r="86" spans="1:14" ht="15.75" thickBot="1">
      <c r="B86" s="96" t="s">
        <v>1058</v>
      </c>
      <c r="C86" s="97"/>
      <c r="D86" s="97"/>
      <c r="E86" s="97"/>
      <c r="F86" s="97"/>
      <c r="G86" s="97"/>
      <c r="H86" s="97"/>
      <c r="I86" s="98"/>
      <c r="J86" s="99"/>
      <c r="K86" s="312">
        <v>0.05</v>
      </c>
      <c r="L86" s="849">
        <f>N79*K86</f>
        <v>91.762043758473652</v>
      </c>
      <c r="M86" s="850"/>
      <c r="N86" s="56"/>
    </row>
    <row r="87" spans="1:14" ht="15.75" thickBot="1">
      <c r="B87" s="812" t="s">
        <v>1037</v>
      </c>
      <c r="C87" s="813"/>
      <c r="D87" s="813"/>
      <c r="E87" s="813"/>
      <c r="F87" s="813"/>
      <c r="G87" s="813"/>
      <c r="H87" s="813"/>
      <c r="I87" s="813"/>
      <c r="J87" s="813"/>
      <c r="K87" s="813"/>
      <c r="L87" s="813"/>
      <c r="M87" s="814"/>
      <c r="N87" s="57">
        <f>L84+L85+L86</f>
        <v>550.57226255084186</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2385.8131377203149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1231</v>
      </c>
      <c r="C31" s="86" t="s">
        <v>2269</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138</v>
      </c>
      <c r="B36" s="861" t="str">
        <f>VLOOKUP(A36,EQUIPOS!A6:D154,3,FALSE)</f>
        <v>Camioneta D-300</v>
      </c>
      <c r="C36" s="862"/>
      <c r="D36" s="862"/>
      <c r="E36" s="862"/>
      <c r="F36" s="862"/>
      <c r="G36" s="862"/>
      <c r="H36" s="863"/>
      <c r="I36" s="274"/>
      <c r="J36" s="275"/>
      <c r="K36" s="276">
        <f>VLOOKUP(A36,EQUIPOS!A6:D163,4,FALSE)</f>
        <v>46851.456304810563</v>
      </c>
      <c r="L36" s="277"/>
      <c r="M36" s="343">
        <v>1200</v>
      </c>
      <c r="N36" s="279">
        <f>K36/M36</f>
        <v>39.0428802540088</v>
      </c>
    </row>
    <row r="37" spans="1:14">
      <c r="A37" s="118" t="s">
        <v>201</v>
      </c>
      <c r="B37" s="861" t="str">
        <f>VLOOKUP(A37,EQUIPOS!A7:D154,3,FALSE)</f>
        <v>Equipo autopropulsado para pintura termoplástica</v>
      </c>
      <c r="C37" s="862"/>
      <c r="D37" s="862"/>
      <c r="E37" s="862"/>
      <c r="F37" s="862"/>
      <c r="G37" s="862"/>
      <c r="H37" s="863"/>
      <c r="I37" s="428"/>
      <c r="J37" s="429"/>
      <c r="K37" s="276">
        <f>VLOOKUP(A37,EQUIPOS!A7:D164,4,FALSE)</f>
        <v>130366.8178629204</v>
      </c>
      <c r="L37" s="342"/>
      <c r="M37" s="343">
        <v>1200</v>
      </c>
      <c r="N37" s="279">
        <f>K37/M37</f>
        <v>108.639014885767</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0.37236503796114584</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148.05426017773695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454</v>
      </c>
      <c r="B48" s="48" t="str">
        <f>VLOOKUP(A48,MATERIALES!A5:D373,3,FALSE)</f>
        <v>Esferas reflectivas</v>
      </c>
      <c r="C48" s="288"/>
      <c r="D48" s="288"/>
      <c r="E48" s="288"/>
      <c r="F48" s="288"/>
      <c r="G48" s="288"/>
      <c r="H48" s="288"/>
      <c r="I48" s="288"/>
      <c r="J48" s="318" t="str">
        <f>VLOOKUP(A48,MATERIALES!A4:D640,2,FALSE)</f>
        <v>kg</v>
      </c>
      <c r="K48" s="289">
        <v>0.108</v>
      </c>
      <c r="L48" s="274"/>
      <c r="M48" s="409">
        <f>VLOOKUP(A48,MATERIALES!A5:D396,4,FALSE)</f>
        <v>7383.5</v>
      </c>
      <c r="N48" s="279">
        <f>K48*M48</f>
        <v>797.41800000000001</v>
      </c>
    </row>
    <row r="49" spans="1:14">
      <c r="A49" s="171" t="s">
        <v>664</v>
      </c>
      <c r="B49" s="48" t="str">
        <f>VLOOKUP(A49,MATERIALES!A6:D373,3,FALSE)</f>
        <v xml:space="preserve">Resina termoplástica </v>
      </c>
      <c r="C49" s="432"/>
      <c r="D49" s="432"/>
      <c r="E49" s="432"/>
      <c r="F49" s="432"/>
      <c r="G49" s="432"/>
      <c r="H49" s="432"/>
      <c r="I49" s="432"/>
      <c r="J49" s="319" t="str">
        <f>VLOOKUP(A49,MATERIALES!A5:D641,2,FALSE)</f>
        <v>kg</v>
      </c>
      <c r="K49" s="404">
        <v>7.8E-2</v>
      </c>
      <c r="L49" s="428"/>
      <c r="M49" s="409">
        <f>VLOOKUP(A49,MATERIALES!A6:D397,4,FALSE)</f>
        <v>9033.8714992370278</v>
      </c>
      <c r="N49" s="279">
        <f>K49*M49</f>
        <v>704.64197694048812</v>
      </c>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1502.059976940488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13</v>
      </c>
      <c r="B71" s="54" t="str">
        <f>VLOOKUP(A71,'MANO DE OBRA'!A8:D68,3,FALSE)</f>
        <v>Obrero (5)</v>
      </c>
      <c r="C71" s="52"/>
      <c r="D71" s="52"/>
      <c r="E71" s="52"/>
      <c r="F71" s="52"/>
      <c r="G71" s="52"/>
      <c r="H71" s="52"/>
      <c r="I71" s="299">
        <f>K71/J71*100</f>
        <v>138019.47352999999</v>
      </c>
      <c r="J71" s="300">
        <v>185</v>
      </c>
      <c r="K71" s="301">
        <f>VLOOKUP(A71,'MANO DE OBRA'!A8:D99,4,FALSE)</f>
        <v>255336.02603049998</v>
      </c>
      <c r="L71" s="55"/>
      <c r="M71" s="441">
        <v>9600</v>
      </c>
      <c r="N71" s="402">
        <f>K71/M71</f>
        <v>26.597502711510415</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9600</v>
      </c>
      <c r="N72" s="402">
        <f>K72/M72</f>
        <v>10.639001084604166</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37.236503796114583</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1687.3507409143397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337.47014818286794</v>
      </c>
      <c r="M84" s="848"/>
      <c r="N84" s="56"/>
    </row>
    <row r="85" spans="1:14">
      <c r="B85" s="94" t="s">
        <v>1057</v>
      </c>
      <c r="C85" s="95"/>
      <c r="D85" s="95"/>
      <c r="E85" s="95"/>
      <c r="F85" s="95"/>
      <c r="G85" s="95"/>
      <c r="H85" s="95"/>
      <c r="I85" s="92"/>
      <c r="J85" s="93"/>
      <c r="K85" s="311">
        <v>0.05</v>
      </c>
      <c r="L85" s="847">
        <f>N79*K85</f>
        <v>84.367537045716986</v>
      </c>
      <c r="M85" s="848"/>
      <c r="N85" s="56"/>
    </row>
    <row r="86" spans="1:14" ht="15.75" thickBot="1">
      <c r="B86" s="96" t="s">
        <v>1058</v>
      </c>
      <c r="C86" s="97"/>
      <c r="D86" s="97"/>
      <c r="E86" s="97"/>
      <c r="F86" s="97"/>
      <c r="G86" s="97"/>
      <c r="H86" s="97"/>
      <c r="I86" s="98"/>
      <c r="J86" s="99"/>
      <c r="K86" s="312">
        <v>0.05</v>
      </c>
      <c r="L86" s="849">
        <f>N79*K86</f>
        <v>84.367537045716986</v>
      </c>
      <c r="M86" s="850"/>
      <c r="N86" s="56"/>
    </row>
    <row r="87" spans="1:14" ht="15.75" thickBot="1">
      <c r="B87" s="812" t="s">
        <v>1037</v>
      </c>
      <c r="C87" s="813"/>
      <c r="D87" s="813"/>
      <c r="E87" s="813"/>
      <c r="F87" s="813"/>
      <c r="G87" s="813"/>
      <c r="H87" s="813"/>
      <c r="I87" s="813"/>
      <c r="J87" s="813"/>
      <c r="K87" s="813"/>
      <c r="L87" s="813"/>
      <c r="M87" s="814"/>
      <c r="N87" s="57">
        <f>L84+L85+L86</f>
        <v>506.20522227430189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2193.5559631886417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1232</v>
      </c>
      <c r="C31" s="86" t="s">
        <v>2270</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199</v>
      </c>
      <c r="B36" s="861" t="str">
        <f>VLOOKUP(A36,EQUIPOS!A6:D154,3,FALSE)</f>
        <v xml:space="preserve">Equipo de pintura (Compresor), Presión máxima de trabajo 3300 psi.
</v>
      </c>
      <c r="C36" s="862"/>
      <c r="D36" s="862"/>
      <c r="E36" s="862"/>
      <c r="F36" s="862"/>
      <c r="G36" s="862"/>
      <c r="H36" s="863"/>
      <c r="I36" s="274"/>
      <c r="J36" s="275"/>
      <c r="K36" s="276">
        <f>VLOOKUP(A36,EQUIPOS!A6:D163,4,FALSE)</f>
        <v>12973.565385270331</v>
      </c>
      <c r="L36" s="277"/>
      <c r="M36" s="343">
        <v>6.1</v>
      </c>
      <c r="N36" s="279">
        <f>K36/M36</f>
        <v>2126.8139975853001</v>
      </c>
    </row>
    <row r="37" spans="1:14">
      <c r="A37" s="118" t="s">
        <v>138</v>
      </c>
      <c r="B37" s="861" t="str">
        <f>VLOOKUP(A37,EQUIPOS!A7:D154,3,FALSE)</f>
        <v>Camioneta D-300</v>
      </c>
      <c r="C37" s="862"/>
      <c r="D37" s="862"/>
      <c r="E37" s="862"/>
      <c r="F37" s="862"/>
      <c r="G37" s="862"/>
      <c r="H37" s="863"/>
      <c r="I37" s="428"/>
      <c r="J37" s="429"/>
      <c r="K37" s="276">
        <f>VLOOKUP(A37,EQUIPOS!A7:D164,4,FALSE)</f>
        <v>46851.456304810563</v>
      </c>
      <c r="L37" s="342"/>
      <c r="M37" s="343">
        <v>6.1</v>
      </c>
      <c r="N37" s="279">
        <f>K37/M37</f>
        <v>7680.5666073459943</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73.252138615307373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9880.6327435466028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454</v>
      </c>
      <c r="B48" s="48" t="str">
        <f>VLOOKUP(A48,MATERIALES!A5:D373,3,FALSE)</f>
        <v>Esferas reflectivas</v>
      </c>
      <c r="C48" s="288"/>
      <c r="D48" s="288"/>
      <c r="E48" s="288"/>
      <c r="F48" s="288"/>
      <c r="G48" s="288"/>
      <c r="H48" s="288"/>
      <c r="I48" s="288"/>
      <c r="J48" s="318" t="str">
        <f>VLOOKUP(A48,MATERIALES!A4:D640,2,FALSE)</f>
        <v>kg</v>
      </c>
      <c r="K48" s="289">
        <v>0.38200000000000001</v>
      </c>
      <c r="L48" s="274"/>
      <c r="M48" s="409">
        <f>VLOOKUP(A48,MATERIALES!A5:D396,4,FALSE)</f>
        <v>7383.5</v>
      </c>
      <c r="N48" s="279">
        <f>K48*M48</f>
        <v>2820.4969999999998</v>
      </c>
    </row>
    <row r="49" spans="1:14">
      <c r="A49" s="171" t="s">
        <v>914</v>
      </c>
      <c r="B49" s="48" t="str">
        <f>VLOOKUP(A49,MATERIALES!A6:D373,3,FALSE)</f>
        <v>Disolvente para pintura Trafico (acrílico)</v>
      </c>
      <c r="C49" s="432"/>
      <c r="D49" s="432"/>
      <c r="E49" s="432"/>
      <c r="F49" s="432"/>
      <c r="G49" s="432"/>
      <c r="H49" s="432"/>
      <c r="I49" s="432"/>
      <c r="J49" s="319" t="str">
        <f>VLOOKUP(A49,MATERIALES!A5:D641,2,FALSE)</f>
        <v>gal</v>
      </c>
      <c r="K49" s="404">
        <v>0.05</v>
      </c>
      <c r="L49" s="428"/>
      <c r="M49" s="409">
        <f>VLOOKUP(A49,MATERIALES!A6:D397,4,FALSE)</f>
        <v>36630</v>
      </c>
      <c r="N49" s="279">
        <f>K49*M49</f>
        <v>1831.5</v>
      </c>
    </row>
    <row r="50" spans="1:14">
      <c r="A50" s="171" t="s">
        <v>636</v>
      </c>
      <c r="B50" s="48" t="str">
        <f>VLOOKUP(A50,MATERIALES!A6:D373,3,FALSE)</f>
        <v xml:space="preserve">Pintura acrílica pura para tráfico
</v>
      </c>
      <c r="C50" s="432"/>
      <c r="D50" s="432"/>
      <c r="E50" s="432"/>
      <c r="F50" s="432"/>
      <c r="G50" s="432"/>
      <c r="H50" s="432"/>
      <c r="I50" s="432"/>
      <c r="J50" s="319" t="str">
        <f>VLOOKUP(A50,MATERIALES!A6:D642,2,FALSE)</f>
        <v>gal</v>
      </c>
      <c r="K50" s="404">
        <v>0.12</v>
      </c>
      <c r="L50" s="428"/>
      <c r="M50" s="409">
        <f>VLOOKUP(A50,MATERIALES!A6:D398,4,FALSE)</f>
        <v>82625</v>
      </c>
      <c r="N50" s="279">
        <f>K50*M50</f>
        <v>9915</v>
      </c>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14566.996999999999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854"/>
      <c r="N70" s="103" t="s">
        <v>1035</v>
      </c>
    </row>
    <row r="71" spans="1:15">
      <c r="A71" s="172" t="s">
        <v>13</v>
      </c>
      <c r="B71" s="54" t="str">
        <f>VLOOKUP(A71,'MANO DE OBRA'!A8:D68,3,FALSE)</f>
        <v>Obrero (5)</v>
      </c>
      <c r="C71" s="52"/>
      <c r="D71" s="52"/>
      <c r="E71" s="52"/>
      <c r="F71" s="52"/>
      <c r="G71" s="52"/>
      <c r="H71" s="52"/>
      <c r="I71" s="299">
        <f>K71/J71*100</f>
        <v>138019.47352999999</v>
      </c>
      <c r="J71" s="300">
        <v>185</v>
      </c>
      <c r="K71" s="301">
        <f>VLOOKUP(A71,'MANO DE OBRA'!A8:D99,4,FALSE)</f>
        <v>255336.02603049998</v>
      </c>
      <c r="L71" s="55"/>
      <c r="M71" s="441">
        <v>48.8</v>
      </c>
      <c r="N71" s="402">
        <f>K71/M71</f>
        <v>5232.2956153790983</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48.8</v>
      </c>
      <c r="N72" s="402">
        <f>K72/M72</f>
        <v>2092.9182461516393</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7325.2138615307376</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31772.843605077342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6354.5687210154683</v>
      </c>
      <c r="M84" s="848"/>
      <c r="N84" s="56"/>
    </row>
    <row r="85" spans="1:14">
      <c r="B85" s="94" t="s">
        <v>1057</v>
      </c>
      <c r="C85" s="95"/>
      <c r="D85" s="95"/>
      <c r="E85" s="95"/>
      <c r="F85" s="95"/>
      <c r="G85" s="95"/>
      <c r="H85" s="95"/>
      <c r="I85" s="92"/>
      <c r="J85" s="93"/>
      <c r="K85" s="311">
        <v>0.05</v>
      </c>
      <c r="L85" s="847">
        <f>N79*K85</f>
        <v>1588.6421802538671</v>
      </c>
      <c r="M85" s="848"/>
      <c r="N85" s="56"/>
    </row>
    <row r="86" spans="1:14" ht="15.75" thickBot="1">
      <c r="B86" s="96" t="s">
        <v>1058</v>
      </c>
      <c r="C86" s="97"/>
      <c r="D86" s="97"/>
      <c r="E86" s="97"/>
      <c r="F86" s="97"/>
      <c r="G86" s="97"/>
      <c r="H86" s="97"/>
      <c r="I86" s="98"/>
      <c r="J86" s="99"/>
      <c r="K86" s="312">
        <v>0.05</v>
      </c>
      <c r="L86" s="849">
        <f>N79*K86</f>
        <v>1588.6421802538671</v>
      </c>
      <c r="M86" s="850"/>
      <c r="N86" s="56"/>
    </row>
    <row r="87" spans="1:14" ht="15.75" thickBot="1">
      <c r="B87" s="812" t="s">
        <v>1037</v>
      </c>
      <c r="C87" s="813"/>
      <c r="D87" s="813"/>
      <c r="E87" s="813"/>
      <c r="F87" s="813"/>
      <c r="G87" s="813"/>
      <c r="H87" s="813"/>
      <c r="I87" s="813"/>
      <c r="J87" s="813"/>
      <c r="K87" s="813"/>
      <c r="L87" s="813"/>
      <c r="M87" s="814"/>
      <c r="N87" s="57">
        <f>L84+L85+L86</f>
        <v>9531.8530815232025</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41304.696686600546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1233</v>
      </c>
      <c r="C31" s="86" t="s">
        <v>2271</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138</v>
      </c>
      <c r="B36" s="861" t="str">
        <f>VLOOKUP(A36,EQUIPOS!A6:D154,3,FALSE)</f>
        <v>Camioneta D-300</v>
      </c>
      <c r="C36" s="862"/>
      <c r="D36" s="862"/>
      <c r="E36" s="862"/>
      <c r="F36" s="862"/>
      <c r="G36" s="862"/>
      <c r="H36" s="863"/>
      <c r="I36" s="274"/>
      <c r="J36" s="275"/>
      <c r="K36" s="276">
        <f>VLOOKUP(A36,EQUIPOS!A6:D163,4,FALSE)</f>
        <v>46851.456304810563</v>
      </c>
      <c r="L36" s="277"/>
      <c r="M36" s="343">
        <v>6</v>
      </c>
      <c r="N36" s="279">
        <f>K36/M36</f>
        <v>7808.5760508017602</v>
      </c>
    </row>
    <row r="37" spans="1:14">
      <c r="A37" s="118" t="s">
        <v>1794</v>
      </c>
      <c r="B37" s="861" t="str">
        <f>VLOOKUP(A37,EQUIPOS!A7:D154,3,FALSE)</f>
        <v>Caldera para pintura termoplástica</v>
      </c>
      <c r="C37" s="862"/>
      <c r="D37" s="862"/>
      <c r="E37" s="862"/>
      <c r="F37" s="862"/>
      <c r="G37" s="862"/>
      <c r="H37" s="863"/>
      <c r="I37" s="428"/>
      <c r="J37" s="429"/>
      <c r="K37" s="276">
        <f>VLOOKUP(A37,EQUIPOS!A7:D164,4,FALSE)</f>
        <v>85811.193533418496</v>
      </c>
      <c r="L37" s="342"/>
      <c r="M37" s="343">
        <v>6</v>
      </c>
      <c r="N37" s="279">
        <f>K37/M37</f>
        <v>14301.865588903083</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85.112008676833327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22195.55364838168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454</v>
      </c>
      <c r="B48" s="48" t="str">
        <f>VLOOKUP(A48,MATERIALES!A5:D373,3,FALSE)</f>
        <v>Esferas reflectivas</v>
      </c>
      <c r="C48" s="288"/>
      <c r="D48" s="288"/>
      <c r="E48" s="288"/>
      <c r="F48" s="288"/>
      <c r="G48" s="288"/>
      <c r="H48" s="288"/>
      <c r="I48" s="275"/>
      <c r="J48" s="231" t="str">
        <f>VLOOKUP(A48,MATERIALES!A4:D640,2,FALSE)</f>
        <v>kg</v>
      </c>
      <c r="K48" s="289">
        <v>0.9</v>
      </c>
      <c r="L48" s="274"/>
      <c r="M48" s="409">
        <f>VLOOKUP(A48,MATERIALES!A5:D396,4,FALSE)</f>
        <v>7383.5</v>
      </c>
      <c r="N48" s="279">
        <f>K48*M48</f>
        <v>6645.1500000000005</v>
      </c>
    </row>
    <row r="49" spans="1:14">
      <c r="A49" s="171" t="s">
        <v>664</v>
      </c>
      <c r="B49" s="48" t="str">
        <f>VLOOKUP(A49,MATERIALES!A6:D373,3,FALSE)</f>
        <v xml:space="preserve">Resina termoplástica </v>
      </c>
      <c r="C49" s="432"/>
      <c r="D49" s="432"/>
      <c r="E49" s="432"/>
      <c r="F49" s="432"/>
      <c r="G49" s="432"/>
      <c r="H49" s="432"/>
      <c r="I49" s="432"/>
      <c r="J49" s="318" t="str">
        <f>VLOOKUP(A49,MATERIALES!A5:D641,2,FALSE)</f>
        <v>kg</v>
      </c>
      <c r="K49" s="404">
        <v>0.65</v>
      </c>
      <c r="L49" s="428"/>
      <c r="M49" s="409">
        <f>VLOOKUP(A49,MATERIALES!A6:D397,4,FALSE)</f>
        <v>9033.8714992370278</v>
      </c>
      <c r="N49" s="279">
        <f>K49*M49</f>
        <v>5872.0164745040684</v>
      </c>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12517.166474504069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15</v>
      </c>
      <c r="B71" s="54" t="str">
        <f>VLOOKUP(A71,'MANO DE OBRA'!A8:D68,3,FALSE)</f>
        <v>Obrero (6)</v>
      </c>
      <c r="C71" s="52"/>
      <c r="D71" s="52"/>
      <c r="E71" s="52"/>
      <c r="F71" s="52"/>
      <c r="G71" s="52"/>
      <c r="H71" s="52"/>
      <c r="I71" s="299">
        <f>K71/J71*100</f>
        <v>165623.36823599998</v>
      </c>
      <c r="J71" s="300">
        <v>185</v>
      </c>
      <c r="K71" s="301">
        <f>VLOOKUP(A71,'MANO DE OBRA'!A8:D99,4,FALSE)</f>
        <v>306403.23123659997</v>
      </c>
      <c r="L71" s="55"/>
      <c r="M71" s="441">
        <v>48</v>
      </c>
      <c r="N71" s="402">
        <f>K71/M71</f>
        <v>6383.400650762499</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48</v>
      </c>
      <c r="N72" s="402">
        <f>K72/M72</f>
        <v>2127.8002169208335</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8511.200867683332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43223.92099056908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8644.7841981138172</v>
      </c>
      <c r="M84" s="848"/>
      <c r="N84" s="56"/>
    </row>
    <row r="85" spans="1:14">
      <c r="B85" s="94" t="s">
        <v>1057</v>
      </c>
      <c r="C85" s="95"/>
      <c r="D85" s="95"/>
      <c r="E85" s="95"/>
      <c r="F85" s="95"/>
      <c r="G85" s="95"/>
      <c r="H85" s="95"/>
      <c r="I85" s="92"/>
      <c r="J85" s="93"/>
      <c r="K85" s="311">
        <v>0.05</v>
      </c>
      <c r="L85" s="847">
        <f>N79*K85</f>
        <v>2161.1960495284543</v>
      </c>
      <c r="M85" s="848"/>
      <c r="N85" s="56"/>
    </row>
    <row r="86" spans="1:14" ht="15.75" thickBot="1">
      <c r="B86" s="96" t="s">
        <v>1058</v>
      </c>
      <c r="C86" s="97"/>
      <c r="D86" s="97"/>
      <c r="E86" s="97"/>
      <c r="F86" s="97"/>
      <c r="G86" s="97"/>
      <c r="H86" s="97"/>
      <c r="I86" s="98"/>
      <c r="J86" s="99"/>
      <c r="K86" s="312">
        <v>0.05</v>
      </c>
      <c r="L86" s="849">
        <f>N79*K86</f>
        <v>2161.1960495284543</v>
      </c>
      <c r="M86" s="850"/>
      <c r="N86" s="56"/>
    </row>
    <row r="87" spans="1:14" ht="15.75" thickBot="1">
      <c r="B87" s="812" t="s">
        <v>1037</v>
      </c>
      <c r="C87" s="813"/>
      <c r="D87" s="813"/>
      <c r="E87" s="813"/>
      <c r="F87" s="813"/>
      <c r="G87" s="813"/>
      <c r="H87" s="813"/>
      <c r="I87" s="813"/>
      <c r="J87" s="813"/>
      <c r="K87" s="813"/>
      <c r="L87" s="813"/>
      <c r="M87" s="814"/>
      <c r="N87" s="57">
        <f>L84+L85+L86</f>
        <v>12967.176297170727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56191.097287739809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1234</v>
      </c>
      <c r="C31" s="86" t="s">
        <v>2272</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138</v>
      </c>
      <c r="B36" s="861" t="str">
        <f>VLOOKUP(A36,EQUIPOS!A6:D154,3,FALSE)</f>
        <v>Camioneta D-300</v>
      </c>
      <c r="C36" s="862"/>
      <c r="D36" s="862"/>
      <c r="E36" s="862"/>
      <c r="F36" s="862"/>
      <c r="G36" s="862"/>
      <c r="H36" s="863"/>
      <c r="I36" s="274"/>
      <c r="J36" s="275"/>
      <c r="K36" s="276">
        <f>VLOOKUP(A36,EQUIPOS!A6:D163,4,FALSE)</f>
        <v>46851.456304810563</v>
      </c>
      <c r="L36" s="277"/>
      <c r="M36" s="343">
        <v>250</v>
      </c>
      <c r="N36" s="279">
        <f>K36/M36</f>
        <v>187.40582521924225</v>
      </c>
    </row>
    <row r="37" spans="1:14">
      <c r="A37" s="118" t="s">
        <v>251</v>
      </c>
      <c r="B37" s="861" t="str">
        <f>VLOOKUP(A37,EQUIPOS!A7:D154,3,FALSE)</f>
        <v>Maquina térmica pegatachas</v>
      </c>
      <c r="C37" s="862"/>
      <c r="D37" s="862"/>
      <c r="E37" s="862"/>
      <c r="F37" s="862"/>
      <c r="G37" s="862"/>
      <c r="H37" s="863"/>
      <c r="I37" s="428"/>
      <c r="J37" s="429"/>
      <c r="K37" s="276">
        <f>VLOOKUP(A37,EQUIPOS!A7:D164,4,FALSE)</f>
        <v>28952.208901660288</v>
      </c>
      <c r="L37" s="342"/>
      <c r="M37" s="343">
        <v>250</v>
      </c>
      <c r="N37" s="279">
        <f>K37/M37</f>
        <v>115.80883560664115</v>
      </c>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1.0213441041219999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304.23600493000544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664</v>
      </c>
      <c r="B48" s="48" t="str">
        <f>VLOOKUP(A48,MATERIALES!A5:D373,3,FALSE)</f>
        <v xml:space="preserve">Resina termoplástica </v>
      </c>
      <c r="C48" s="288"/>
      <c r="D48" s="288"/>
      <c r="E48" s="288"/>
      <c r="F48" s="288"/>
      <c r="G48" s="288"/>
      <c r="H48" s="288"/>
      <c r="I48" s="275"/>
      <c r="J48" s="231" t="str">
        <f>VLOOKUP(A48,MATERIALES!A4:D640,2,FALSE)</f>
        <v>kg</v>
      </c>
      <c r="K48" s="289">
        <v>0.08</v>
      </c>
      <c r="L48" s="274"/>
      <c r="M48" s="409">
        <f>VLOOKUP(A48,MATERIALES!A5:D396,4,FALSE)</f>
        <v>9033.8714992370278</v>
      </c>
      <c r="N48" s="279">
        <f>K48*M48</f>
        <v>722.70971993896228</v>
      </c>
    </row>
    <row r="49" spans="1:14">
      <c r="A49" s="171" t="s">
        <v>736</v>
      </c>
      <c r="B49" s="48" t="str">
        <f>VLOOKUP(A49,MATERIALES!A6:D373,3,FALSE)</f>
        <v>Tacha reflectiva</v>
      </c>
      <c r="C49" s="432"/>
      <c r="D49" s="432"/>
      <c r="E49" s="432"/>
      <c r="F49" s="432"/>
      <c r="G49" s="432"/>
      <c r="H49" s="432"/>
      <c r="I49" s="429"/>
      <c r="J49" s="231" t="str">
        <f>VLOOKUP(A49,MATERIALES!A5:D641,2,FALSE)</f>
        <v>u</v>
      </c>
      <c r="K49" s="404">
        <v>1</v>
      </c>
      <c r="L49" s="428"/>
      <c r="M49" s="409">
        <f>VLOOKUP(A49,MATERIALES!A6:D397,4,FALSE)</f>
        <v>6252.0344333333333</v>
      </c>
      <c r="N49" s="279">
        <f>K49*M49</f>
        <v>6252.0344333333333</v>
      </c>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6974.7441532722951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2000</v>
      </c>
      <c r="N71" s="402">
        <f>K71/M71</f>
        <v>51.067205206099999</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2000</v>
      </c>
      <c r="N72" s="402">
        <f>K72/M72</f>
        <v>51.067205206099999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102.1344104122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7381.1145686145001</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1476.2229137229001</v>
      </c>
      <c r="M84" s="848"/>
      <c r="N84" s="56"/>
    </row>
    <row r="85" spans="1:14">
      <c r="B85" s="94" t="s">
        <v>1057</v>
      </c>
      <c r="C85" s="95"/>
      <c r="D85" s="95"/>
      <c r="E85" s="95"/>
      <c r="F85" s="95"/>
      <c r="G85" s="95"/>
      <c r="H85" s="95"/>
      <c r="I85" s="92"/>
      <c r="J85" s="93"/>
      <c r="K85" s="311">
        <v>0.05</v>
      </c>
      <c r="L85" s="847">
        <f>N79*K85</f>
        <v>369.05572843072503</v>
      </c>
      <c r="M85" s="848"/>
      <c r="N85" s="56"/>
    </row>
    <row r="86" spans="1:14" ht="15.75" thickBot="1">
      <c r="B86" s="96" t="s">
        <v>1058</v>
      </c>
      <c r="C86" s="97"/>
      <c r="D86" s="97"/>
      <c r="E86" s="97"/>
      <c r="F86" s="97"/>
      <c r="G86" s="97"/>
      <c r="H86" s="97"/>
      <c r="I86" s="98"/>
      <c r="J86" s="99"/>
      <c r="K86" s="312">
        <v>0.05</v>
      </c>
      <c r="L86" s="849">
        <f>N79*K86</f>
        <v>369.05572843072503</v>
      </c>
      <c r="M86" s="850"/>
      <c r="N86" s="56"/>
    </row>
    <row r="87" spans="1:14" ht="15.75" thickBot="1">
      <c r="B87" s="812" t="s">
        <v>1037</v>
      </c>
      <c r="C87" s="813"/>
      <c r="D87" s="813"/>
      <c r="E87" s="813"/>
      <c r="F87" s="813"/>
      <c r="G87" s="813"/>
      <c r="H87" s="813"/>
      <c r="I87" s="813"/>
      <c r="J87" s="813"/>
      <c r="K87" s="813"/>
      <c r="L87" s="813"/>
      <c r="M87" s="814"/>
      <c r="N87" s="57">
        <f>L84+L85+L86</f>
        <v>2214.3343705843504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9595.44893919885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1796</v>
      </c>
      <c r="C31" s="86" t="s">
        <v>2273</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138</v>
      </c>
      <c r="B36" s="861" t="str">
        <f>VLOOKUP(A36,EQUIPOS!A6:D154,3,FALSE)</f>
        <v>Camioneta D-300</v>
      </c>
      <c r="C36" s="862"/>
      <c r="D36" s="862"/>
      <c r="E36" s="862"/>
      <c r="F36" s="862"/>
      <c r="G36" s="862"/>
      <c r="H36" s="863"/>
      <c r="I36" s="274"/>
      <c r="J36" s="275"/>
      <c r="K36" s="276">
        <f>VLOOKUP(A36,EQUIPOS!A6:D163,4,FALSE)</f>
        <v>46851.456304810563</v>
      </c>
      <c r="L36" s="277"/>
      <c r="M36" s="343">
        <v>3.75</v>
      </c>
      <c r="N36" s="279">
        <f>K36/M36</f>
        <v>12493.721681282817</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85.112008676833327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12578.833689959651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649</v>
      </c>
      <c r="B48" s="48" t="str">
        <f>VLOOKUP(A48,MATERIALES!A5:D373,3,FALSE)</f>
        <v xml:space="preserve">Poste en angulo de 2*2*1/4 de 3,5m para señal
</v>
      </c>
      <c r="C48" s="288"/>
      <c r="D48" s="288"/>
      <c r="E48" s="288"/>
      <c r="F48" s="288"/>
      <c r="G48" s="288"/>
      <c r="H48" s="288"/>
      <c r="I48" s="288"/>
      <c r="J48" s="318" t="str">
        <f>VLOOKUP(A48,MATERIALES!A4:D640,2,FALSE)</f>
        <v>u</v>
      </c>
      <c r="K48" s="289">
        <v>1</v>
      </c>
      <c r="L48" s="274"/>
      <c r="M48" s="409">
        <f>VLOOKUP(A48,MATERIALES!A5:D396,4,FALSE)</f>
        <v>148189.81142650513</v>
      </c>
      <c r="N48" s="279">
        <f>K48*M48</f>
        <v>148189.81142650513</v>
      </c>
    </row>
    <row r="49" spans="1:14">
      <c r="A49" s="171" t="s">
        <v>692</v>
      </c>
      <c r="B49" s="48" t="str">
        <f>VLOOKUP(A49,MATERIALES!A6:D373,3,FALSE)</f>
        <v xml:space="preserve">Señal (grupo 1). Tablero en lámina galvanizada de 75cm*75cm, calibre 16, reflectivo tipo 1/ incluye poste )
</v>
      </c>
      <c r="C49" s="432"/>
      <c r="D49" s="432"/>
      <c r="E49" s="432"/>
      <c r="F49" s="432"/>
      <c r="G49" s="432"/>
      <c r="H49" s="432"/>
      <c r="I49" s="432"/>
      <c r="J49" s="319" t="str">
        <f>VLOOKUP(A49,MATERIALES!A5:D641,2,FALSE)</f>
        <v>u</v>
      </c>
      <c r="K49" s="404">
        <v>1</v>
      </c>
      <c r="L49" s="428"/>
      <c r="M49" s="409">
        <f>VLOOKUP(A49,MATERIALES!A6:D397,4,FALSE)</f>
        <v>375340.60550086625</v>
      </c>
      <c r="N49" s="279">
        <f>K49*M49</f>
        <v>375340.60550086625</v>
      </c>
    </row>
    <row r="50" spans="1:14">
      <c r="A50" s="171" t="s">
        <v>905</v>
      </c>
      <c r="B50" s="48"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416508.63498725364</v>
      </c>
      <c r="N50" s="279">
        <f>K50*M50</f>
        <v>12495.259049617609</v>
      </c>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536025.67597698898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30</v>
      </c>
      <c r="N71" s="402">
        <f>K71/M71</f>
        <v>3404.4803470733332</v>
      </c>
      <c r="O71" s="111"/>
    </row>
    <row r="72" spans="1:15">
      <c r="A72" s="172" t="s">
        <v>9</v>
      </c>
      <c r="B72" s="54" t="str">
        <f>VLOOKUP(A72,'MANO DE OBRA'!A8:D69,3,FALSE)</f>
        <v>Obrero (3)</v>
      </c>
      <c r="C72" s="52"/>
      <c r="D72" s="52"/>
      <c r="E72" s="52"/>
      <c r="F72" s="52"/>
      <c r="G72" s="52"/>
      <c r="H72" s="52"/>
      <c r="I72" s="299">
        <f>K72/J72*100</f>
        <v>82811.68411799999</v>
      </c>
      <c r="J72" s="300">
        <v>185</v>
      </c>
      <c r="K72" s="301">
        <f>VLOOKUP(A72,'MANO DE OBRA'!A8:D100,4,FALSE)</f>
        <v>153201.61561829998</v>
      </c>
      <c r="L72" s="55"/>
      <c r="M72" s="441">
        <v>30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8511.200867683332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557115.71053463186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111423.14210692637</v>
      </c>
      <c r="M84" s="848"/>
      <c r="N84" s="56"/>
    </row>
    <row r="85" spans="1:14">
      <c r="B85" s="94" t="s">
        <v>1057</v>
      </c>
      <c r="C85" s="95"/>
      <c r="D85" s="95"/>
      <c r="E85" s="95"/>
      <c r="F85" s="95"/>
      <c r="G85" s="95"/>
      <c r="H85" s="95"/>
      <c r="I85" s="92"/>
      <c r="J85" s="93"/>
      <c r="K85" s="311">
        <v>0.05</v>
      </c>
      <c r="L85" s="847">
        <f>N79*K85</f>
        <v>27855.785526731594</v>
      </c>
      <c r="M85" s="848"/>
      <c r="N85" s="56"/>
    </row>
    <row r="86" spans="1:14" ht="15.75" thickBot="1">
      <c r="B86" s="96" t="s">
        <v>1058</v>
      </c>
      <c r="C86" s="97"/>
      <c r="D86" s="97"/>
      <c r="E86" s="97"/>
      <c r="F86" s="97"/>
      <c r="G86" s="97"/>
      <c r="H86" s="97"/>
      <c r="I86" s="98"/>
      <c r="J86" s="99"/>
      <c r="K86" s="312">
        <v>0.05</v>
      </c>
      <c r="L86" s="849">
        <f>N79*K86</f>
        <v>27855.785526731594</v>
      </c>
      <c r="M86" s="850"/>
      <c r="N86" s="56"/>
    </row>
    <row r="87" spans="1:14" ht="15.75" thickBot="1">
      <c r="B87" s="812" t="s">
        <v>1037</v>
      </c>
      <c r="C87" s="813"/>
      <c r="D87" s="813"/>
      <c r="E87" s="813"/>
      <c r="F87" s="813"/>
      <c r="G87" s="813"/>
      <c r="H87" s="813"/>
      <c r="I87" s="813"/>
      <c r="J87" s="813"/>
      <c r="K87" s="813"/>
      <c r="L87" s="813"/>
      <c r="M87" s="814"/>
      <c r="N87" s="57">
        <f>L84+L85+L86</f>
        <v>167134.71316038957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724250.42369502143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8.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1235</v>
      </c>
      <c r="C31" s="86" t="s">
        <v>2274</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138</v>
      </c>
      <c r="B36" s="861" t="str">
        <f>VLOOKUP(A36,EQUIPOS!A6:D154,3,FALSE)</f>
        <v>Camioneta D-300</v>
      </c>
      <c r="C36" s="862"/>
      <c r="D36" s="862"/>
      <c r="E36" s="862"/>
      <c r="F36" s="862"/>
      <c r="G36" s="862"/>
      <c r="H36" s="863"/>
      <c r="I36" s="274"/>
      <c r="J36" s="275"/>
      <c r="K36" s="276">
        <f>VLOOKUP(A36,EQUIPOS!A6:D163,4,FALSE)</f>
        <v>46851.456304810563</v>
      </c>
      <c r="L36" s="277"/>
      <c r="M36" s="343">
        <v>3.75</v>
      </c>
      <c r="N36" s="279">
        <f>K36/M36</f>
        <v>12493.721681282817</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85.112008676833327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12578.833689959651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649</v>
      </c>
      <c r="B48" s="48" t="str">
        <f>VLOOKUP(A48,MATERIALES!A5:D373,3,FALSE)</f>
        <v xml:space="preserve">Poste en angulo de 2*2*1/4 de 3,5m para señal
</v>
      </c>
      <c r="C48" s="288"/>
      <c r="D48" s="288"/>
      <c r="E48" s="288"/>
      <c r="F48" s="288"/>
      <c r="G48" s="288"/>
      <c r="H48" s="288"/>
      <c r="I48" s="288"/>
      <c r="J48" s="318" t="str">
        <f>VLOOKUP(A48,MATERIALES!A4:D640,2,FALSE)</f>
        <v>u</v>
      </c>
      <c r="K48" s="289">
        <v>1</v>
      </c>
      <c r="L48" s="274"/>
      <c r="M48" s="409">
        <f>VLOOKUP(A48,MATERIALES!A5:D396,4,FALSE)</f>
        <v>148189.81142650513</v>
      </c>
      <c r="N48" s="279">
        <f>K48*M48</f>
        <v>148189.81142650513</v>
      </c>
    </row>
    <row r="49" spans="1:14">
      <c r="A49" s="171" t="s">
        <v>694</v>
      </c>
      <c r="B49" s="48" t="str">
        <f>VLOOKUP(A49,MATERIALES!A6:D373,3,FALSE)</f>
        <v xml:space="preserve">Señal (grupo 2). Tablero en lámina galvanizado de 1,2m*0,4m, calibre 16, reflectivo tipo 1. 
</v>
      </c>
      <c r="C49" s="432"/>
      <c r="D49" s="432"/>
      <c r="E49" s="432"/>
      <c r="F49" s="432"/>
      <c r="G49" s="432"/>
      <c r="H49" s="432"/>
      <c r="I49" s="432"/>
      <c r="J49" s="319" t="str">
        <f>VLOOKUP(A49,MATERIALES!A5:D641,2,FALSE)</f>
        <v>u</v>
      </c>
      <c r="K49" s="404">
        <v>1</v>
      </c>
      <c r="L49" s="428"/>
      <c r="M49" s="409">
        <f>VLOOKUP(A49,MATERIALES!A6:D397,4,FALSE)</f>
        <v>362989.4552611456</v>
      </c>
      <c r="N49" s="279">
        <f>K49*M49</f>
        <v>362989.4552611456</v>
      </c>
    </row>
    <row r="50" spans="1:14">
      <c r="A50" s="171" t="s">
        <v>905</v>
      </c>
      <c r="B50" s="48"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416508.63498725364</v>
      </c>
      <c r="N50" s="279">
        <f>K50*M50</f>
        <v>12495.259049617609</v>
      </c>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523674.52573726833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30</v>
      </c>
      <c r="N71" s="402">
        <f>K71/M71</f>
        <v>3404.4803470733332</v>
      </c>
      <c r="O71" s="111"/>
    </row>
    <row r="72" spans="1:15">
      <c r="A72" s="172" t="s">
        <v>9</v>
      </c>
      <c r="B72" s="54" t="str">
        <f>VLOOKUP(A72,'MANO DE OBRA'!A8:D69,3,FALSE)</f>
        <v>Obrero (3)</v>
      </c>
      <c r="C72" s="52"/>
      <c r="D72" s="52"/>
      <c r="E72" s="52"/>
      <c r="F72" s="52"/>
      <c r="G72" s="52"/>
      <c r="H72" s="52"/>
      <c r="I72" s="299">
        <f>K72/J72*100</f>
        <v>82811.68411799999</v>
      </c>
      <c r="J72" s="300">
        <v>185</v>
      </c>
      <c r="K72" s="301">
        <f>VLOOKUP(A72,'MANO DE OBRA'!A8:D100,4,FALSE)</f>
        <v>153201.61561829998</v>
      </c>
      <c r="L72" s="55"/>
      <c r="M72" s="441">
        <v>30</v>
      </c>
      <c r="N72" s="402">
        <f>K72/M72</f>
        <v>5106.7205206099998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8511.200867683332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544764.56029491127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108952.91205898226</v>
      </c>
      <c r="M84" s="848"/>
      <c r="N84" s="56"/>
    </row>
    <row r="85" spans="1:14">
      <c r="B85" s="94" t="s">
        <v>1057</v>
      </c>
      <c r="C85" s="95"/>
      <c r="D85" s="95"/>
      <c r="E85" s="95"/>
      <c r="F85" s="95"/>
      <c r="G85" s="95"/>
      <c r="H85" s="95"/>
      <c r="I85" s="92"/>
      <c r="J85" s="93"/>
      <c r="K85" s="311">
        <v>0.05</v>
      </c>
      <c r="L85" s="847">
        <f>N79*K85</f>
        <v>27238.228014745564</v>
      </c>
      <c r="M85" s="848"/>
      <c r="N85" s="56"/>
    </row>
    <row r="86" spans="1:14" ht="15.75" thickBot="1">
      <c r="B86" s="96" t="s">
        <v>1058</v>
      </c>
      <c r="C86" s="97"/>
      <c r="D86" s="97"/>
      <c r="E86" s="97"/>
      <c r="F86" s="97"/>
      <c r="G86" s="97"/>
      <c r="H86" s="97"/>
      <c r="I86" s="98"/>
      <c r="J86" s="99"/>
      <c r="K86" s="312">
        <v>0.05</v>
      </c>
      <c r="L86" s="849">
        <f>N79*K86</f>
        <v>27238.228014745564</v>
      </c>
      <c r="M86" s="850"/>
      <c r="N86" s="56"/>
    </row>
    <row r="87" spans="1:14" ht="15.75" thickBot="1">
      <c r="B87" s="812" t="s">
        <v>1037</v>
      </c>
      <c r="C87" s="813"/>
      <c r="D87" s="813"/>
      <c r="E87" s="813"/>
      <c r="F87" s="813"/>
      <c r="G87" s="813"/>
      <c r="H87" s="813"/>
      <c r="I87" s="813"/>
      <c r="J87" s="813"/>
      <c r="K87" s="813"/>
      <c r="L87" s="813"/>
      <c r="M87" s="814"/>
      <c r="N87" s="57">
        <f>L84+L85+L86</f>
        <v>163429.36808847339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708193.9283833846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1236</v>
      </c>
      <c r="C31" s="86" t="s">
        <v>2275</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138</v>
      </c>
      <c r="B36" s="861" t="str">
        <f>VLOOKUP(A36,EQUIPOS!A6:D154,3,FALSE)</f>
        <v>Camioneta D-300</v>
      </c>
      <c r="C36" s="862"/>
      <c r="D36" s="862"/>
      <c r="E36" s="862"/>
      <c r="F36" s="862"/>
      <c r="G36" s="862"/>
      <c r="H36" s="863"/>
      <c r="I36" s="274"/>
      <c r="J36" s="275"/>
      <c r="K36" s="276">
        <f>VLOOKUP(A36,EQUIPOS!A6:D163,4,FALSE)</f>
        <v>46851.456304810563</v>
      </c>
      <c r="L36" s="277"/>
      <c r="M36" s="343">
        <v>3</v>
      </c>
      <c r="N36" s="279">
        <f>K36/M36</f>
        <v>15617.15210160352</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42.55600433841667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15659.708105941938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651</v>
      </c>
      <c r="B48" s="48" t="str">
        <f>VLOOKUP(A48,MATERIALES!A5:D373,3,FALSE)</f>
        <v>Poste kilometraje</v>
      </c>
      <c r="C48" s="288"/>
      <c r="D48" s="288"/>
      <c r="E48" s="288"/>
      <c r="F48" s="288"/>
      <c r="G48" s="288"/>
      <c r="H48" s="288"/>
      <c r="I48" s="288"/>
      <c r="J48" s="318" t="str">
        <f>VLOOKUP(A48,MATERIALES!A4:D640,2,FALSE)</f>
        <v>u</v>
      </c>
      <c r="K48" s="289">
        <v>1</v>
      </c>
      <c r="L48" s="274"/>
      <c r="M48" s="409">
        <f>VLOOKUP(A48,MATERIALES!A5:D396,4,FALSE)</f>
        <v>148918.87683489421</v>
      </c>
      <c r="N48" s="279">
        <f>K48*M48</f>
        <v>148918.87683489421</v>
      </c>
    </row>
    <row r="49" spans="1:14">
      <c r="A49" s="171" t="s">
        <v>905</v>
      </c>
      <c r="B49" s="48" t="str">
        <f>VLOOKUP(A49,MATERIALES!A6:D373,3,FALSE)</f>
        <v>Concreto Resistencia  14 (Mpa)</v>
      </c>
      <c r="C49" s="432"/>
      <c r="D49" s="432"/>
      <c r="E49" s="432"/>
      <c r="F49" s="432"/>
      <c r="G49" s="432"/>
      <c r="H49" s="432"/>
      <c r="I49" s="432"/>
      <c r="J49" s="319" t="str">
        <f>VLOOKUP(A49,MATERIALES!A5:D641,2,FALSE)</f>
        <v>m3</v>
      </c>
      <c r="K49" s="404">
        <v>0.06</v>
      </c>
      <c r="L49" s="428"/>
      <c r="M49" s="409">
        <f>VLOOKUP(A49,MATERIALES!A6:D397,4,FALSE)</f>
        <v>416508.63498725364</v>
      </c>
      <c r="N49" s="279">
        <f>K49*M49</f>
        <v>24990.518099235218</v>
      </c>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173909.39493412944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24</v>
      </c>
      <c r="N71" s="402">
        <f>K71/M71</f>
        <v>4255.6004338416669</v>
      </c>
      <c r="O71" s="111"/>
    </row>
    <row r="72" spans="1:15">
      <c r="A72" s="172"/>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4255.6004338416669</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193824.70347391305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38764.940694782614</v>
      </c>
      <c r="M84" s="848"/>
      <c r="N84" s="56"/>
    </row>
    <row r="85" spans="1:14">
      <c r="B85" s="94" t="s">
        <v>1057</v>
      </c>
      <c r="C85" s="95"/>
      <c r="D85" s="95"/>
      <c r="E85" s="95"/>
      <c r="F85" s="95"/>
      <c r="G85" s="95"/>
      <c r="H85" s="95"/>
      <c r="I85" s="92"/>
      <c r="J85" s="93"/>
      <c r="K85" s="311">
        <v>0.05</v>
      </c>
      <c r="L85" s="847">
        <f>N79*K85</f>
        <v>9691.2351736956534</v>
      </c>
      <c r="M85" s="848"/>
      <c r="N85" s="56"/>
    </row>
    <row r="86" spans="1:14" ht="15.75" thickBot="1">
      <c r="B86" s="96" t="s">
        <v>1058</v>
      </c>
      <c r="C86" s="97"/>
      <c r="D86" s="97"/>
      <c r="E86" s="97"/>
      <c r="F86" s="97"/>
      <c r="G86" s="97"/>
      <c r="H86" s="97"/>
      <c r="I86" s="98"/>
      <c r="J86" s="99"/>
      <c r="K86" s="312">
        <v>0.05</v>
      </c>
      <c r="L86" s="849">
        <f>N79*K86</f>
        <v>9691.2351736956534</v>
      </c>
      <c r="M86" s="850"/>
      <c r="N86" s="56"/>
    </row>
    <row r="87" spans="1:14" ht="15.75" thickBot="1">
      <c r="B87" s="812" t="s">
        <v>1037</v>
      </c>
      <c r="C87" s="813"/>
      <c r="D87" s="813"/>
      <c r="E87" s="813"/>
      <c r="F87" s="813"/>
      <c r="G87" s="813"/>
      <c r="H87" s="813"/>
      <c r="I87" s="813"/>
      <c r="J87" s="813"/>
      <c r="K87" s="813"/>
      <c r="L87" s="813"/>
      <c r="M87" s="814"/>
      <c r="N87" s="57">
        <f>L84+L85+L86</f>
        <v>58147.411042173924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251972.11451608696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1237</v>
      </c>
      <c r="C31" s="86" t="s">
        <v>2276</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135</v>
      </c>
      <c r="B36" s="861" t="str">
        <f>VLOOKUP(A36,EQUIPOS!A6:D154,3,FALSE)</f>
        <v>Camión 350</v>
      </c>
      <c r="C36" s="862"/>
      <c r="D36" s="862"/>
      <c r="E36" s="862"/>
      <c r="F36" s="862"/>
      <c r="G36" s="862"/>
      <c r="H36" s="863"/>
      <c r="I36" s="274"/>
      <c r="J36" s="275"/>
      <c r="K36" s="276">
        <f>VLOOKUP(A36,EQUIPOS!A6:D163,4,FALSE)</f>
        <v>55480.617867177534</v>
      </c>
      <c r="L36" s="277"/>
      <c r="M36" s="343">
        <v>6.25</v>
      </c>
      <c r="N36" s="279">
        <f>K36/M36</f>
        <v>8876.8988587484055</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306.40323123659999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9183.3020899850053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212" t="s">
        <v>655</v>
      </c>
      <c r="B48" s="48" t="str">
        <f>VLOOKUP(A48,MATERIALES!A5:D373,3,FALSE)</f>
        <v xml:space="preserve">Postes para defensa metálica (1,80m)
</v>
      </c>
      <c r="C48" s="288"/>
      <c r="D48" s="288"/>
      <c r="E48" s="288"/>
      <c r="F48" s="288"/>
      <c r="G48" s="288"/>
      <c r="H48" s="288"/>
      <c r="I48" s="288"/>
      <c r="J48" s="318" t="str">
        <f>VLOOKUP(A48,MATERIALES!A4:D640,2,FALSE)</f>
        <v>u</v>
      </c>
      <c r="K48" s="289">
        <v>0.25</v>
      </c>
      <c r="L48" s="274"/>
      <c r="M48" s="409">
        <f>VLOOKUP(A48,MATERIALES!A5:D396,4,FALSE)</f>
        <v>139611.14000880427</v>
      </c>
      <c r="N48" s="279">
        <f>K48*M48</f>
        <v>34902.785002201068</v>
      </c>
    </row>
    <row r="49" spans="1:14">
      <c r="A49" s="171" t="s">
        <v>443</v>
      </c>
      <c r="B49" s="48" t="str">
        <f>VLOOKUP(A49,MATERIALES!A6:D373,3,FALSE)</f>
        <v>Defensa Metálica De 4,13 M Galvanizada</v>
      </c>
      <c r="C49" s="432"/>
      <c r="D49" s="432"/>
      <c r="E49" s="432"/>
      <c r="F49" s="432"/>
      <c r="G49" s="432"/>
      <c r="H49" s="432"/>
      <c r="I49" s="432"/>
      <c r="J49" s="319" t="str">
        <f>VLOOKUP(A49,MATERIALES!A5:D641,2,FALSE)</f>
        <v>u</v>
      </c>
      <c r="K49" s="404">
        <v>0.24213075060532688</v>
      </c>
      <c r="L49" s="428"/>
      <c r="M49" s="409">
        <f>VLOOKUP(A49,MATERIALES!A6:D397,4,FALSE)</f>
        <v>267750</v>
      </c>
      <c r="N49" s="279">
        <f>K49*M49</f>
        <v>64830.508474576272</v>
      </c>
    </row>
    <row r="50" spans="1:14">
      <c r="A50" s="171"/>
      <c r="B50" s="48"/>
      <c r="C50" s="432"/>
      <c r="D50" s="432"/>
      <c r="E50" s="432"/>
      <c r="F50" s="432"/>
      <c r="G50" s="432"/>
      <c r="H50" s="432"/>
      <c r="I50" s="432"/>
      <c r="J50" s="319"/>
      <c r="K50" s="404"/>
      <c r="L50" s="428"/>
      <c r="M50" s="409"/>
      <c r="N50" s="279"/>
    </row>
    <row r="51" spans="1:14">
      <c r="A51" s="171"/>
      <c r="B51" s="48"/>
      <c r="C51" s="432"/>
      <c r="D51" s="432"/>
      <c r="E51" s="432"/>
      <c r="F51" s="432"/>
      <c r="G51" s="432"/>
      <c r="H51" s="432"/>
      <c r="I51" s="432"/>
      <c r="J51" s="319"/>
      <c r="K51" s="404"/>
      <c r="L51" s="428"/>
      <c r="M51" s="409"/>
      <c r="N51" s="279"/>
    </row>
    <row r="52" spans="1:14">
      <c r="B52" s="48"/>
      <c r="C52" s="52"/>
      <c r="D52" s="52"/>
      <c r="E52" s="52"/>
      <c r="F52" s="52"/>
      <c r="G52" s="52"/>
      <c r="H52" s="52"/>
      <c r="I52" s="52"/>
      <c r="J52" s="319"/>
      <c r="K52" s="174"/>
      <c r="L52" s="325"/>
      <c r="M52" s="409"/>
      <c r="N52" s="279"/>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99733.29347677734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50</v>
      </c>
      <c r="N71" s="402">
        <f>K71/M71</f>
        <v>4085.3764164879999</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50</v>
      </c>
      <c r="N72" s="402">
        <f>K72/M72</f>
        <v>2042.688208244</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6128.0646247320001</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115044.66019149435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23008.93203829887</v>
      </c>
      <c r="M84" s="848"/>
      <c r="N84" s="56"/>
    </row>
    <row r="85" spans="1:14">
      <c r="B85" s="94" t="s">
        <v>1057</v>
      </c>
      <c r="C85" s="95"/>
      <c r="D85" s="95"/>
      <c r="E85" s="95"/>
      <c r="F85" s="95"/>
      <c r="G85" s="95"/>
      <c r="H85" s="95"/>
      <c r="I85" s="92"/>
      <c r="J85" s="93"/>
      <c r="K85" s="311">
        <v>0.05</v>
      </c>
      <c r="L85" s="847">
        <f>N79*K85</f>
        <v>5752.2330095747175</v>
      </c>
      <c r="M85" s="848"/>
      <c r="N85" s="56"/>
    </row>
    <row r="86" spans="1:14" ht="15.75" thickBot="1">
      <c r="B86" s="96" t="s">
        <v>1058</v>
      </c>
      <c r="C86" s="97"/>
      <c r="D86" s="97"/>
      <c r="E86" s="97"/>
      <c r="F86" s="97"/>
      <c r="G86" s="97"/>
      <c r="H86" s="97"/>
      <c r="I86" s="98"/>
      <c r="J86" s="99"/>
      <c r="K86" s="312">
        <v>0.05</v>
      </c>
      <c r="L86" s="849">
        <f>N79*K86</f>
        <v>5752.2330095747175</v>
      </c>
      <c r="M86" s="850"/>
      <c r="N86" s="56"/>
    </row>
    <row r="87" spans="1:14" ht="15.75" thickBot="1">
      <c r="B87" s="812" t="s">
        <v>1037</v>
      </c>
      <c r="C87" s="813"/>
      <c r="D87" s="813"/>
      <c r="E87" s="813"/>
      <c r="F87" s="813"/>
      <c r="G87" s="813"/>
      <c r="H87" s="813"/>
      <c r="I87" s="813"/>
      <c r="J87" s="813"/>
      <c r="K87" s="813"/>
      <c r="L87" s="813"/>
      <c r="M87" s="814"/>
      <c r="N87" s="57">
        <f>L84+L85+L86</f>
        <v>34513.398057448307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149558.05824894266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1238</v>
      </c>
      <c r="C31" s="86" t="s">
        <v>2277</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34.044803470733335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34.044803470733335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667</v>
      </c>
      <c r="B48" s="48" t="str">
        <f>VLOOKUP(A48,MATERIALES!A5:D373,3,FALSE)</f>
        <v>Sección final de defensa metálica</v>
      </c>
      <c r="C48" s="288"/>
      <c r="D48" s="288"/>
      <c r="E48" s="288"/>
      <c r="F48" s="288"/>
      <c r="G48" s="288"/>
      <c r="H48" s="288"/>
      <c r="I48" s="275"/>
      <c r="J48" s="231" t="str">
        <f>VLOOKUP(A48,MATERIALES!A4:D640,2,FALSE)</f>
        <v>u</v>
      </c>
      <c r="K48" s="289">
        <v>1</v>
      </c>
      <c r="L48" s="274"/>
      <c r="M48" s="409">
        <f>VLOOKUP(A48,MATERIALES!A5:D396,4,FALSE)</f>
        <v>92220.157506893258</v>
      </c>
      <c r="N48" s="279">
        <f>K48*M48</f>
        <v>92220.157506893258</v>
      </c>
    </row>
    <row r="49" spans="1:14">
      <c r="A49" s="171"/>
      <c r="B49" s="48"/>
      <c r="C49" s="432"/>
      <c r="D49" s="432"/>
      <c r="E49" s="432"/>
      <c r="F49" s="432"/>
      <c r="G49" s="432"/>
      <c r="H49" s="432"/>
      <c r="I49" s="432"/>
      <c r="J49" s="318"/>
      <c r="K49" s="404"/>
      <c r="L49" s="428"/>
      <c r="M49" s="409"/>
      <c r="N49" s="279"/>
    </row>
    <row r="50" spans="1:14">
      <c r="A50" s="171"/>
      <c r="B50" s="48"/>
      <c r="C50" s="432"/>
      <c r="D50" s="432"/>
      <c r="E50" s="432"/>
      <c r="F50" s="432"/>
      <c r="G50" s="432"/>
      <c r="H50" s="432"/>
      <c r="I50" s="432"/>
      <c r="J50" s="319"/>
      <c r="K50" s="404"/>
      <c r="L50" s="428"/>
      <c r="M50" s="409"/>
      <c r="N50" s="279"/>
    </row>
    <row r="51" spans="1:14">
      <c r="A51" s="171"/>
      <c r="B51" s="48"/>
      <c r="C51" s="432"/>
      <c r="D51" s="432"/>
      <c r="E51" s="432"/>
      <c r="F51" s="432"/>
      <c r="G51" s="432"/>
      <c r="H51" s="432"/>
      <c r="I51" s="432"/>
      <c r="J51" s="319"/>
      <c r="K51" s="404"/>
      <c r="L51" s="428"/>
      <c r="M51" s="409"/>
      <c r="N51" s="279"/>
    </row>
    <row r="52" spans="1:14">
      <c r="B52" s="48"/>
      <c r="C52" s="52"/>
      <c r="D52" s="52"/>
      <c r="E52" s="52"/>
      <c r="F52" s="52"/>
      <c r="G52" s="52"/>
      <c r="H52" s="52"/>
      <c r="I52" s="52"/>
      <c r="J52" s="319"/>
      <c r="K52" s="174"/>
      <c r="L52" s="325"/>
      <c r="M52" s="409"/>
      <c r="N52" s="279"/>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92220.157506893258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30</v>
      </c>
      <c r="N71" s="402">
        <f>K71/M71</f>
        <v>3404.4803470733332</v>
      </c>
      <c r="O71" s="111"/>
    </row>
    <row r="72" spans="1:15">
      <c r="A72" s="172"/>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3404.4803470733332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95658.682657437326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19131.736531487466</v>
      </c>
      <c r="M84" s="848"/>
      <c r="N84" s="56"/>
    </row>
    <row r="85" spans="1:14">
      <c r="B85" s="94" t="s">
        <v>1057</v>
      </c>
      <c r="C85" s="95"/>
      <c r="D85" s="95"/>
      <c r="E85" s="95"/>
      <c r="F85" s="95"/>
      <c r="G85" s="95"/>
      <c r="H85" s="95"/>
      <c r="I85" s="92"/>
      <c r="J85" s="93"/>
      <c r="K85" s="311">
        <v>0.05</v>
      </c>
      <c r="L85" s="847">
        <f>N79*K85</f>
        <v>4782.9341328718665</v>
      </c>
      <c r="M85" s="848"/>
      <c r="N85" s="56"/>
    </row>
    <row r="86" spans="1:14" ht="15.75" thickBot="1">
      <c r="B86" s="96" t="s">
        <v>1058</v>
      </c>
      <c r="C86" s="97"/>
      <c r="D86" s="97"/>
      <c r="E86" s="97"/>
      <c r="F86" s="97"/>
      <c r="G86" s="97"/>
      <c r="H86" s="97"/>
      <c r="I86" s="98"/>
      <c r="J86" s="99"/>
      <c r="K86" s="312">
        <v>0.05</v>
      </c>
      <c r="L86" s="849">
        <f>N79*K86</f>
        <v>4782.9341328718665</v>
      </c>
      <c r="M86" s="850"/>
      <c r="N86" s="56"/>
    </row>
    <row r="87" spans="1:14" ht="15.75" thickBot="1">
      <c r="B87" s="812" t="s">
        <v>1037</v>
      </c>
      <c r="C87" s="813"/>
      <c r="D87" s="813"/>
      <c r="E87" s="813"/>
      <c r="F87" s="813"/>
      <c r="G87" s="813"/>
      <c r="H87" s="813"/>
      <c r="I87" s="813"/>
      <c r="J87" s="813"/>
      <c r="K87" s="813"/>
      <c r="L87" s="813"/>
      <c r="M87" s="814"/>
      <c r="N87" s="57">
        <f>L84+L85+L86</f>
        <v>28697.604797231197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124356.28745466852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1239</v>
      </c>
      <c r="C31" s="86" t="s">
        <v>2153</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35.218762211103453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35.218762211103453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7" t="s">
        <v>669</v>
      </c>
      <c r="B48" s="48" t="str">
        <f>VLOOKUP(A48,MATERIALES!A5:D373,3,FALSE)</f>
        <v>Sección tope</v>
      </c>
      <c r="C48" s="288"/>
      <c r="D48" s="288"/>
      <c r="E48" s="288"/>
      <c r="F48" s="288"/>
      <c r="G48" s="288"/>
      <c r="H48" s="288"/>
      <c r="I48" s="275"/>
      <c r="J48" s="231" t="str">
        <f>VLOOKUP(A48,MATERIALES!A4:D640,2,FALSE)</f>
        <v>u</v>
      </c>
      <c r="K48" s="289">
        <v>1</v>
      </c>
      <c r="L48" s="274"/>
      <c r="M48" s="409">
        <f>VLOOKUP(A48,MATERIALES!A5:D396,4,FALSE)</f>
        <v>64623.620467829191</v>
      </c>
      <c r="N48" s="279">
        <f>K48*M48</f>
        <v>64623.620467829191</v>
      </c>
    </row>
    <row r="49" spans="1:14">
      <c r="A49" s="177"/>
      <c r="B49" s="48"/>
      <c r="C49" s="432"/>
      <c r="D49" s="432"/>
      <c r="E49" s="432"/>
      <c r="F49" s="432"/>
      <c r="G49" s="432"/>
      <c r="H49" s="432"/>
      <c r="I49" s="432"/>
      <c r="J49" s="318"/>
      <c r="K49" s="404"/>
      <c r="L49" s="428"/>
      <c r="M49" s="409"/>
      <c r="N49" s="279"/>
    </row>
    <row r="50" spans="1:14">
      <c r="A50" s="177"/>
      <c r="B50" s="48"/>
      <c r="C50" s="432"/>
      <c r="D50" s="432"/>
      <c r="E50" s="432"/>
      <c r="F50" s="432"/>
      <c r="G50" s="432"/>
      <c r="H50" s="432"/>
      <c r="I50" s="432"/>
      <c r="J50" s="319"/>
      <c r="K50" s="404"/>
      <c r="L50" s="428"/>
      <c r="M50" s="409"/>
      <c r="N50" s="279"/>
    </row>
    <row r="51" spans="1:14">
      <c r="A51" s="177"/>
      <c r="B51" s="48"/>
      <c r="C51" s="432"/>
      <c r="D51" s="432"/>
      <c r="E51" s="432"/>
      <c r="F51" s="432"/>
      <c r="G51" s="432"/>
      <c r="H51" s="432"/>
      <c r="I51" s="432"/>
      <c r="J51" s="319"/>
      <c r="K51" s="404"/>
      <c r="L51" s="428"/>
      <c r="M51" s="409"/>
      <c r="N51" s="279"/>
    </row>
    <row r="52" spans="1:14">
      <c r="B52" s="48"/>
      <c r="C52" s="52"/>
      <c r="D52" s="52"/>
      <c r="E52" s="52"/>
      <c r="F52" s="52"/>
      <c r="G52" s="52"/>
      <c r="H52" s="52"/>
      <c r="I52" s="52"/>
      <c r="J52" s="319"/>
      <c r="K52" s="174"/>
      <c r="L52" s="325"/>
      <c r="M52" s="409"/>
      <c r="N52" s="279"/>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64623.620467829191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8"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29</v>
      </c>
      <c r="N71" s="402">
        <f>K71/M71</f>
        <v>3521.8762211103449</v>
      </c>
      <c r="O71" s="111"/>
    </row>
    <row r="72" spans="1:15">
      <c r="A72" s="178"/>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3521.8762211103449</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68180.715451150638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13636.143090230129</v>
      </c>
      <c r="M84" s="848"/>
      <c r="N84" s="56"/>
    </row>
    <row r="85" spans="1:14">
      <c r="B85" s="94" t="s">
        <v>1057</v>
      </c>
      <c r="C85" s="95"/>
      <c r="D85" s="95"/>
      <c r="E85" s="95"/>
      <c r="F85" s="95"/>
      <c r="G85" s="95"/>
      <c r="H85" s="95"/>
      <c r="I85" s="92"/>
      <c r="J85" s="93"/>
      <c r="K85" s="311">
        <v>0.05</v>
      </c>
      <c r="L85" s="847">
        <f>N79*K85</f>
        <v>3409.0357725575323</v>
      </c>
      <c r="M85" s="848"/>
      <c r="N85" s="56"/>
    </row>
    <row r="86" spans="1:14" ht="15.75" thickBot="1">
      <c r="B86" s="96" t="s">
        <v>1058</v>
      </c>
      <c r="C86" s="97"/>
      <c r="D86" s="97"/>
      <c r="E86" s="97"/>
      <c r="F86" s="97"/>
      <c r="G86" s="97"/>
      <c r="H86" s="97"/>
      <c r="I86" s="98"/>
      <c r="J86" s="99"/>
      <c r="K86" s="312">
        <v>0.05</v>
      </c>
      <c r="L86" s="849">
        <f>N79*K86</f>
        <v>3409.0357725575323</v>
      </c>
      <c r="M86" s="850"/>
      <c r="N86" s="56"/>
    </row>
    <row r="87" spans="1:14" ht="15.75" thickBot="1">
      <c r="B87" s="812" t="s">
        <v>1037</v>
      </c>
      <c r="C87" s="813"/>
      <c r="D87" s="813"/>
      <c r="E87" s="813"/>
      <c r="F87" s="813"/>
      <c r="G87" s="813"/>
      <c r="H87" s="813"/>
      <c r="I87" s="813"/>
      <c r="J87" s="813"/>
      <c r="K87" s="813"/>
      <c r="L87" s="813"/>
      <c r="M87" s="814"/>
      <c r="N87" s="57">
        <f>L84+L85+L86</f>
        <v>20454.21463534519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88634.93008649582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1797</v>
      </c>
      <c r="C31" s="86" t="s">
        <v>1798</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35.218762211103453</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35.218762211103453</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974</v>
      </c>
      <c r="B48" s="48" t="str">
        <f>VLOOKUP(A48,MATERIALES!A5:D373,3,FALSE)</f>
        <v>Amortiguadores (Para Defensas Metálicas), Incluye Tornillos</v>
      </c>
      <c r="C48" s="288"/>
      <c r="D48" s="288"/>
      <c r="E48" s="288"/>
      <c r="F48" s="288"/>
      <c r="G48" s="288"/>
      <c r="H48" s="288"/>
      <c r="I48" s="275"/>
      <c r="J48" s="231" t="str">
        <f>VLOOKUP(A48,MATERIALES!A4:D640,2,FALSE)</f>
        <v>u</v>
      </c>
      <c r="K48" s="289">
        <v>1</v>
      </c>
      <c r="L48" s="274"/>
      <c r="M48" s="409">
        <f>VLOOKUP(A48,MATERIALES!A5:D396,4,FALSE)</f>
        <v>34747.737928141978</v>
      </c>
      <c r="N48" s="279">
        <f>K48*M48</f>
        <v>34747.737928141978</v>
      </c>
    </row>
    <row r="49" spans="1:14">
      <c r="A49" s="171"/>
      <c r="B49" s="48"/>
      <c r="C49" s="432"/>
      <c r="D49" s="432"/>
      <c r="E49" s="432"/>
      <c r="F49" s="432"/>
      <c r="G49" s="432"/>
      <c r="H49" s="432"/>
      <c r="I49" s="432"/>
      <c r="J49" s="318"/>
      <c r="K49" s="404"/>
      <c r="L49" s="428"/>
      <c r="M49" s="409"/>
      <c r="N49" s="279"/>
    </row>
    <row r="50" spans="1:14">
      <c r="A50" s="171"/>
      <c r="B50" s="48"/>
      <c r="C50" s="432"/>
      <c r="D50" s="432"/>
      <c r="E50" s="432"/>
      <c r="F50" s="432"/>
      <c r="G50" s="432"/>
      <c r="H50" s="432"/>
      <c r="I50" s="432"/>
      <c r="J50" s="319"/>
      <c r="K50" s="404"/>
      <c r="L50" s="428"/>
      <c r="M50" s="409"/>
      <c r="N50" s="279"/>
    </row>
    <row r="51" spans="1:14">
      <c r="A51" s="171"/>
      <c r="B51" s="48"/>
      <c r="C51" s="432"/>
      <c r="D51" s="432"/>
      <c r="E51" s="432"/>
      <c r="F51" s="432"/>
      <c r="G51" s="432"/>
      <c r="H51" s="432"/>
      <c r="I51" s="432"/>
      <c r="J51" s="319"/>
      <c r="K51" s="404"/>
      <c r="L51" s="428"/>
      <c r="M51" s="409"/>
      <c r="N51" s="279"/>
    </row>
    <row r="52" spans="1:14">
      <c r="B52" s="48"/>
      <c r="C52" s="52"/>
      <c r="D52" s="52"/>
      <c r="E52" s="52"/>
      <c r="F52" s="52"/>
      <c r="G52" s="52"/>
      <c r="H52" s="52"/>
      <c r="I52" s="52"/>
      <c r="J52" s="319"/>
      <c r="K52" s="174"/>
      <c r="L52" s="325"/>
      <c r="M52" s="409"/>
      <c r="N52" s="279"/>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34747.737928141978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29</v>
      </c>
      <c r="N71" s="402">
        <f>K71/M71</f>
        <v>3521.8762211103449</v>
      </c>
      <c r="O71" s="111"/>
    </row>
    <row r="72" spans="1:15">
      <c r="A72" s="172"/>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3521.8762211103449</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38304.832911463425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7660.9665822926854</v>
      </c>
      <c r="M84" s="848"/>
      <c r="N84" s="56"/>
    </row>
    <row r="85" spans="1:14">
      <c r="B85" s="94" t="s">
        <v>1057</v>
      </c>
      <c r="C85" s="95"/>
      <c r="D85" s="95"/>
      <c r="E85" s="95"/>
      <c r="F85" s="95"/>
      <c r="G85" s="95"/>
      <c r="H85" s="95"/>
      <c r="I85" s="92"/>
      <c r="J85" s="93"/>
      <c r="K85" s="311">
        <v>0.05</v>
      </c>
      <c r="L85" s="847">
        <f>N79*K85</f>
        <v>1915.2416455731714</v>
      </c>
      <c r="M85" s="848"/>
      <c r="N85" s="56"/>
    </row>
    <row r="86" spans="1:14" ht="15.75" thickBot="1">
      <c r="B86" s="96" t="s">
        <v>1058</v>
      </c>
      <c r="C86" s="97"/>
      <c r="D86" s="97"/>
      <c r="E86" s="97"/>
      <c r="F86" s="97"/>
      <c r="G86" s="97"/>
      <c r="H86" s="97"/>
      <c r="I86" s="98"/>
      <c r="J86" s="99"/>
      <c r="K86" s="312">
        <v>0.05</v>
      </c>
      <c r="L86" s="849">
        <f>N79*K86</f>
        <v>1915.2416455731714</v>
      </c>
      <c r="M86" s="850"/>
      <c r="N86" s="56"/>
    </row>
    <row r="87" spans="1:14" ht="15.75" thickBot="1">
      <c r="B87" s="812" t="s">
        <v>1037</v>
      </c>
      <c r="C87" s="813"/>
      <c r="D87" s="813"/>
      <c r="E87" s="813"/>
      <c r="F87" s="813"/>
      <c r="G87" s="813"/>
      <c r="H87" s="813"/>
      <c r="I87" s="813"/>
      <c r="J87" s="813"/>
      <c r="K87" s="813"/>
      <c r="L87" s="813"/>
      <c r="M87" s="814"/>
      <c r="N87" s="57">
        <f>L84+L85+L86</f>
        <v>11491.449873439027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49796.282784902454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1240</v>
      </c>
      <c r="C31" s="86" t="s">
        <v>2278</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363</v>
      </c>
      <c r="B36" s="861" t="str">
        <f>VLOOKUP(A36,EQUIPOS!A6:D154,3,FALSE)</f>
        <v>Vibrador de concreto, Motor de 3 hp a 18.000 rpm Mangueras de 4 mt</v>
      </c>
      <c r="C36" s="862"/>
      <c r="D36" s="862"/>
      <c r="E36" s="862"/>
      <c r="F36" s="862"/>
      <c r="G36" s="862"/>
      <c r="H36" s="863"/>
      <c r="I36" s="274"/>
      <c r="J36" s="275"/>
      <c r="K36" s="276">
        <f>VLOOKUP(A36,EQUIPOS!A6:D163,4,FALSE)</f>
        <v>4353</v>
      </c>
      <c r="L36" s="277"/>
      <c r="M36" s="343">
        <v>1.25</v>
      </c>
      <c r="N36" s="279">
        <f>K36/M36</f>
        <v>3482.4</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0.02</v>
      </c>
      <c r="N41" s="351">
        <f>N77*M41</f>
        <v>510.67205206099999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3993.0720520610002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812</v>
      </c>
      <c r="B48" s="48" t="str">
        <f>VLOOKUP(A48,MATERIALES!A5:D373,3,FALSE)</f>
        <v>Acero PDR-60</v>
      </c>
      <c r="C48" s="288"/>
      <c r="D48" s="288"/>
      <c r="E48" s="288"/>
      <c r="F48" s="288"/>
      <c r="G48" s="288"/>
      <c r="H48" s="288"/>
      <c r="I48" s="288"/>
      <c r="J48" s="318" t="str">
        <f>VLOOKUP(A48,MATERIALES!A4:D640,2,FALSE)</f>
        <v>kg</v>
      </c>
      <c r="K48" s="289">
        <v>9.6</v>
      </c>
      <c r="L48" s="274"/>
      <c r="M48" s="409">
        <f>VLOOKUP(A48,MATERIALES!A5:D396,4,FALSE)</f>
        <v>3912.2097605878976</v>
      </c>
      <c r="N48" s="279">
        <f>K48*M48</f>
        <v>37557.213701643814</v>
      </c>
    </row>
    <row r="49" spans="1:14">
      <c r="A49" s="171" t="s">
        <v>904</v>
      </c>
      <c r="B49" s="48" t="str">
        <f>VLOOKUP(A49,MATERIALES!A6:D373,3,FALSE)</f>
        <v>Concreto Resistencia  21 (Mpa)</v>
      </c>
      <c r="C49" s="432"/>
      <c r="D49" s="432"/>
      <c r="E49" s="432"/>
      <c r="F49" s="432"/>
      <c r="G49" s="432"/>
      <c r="H49" s="432"/>
      <c r="I49" s="432"/>
      <c r="J49" s="319" t="str">
        <f>VLOOKUP(A49,MATERIALES!A5:D641,2,FALSE)</f>
        <v>m3</v>
      </c>
      <c r="K49" s="404">
        <v>0.12</v>
      </c>
      <c r="L49" s="428"/>
      <c r="M49" s="409">
        <f>VLOOKUP(A49,MATERIALES!A6:D397,4,FALSE)</f>
        <v>433984.44774905074</v>
      </c>
      <c r="N49" s="279">
        <f>K49*M49</f>
        <v>52078.133729886089</v>
      </c>
    </row>
    <row r="50" spans="1:14">
      <c r="A50" s="171" t="s">
        <v>945</v>
      </c>
      <c r="B50" s="48" t="str">
        <f>VLOOKUP(A50,MATERIALES!A6:D373,3,FALSE)</f>
        <v xml:space="preserve">Formaleta para baranda de concreto
</v>
      </c>
      <c r="C50" s="432"/>
      <c r="D50" s="432"/>
      <c r="E50" s="432"/>
      <c r="F50" s="432"/>
      <c r="G50" s="432"/>
      <c r="H50" s="432"/>
      <c r="I50" s="432"/>
      <c r="J50" s="319" t="str">
        <f>VLOOKUP(A50,MATERIALES!A6:D642,2,FALSE)</f>
        <v>m</v>
      </c>
      <c r="K50" s="404">
        <v>0.5</v>
      </c>
      <c r="L50" s="428"/>
      <c r="M50" s="409">
        <f>VLOOKUP(A50,MATERIALES!A6:D398,4,FALSE)</f>
        <v>31967.329407985289</v>
      </c>
      <c r="N50" s="279">
        <f>K50*M50</f>
        <v>15983.664703992645</v>
      </c>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105619.01213552254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10</v>
      </c>
      <c r="N71" s="402">
        <f>K71/M71</f>
        <v>15320.161561829998</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10</v>
      </c>
      <c r="N72" s="402">
        <f>K72/M72</f>
        <v>10213.44104122</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25533.60260305</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135145.68679063354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27029.137358126711</v>
      </c>
      <c r="M84" s="848"/>
      <c r="N84" s="56"/>
    </row>
    <row r="85" spans="1:14">
      <c r="B85" s="94" t="s">
        <v>1057</v>
      </c>
      <c r="C85" s="95"/>
      <c r="D85" s="95"/>
      <c r="E85" s="95"/>
      <c r="F85" s="95"/>
      <c r="G85" s="95"/>
      <c r="H85" s="95"/>
      <c r="I85" s="92"/>
      <c r="J85" s="93"/>
      <c r="K85" s="311">
        <v>0.05</v>
      </c>
      <c r="L85" s="847">
        <f>N79*K85</f>
        <v>6757.2843395316777</v>
      </c>
      <c r="M85" s="848"/>
      <c r="N85" s="56"/>
    </row>
    <row r="86" spans="1:14" ht="15.75" thickBot="1">
      <c r="B86" s="96" t="s">
        <v>1058</v>
      </c>
      <c r="C86" s="97"/>
      <c r="D86" s="97"/>
      <c r="E86" s="97"/>
      <c r="F86" s="97"/>
      <c r="G86" s="97"/>
      <c r="H86" s="97"/>
      <c r="I86" s="98"/>
      <c r="J86" s="99"/>
      <c r="K86" s="312">
        <v>0.05</v>
      </c>
      <c r="L86" s="849">
        <f>N79*K86</f>
        <v>6757.2843395316777</v>
      </c>
      <c r="M86" s="850"/>
      <c r="N86" s="56"/>
    </row>
    <row r="87" spans="1:14" ht="15.75" thickBot="1">
      <c r="B87" s="812" t="s">
        <v>1037</v>
      </c>
      <c r="C87" s="813"/>
      <c r="D87" s="813"/>
      <c r="E87" s="813"/>
      <c r="F87" s="813"/>
      <c r="G87" s="813"/>
      <c r="H87" s="813"/>
      <c r="I87" s="813"/>
      <c r="J87" s="813"/>
      <c r="K87" s="813"/>
      <c r="L87" s="813"/>
      <c r="M87" s="814"/>
      <c r="N87" s="57">
        <f>L84+L85+L86</f>
        <v>40543.706037190059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175689.39282782358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1241</v>
      </c>
      <c r="C31" s="86" t="s">
        <v>1799</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7.2953150294428575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7.2953150294428575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410</v>
      </c>
      <c r="B48" s="48" t="str">
        <f>VLOOKUP(A48,MATERIALES!A5:D373,3,FALSE)</f>
        <v>Captafaro, Incluye Tornillos</v>
      </c>
      <c r="C48" s="288"/>
      <c r="D48" s="288"/>
      <c r="E48" s="288"/>
      <c r="F48" s="288"/>
      <c r="G48" s="288"/>
      <c r="H48" s="288"/>
      <c r="I48" s="275"/>
      <c r="J48" s="231" t="str">
        <f>VLOOKUP(A48,MATERIALES!A4:D640,2,FALSE)</f>
        <v>u</v>
      </c>
      <c r="K48" s="289">
        <v>1</v>
      </c>
      <c r="L48" s="274"/>
      <c r="M48" s="409">
        <f>VLOOKUP(A48,MATERIALES!A5:D396,4,FALSE)</f>
        <v>13407.649605255227</v>
      </c>
      <c r="N48" s="279">
        <f>K48*M48</f>
        <v>13407.649605255227</v>
      </c>
    </row>
    <row r="49" spans="1:14">
      <c r="A49" s="171"/>
      <c r="B49" s="48"/>
      <c r="C49" s="432"/>
      <c r="D49" s="432"/>
      <c r="E49" s="432"/>
      <c r="F49" s="432"/>
      <c r="G49" s="432"/>
      <c r="H49" s="432"/>
      <c r="I49" s="432"/>
      <c r="J49" s="318"/>
      <c r="K49" s="404"/>
      <c r="L49" s="428"/>
      <c r="M49" s="409"/>
      <c r="N49" s="279"/>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13407.649605255227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6</v>
      </c>
      <c r="B71" s="54" t="str">
        <f>VLOOKUP(A71,'MANO DE OBRA'!A8:D68,3,FALSE)</f>
        <v xml:space="preserve">Obrero </v>
      </c>
      <c r="C71" s="52"/>
      <c r="D71" s="52"/>
      <c r="E71" s="52"/>
      <c r="F71" s="52"/>
      <c r="G71" s="52"/>
      <c r="H71" s="52"/>
      <c r="I71" s="299">
        <f>K71/J71*100</f>
        <v>27603.894705999999</v>
      </c>
      <c r="J71" s="300">
        <v>185</v>
      </c>
      <c r="K71" s="301">
        <f>VLOOKUP(A71,'MANO DE OBRA'!A8:D99,4,FALSE)</f>
        <v>51067.205206099999</v>
      </c>
      <c r="L71" s="55"/>
      <c r="M71" s="441">
        <v>70</v>
      </c>
      <c r="N71" s="402">
        <f>K71/M71</f>
        <v>729.53150294428576</v>
      </c>
      <c r="O71" s="111"/>
    </row>
    <row r="72" spans="1:15">
      <c r="A72" s="172"/>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729.53150294428576</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14144.476423228956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2828.8952846457914</v>
      </c>
      <c r="M84" s="848"/>
      <c r="N84" s="56"/>
    </row>
    <row r="85" spans="1:14">
      <c r="B85" s="94" t="s">
        <v>1057</v>
      </c>
      <c r="C85" s="95"/>
      <c r="D85" s="95"/>
      <c r="E85" s="95"/>
      <c r="F85" s="95"/>
      <c r="G85" s="95"/>
      <c r="H85" s="95"/>
      <c r="I85" s="92"/>
      <c r="J85" s="93"/>
      <c r="K85" s="311">
        <v>0.05</v>
      </c>
      <c r="L85" s="847">
        <f>N79*K85</f>
        <v>707.22382116144786</v>
      </c>
      <c r="M85" s="848"/>
      <c r="N85" s="56"/>
    </row>
    <row r="86" spans="1:14" ht="15.75" thickBot="1">
      <c r="B86" s="96" t="s">
        <v>1058</v>
      </c>
      <c r="C86" s="97"/>
      <c r="D86" s="97"/>
      <c r="E86" s="97"/>
      <c r="F86" s="97"/>
      <c r="G86" s="97"/>
      <c r="H86" s="97"/>
      <c r="I86" s="98"/>
      <c r="J86" s="99"/>
      <c r="K86" s="312">
        <v>0.05</v>
      </c>
      <c r="L86" s="849">
        <f>N79*K86</f>
        <v>707.22382116144786</v>
      </c>
      <c r="M86" s="850"/>
      <c r="N86" s="56"/>
    </row>
    <row r="87" spans="1:14" ht="15.75" thickBot="1">
      <c r="B87" s="812" t="s">
        <v>1037</v>
      </c>
      <c r="C87" s="813"/>
      <c r="D87" s="813"/>
      <c r="E87" s="813"/>
      <c r="F87" s="813"/>
      <c r="G87" s="813"/>
      <c r="H87" s="813"/>
      <c r="I87" s="813"/>
      <c r="J87" s="813"/>
      <c r="K87" s="813"/>
      <c r="L87" s="813"/>
      <c r="M87" s="814"/>
      <c r="N87" s="57">
        <f>L84+L85+L86</f>
        <v>4243.3429269686867</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18387.819350197642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6"/>
      <c r="C1" s="918"/>
      <c r="D1" s="919"/>
      <c r="E1" s="919"/>
      <c r="F1" s="919"/>
      <c r="G1" s="919"/>
      <c r="H1" s="919"/>
      <c r="I1" s="919"/>
      <c r="J1" s="920"/>
      <c r="K1" s="921" t="s">
        <v>1017</v>
      </c>
      <c r="L1" s="923" t="s">
        <v>2303</v>
      </c>
      <c r="M1" s="924"/>
      <c r="N1" s="925"/>
    </row>
    <row r="2" spans="2:14" ht="24.75" customHeight="1">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1800</v>
      </c>
      <c r="C31" s="86" t="s">
        <v>2279</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138</v>
      </c>
      <c r="B36" s="861" t="str">
        <f>VLOOKUP(A36,EQUIPOS!A6:D154,3,FALSE)</f>
        <v>Camioneta D-300</v>
      </c>
      <c r="C36" s="862"/>
      <c r="D36" s="862"/>
      <c r="E36" s="862"/>
      <c r="F36" s="862"/>
      <c r="G36" s="862"/>
      <c r="H36" s="863"/>
      <c r="I36" s="274"/>
      <c r="J36" s="275"/>
      <c r="K36" s="276">
        <f>VLOOKUP(A36,EQUIPOS!A6:D163,4,FALSE)</f>
        <v>46851.456304810563</v>
      </c>
      <c r="L36" s="277"/>
      <c r="M36" s="343">
        <v>160</v>
      </c>
      <c r="N36" s="279">
        <f>K36/M36</f>
        <v>292.82160190506602</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19.1502019522875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311.97180385735351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444</v>
      </c>
      <c r="B48" s="48" t="str">
        <f>VLOOKUP(A48,MATERIALES!A5:D373,3,FALSE)</f>
        <v xml:space="preserve">Delineador de corona en forma de A de lámina galvanizada calibre 16 de (1.55*25) cm
</v>
      </c>
      <c r="C48" s="288"/>
      <c r="D48" s="288"/>
      <c r="E48" s="288"/>
      <c r="F48" s="288"/>
      <c r="G48" s="288"/>
      <c r="H48" s="288"/>
      <c r="I48" s="288"/>
      <c r="J48" s="318" t="str">
        <f>VLOOKUP(A48,MATERIALES!A4:D640,2,FALSE)</f>
        <v>u</v>
      </c>
      <c r="K48" s="289">
        <v>1</v>
      </c>
      <c r="L48" s="274"/>
      <c r="M48" s="409">
        <f>VLOOKUP(A48,MATERIALES!A5:D396,4,FALSE)</f>
        <v>42929.311055917547</v>
      </c>
      <c r="N48" s="279">
        <f>K48*M48</f>
        <v>42929.311055917547</v>
      </c>
    </row>
    <row r="49" spans="1:14">
      <c r="A49" s="171" t="s">
        <v>905</v>
      </c>
      <c r="B49" s="48" t="str">
        <f>VLOOKUP(A49,MATERIALES!A6:D373,3,FALSE)</f>
        <v>Concreto Resistencia  14 (Mpa)</v>
      </c>
      <c r="C49" s="432"/>
      <c r="D49" s="432"/>
      <c r="E49" s="432"/>
      <c r="F49" s="432"/>
      <c r="G49" s="432"/>
      <c r="H49" s="432"/>
      <c r="I49" s="432"/>
      <c r="J49" s="319" t="str">
        <f>VLOOKUP(A49,MATERIALES!A5:D641,2,FALSE)</f>
        <v>m3</v>
      </c>
      <c r="K49" s="404">
        <v>0.03</v>
      </c>
      <c r="L49" s="428"/>
      <c r="M49" s="409">
        <f>VLOOKUP(A49,MATERIALES!A6:D397,4,FALSE)</f>
        <v>416508.63498725364</v>
      </c>
      <c r="N49" s="279">
        <f>K49*M49</f>
        <v>12495.259049617609</v>
      </c>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55424.570105535153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80</v>
      </c>
      <c r="N71" s="402">
        <f>K71/M71</f>
        <v>1276.6801301524999</v>
      </c>
      <c r="O71" s="111"/>
    </row>
    <row r="72" spans="1:15">
      <c r="A72" s="172" t="s">
        <v>6</v>
      </c>
      <c r="B72" s="54" t="str">
        <f>VLOOKUP(A72,'MANO DE OBRA'!A8:D69,3,FALSE)</f>
        <v xml:space="preserve">Obrero </v>
      </c>
      <c r="C72" s="52"/>
      <c r="D72" s="52"/>
      <c r="E72" s="52"/>
      <c r="F72" s="52"/>
      <c r="G72" s="52"/>
      <c r="H72" s="52"/>
      <c r="I72" s="299">
        <f>K72/J72*100</f>
        <v>27603.894705999999</v>
      </c>
      <c r="J72" s="300">
        <v>185</v>
      </c>
      <c r="K72" s="301">
        <f>VLOOKUP(A72,'MANO DE OBRA'!A8:D100,4,FALSE)</f>
        <v>51067.205206099999</v>
      </c>
      <c r="L72" s="55"/>
      <c r="M72" s="441">
        <v>80</v>
      </c>
      <c r="N72" s="402">
        <f>K72/M72</f>
        <v>638.34006507624997</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1915.0201952287498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57651.562104621262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11530.312420924252</v>
      </c>
      <c r="M84" s="848"/>
      <c r="N84" s="56"/>
    </row>
    <row r="85" spans="1:14">
      <c r="B85" s="94" t="s">
        <v>1057</v>
      </c>
      <c r="C85" s="95"/>
      <c r="D85" s="95"/>
      <c r="E85" s="95"/>
      <c r="F85" s="95"/>
      <c r="G85" s="95"/>
      <c r="H85" s="95"/>
      <c r="I85" s="92"/>
      <c r="J85" s="93"/>
      <c r="K85" s="311">
        <v>0.05</v>
      </c>
      <c r="L85" s="847">
        <f>N79*K85</f>
        <v>2882.5781052310631</v>
      </c>
      <c r="M85" s="848"/>
      <c r="N85" s="56"/>
    </row>
    <row r="86" spans="1:14" ht="15.75" thickBot="1">
      <c r="B86" s="96" t="s">
        <v>1058</v>
      </c>
      <c r="C86" s="97"/>
      <c r="D86" s="97"/>
      <c r="E86" s="97"/>
      <c r="F86" s="97"/>
      <c r="G86" s="97"/>
      <c r="H86" s="97"/>
      <c r="I86" s="98"/>
      <c r="J86" s="99"/>
      <c r="K86" s="312">
        <v>0.05</v>
      </c>
      <c r="L86" s="849">
        <f>N79*K86</f>
        <v>2882.5781052310631</v>
      </c>
      <c r="M86" s="850"/>
      <c r="N86" s="56"/>
    </row>
    <row r="87" spans="1:14" ht="15.75" thickBot="1">
      <c r="B87" s="812" t="s">
        <v>1037</v>
      </c>
      <c r="C87" s="813"/>
      <c r="D87" s="813"/>
      <c r="E87" s="813"/>
      <c r="F87" s="813"/>
      <c r="G87" s="813"/>
      <c r="H87" s="813"/>
      <c r="I87" s="813"/>
      <c r="J87" s="813"/>
      <c r="K87" s="813"/>
      <c r="L87" s="813"/>
      <c r="M87" s="814"/>
      <c r="N87" s="57">
        <f>L84+L85+L86</f>
        <v>17295.468631386379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74947.03073600764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1242</v>
      </c>
      <c r="C31" s="86" t="s">
        <v>2280</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68.08960694146667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68.08960694146667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481</v>
      </c>
      <c r="B48" s="48" t="str">
        <f>VLOOKUP(A48,MATERIALES!A5:D373,3,FALSE)</f>
        <v>Grapas</v>
      </c>
      <c r="C48" s="288"/>
      <c r="D48" s="288"/>
      <c r="E48" s="288"/>
      <c r="F48" s="288"/>
      <c r="G48" s="288"/>
      <c r="H48" s="288"/>
      <c r="I48" s="288"/>
      <c r="J48" s="318" t="str">
        <f>VLOOKUP(A48,MATERIALES!A4:D640,2,FALSE)</f>
        <v>kg</v>
      </c>
      <c r="K48" s="289">
        <v>0.04</v>
      </c>
      <c r="L48" s="274"/>
      <c r="M48" s="409">
        <f>VLOOKUP(A48,MATERIALES!A5:D396,4,FALSE)</f>
        <v>8066.1321379810752</v>
      </c>
      <c r="N48" s="279">
        <f>K48*M48</f>
        <v>322.64528551924303</v>
      </c>
    </row>
    <row r="49" spans="1:14">
      <c r="A49" s="171" t="s">
        <v>647</v>
      </c>
      <c r="B49" s="48"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53251.080696679317</v>
      </c>
      <c r="N49" s="279">
        <f>K49*M49</f>
        <v>21300.432278671728</v>
      </c>
    </row>
    <row r="50" spans="1:14">
      <c r="A50" s="171" t="s">
        <v>850</v>
      </c>
      <c r="B50" s="48"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500</v>
      </c>
      <c r="N50" s="279">
        <f>K50*M50</f>
        <v>1500</v>
      </c>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23123.077564190971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150</v>
      </c>
      <c r="N71" s="402">
        <f>K71/M71</f>
        <v>680.89606941466661</v>
      </c>
      <c r="O71" s="111"/>
    </row>
    <row r="72" spans="1:15">
      <c r="A72" s="172"/>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680.89606941466661</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23872.063240547104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4774.4126481094208</v>
      </c>
      <c r="M84" s="848"/>
      <c r="N84" s="56"/>
    </row>
    <row r="85" spans="1:14">
      <c r="B85" s="94" t="s">
        <v>1057</v>
      </c>
      <c r="C85" s="95"/>
      <c r="D85" s="95"/>
      <c r="E85" s="95"/>
      <c r="F85" s="95"/>
      <c r="G85" s="95"/>
      <c r="H85" s="95"/>
      <c r="I85" s="92"/>
      <c r="J85" s="93"/>
      <c r="K85" s="311">
        <v>0.05</v>
      </c>
      <c r="L85" s="847">
        <f>N79*K85</f>
        <v>1193.6031620273552</v>
      </c>
      <c r="M85" s="848"/>
      <c r="N85" s="56"/>
    </row>
    <row r="86" spans="1:14" ht="15.75" thickBot="1">
      <c r="B86" s="96" t="s">
        <v>1058</v>
      </c>
      <c r="C86" s="97"/>
      <c r="D86" s="97"/>
      <c r="E86" s="97"/>
      <c r="F86" s="97"/>
      <c r="G86" s="97"/>
      <c r="H86" s="97"/>
      <c r="I86" s="98"/>
      <c r="J86" s="99"/>
      <c r="K86" s="312">
        <v>0.05</v>
      </c>
      <c r="L86" s="849">
        <f>N79*K86</f>
        <v>1193.6031620273552</v>
      </c>
      <c r="M86" s="850"/>
      <c r="N86" s="56"/>
    </row>
    <row r="87" spans="1:14" ht="15.75" thickBot="1">
      <c r="B87" s="812" t="s">
        <v>1037</v>
      </c>
      <c r="C87" s="813"/>
      <c r="D87" s="813"/>
      <c r="E87" s="813"/>
      <c r="F87" s="813"/>
      <c r="G87" s="813"/>
      <c r="H87" s="813"/>
      <c r="I87" s="813"/>
      <c r="J87" s="813"/>
      <c r="K87" s="813"/>
      <c r="L87" s="813"/>
      <c r="M87" s="814"/>
      <c r="N87" s="57">
        <f>L84+L85+L86</f>
        <v>7161.6189721641313</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31033.682212711235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1243</v>
      </c>
      <c r="C31" s="86" t="s">
        <v>2281</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68.08960694146667</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68.08960694146667</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653</v>
      </c>
      <c r="B48" s="48" t="str">
        <f>VLOOKUP(A48,MATERIALES!A5:D373,3,FALSE)</f>
        <v xml:space="preserve">Postes de concreto para cercas
</v>
      </c>
      <c r="C48" s="288"/>
      <c r="D48" s="288"/>
      <c r="E48" s="288"/>
      <c r="F48" s="288"/>
      <c r="G48" s="288"/>
      <c r="H48" s="288"/>
      <c r="I48" s="288"/>
      <c r="J48" s="318" t="str">
        <f>VLOOKUP(A48,MATERIALES!A4:D640,2,FALSE)</f>
        <v>u</v>
      </c>
      <c r="K48" s="289">
        <v>0.4</v>
      </c>
      <c r="L48" s="274"/>
      <c r="M48" s="409">
        <f>VLOOKUP(A48,MATERIALES!A5:D396,4,FALSE)</f>
        <v>41491.211066030846</v>
      </c>
      <c r="N48" s="279">
        <f>K48*M48</f>
        <v>16596.484426412339</v>
      </c>
    </row>
    <row r="49" spans="1:14">
      <c r="A49" s="171" t="s">
        <v>850</v>
      </c>
      <c r="B49" s="48"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500</v>
      </c>
      <c r="N49" s="279">
        <f>K49*M49</f>
        <v>1500</v>
      </c>
    </row>
    <row r="50" spans="1:14">
      <c r="A50" s="171"/>
      <c r="B50" s="48"/>
      <c r="C50" s="432"/>
      <c r="D50" s="432"/>
      <c r="E50" s="432"/>
      <c r="F50" s="432"/>
      <c r="G50" s="432"/>
      <c r="H50" s="432"/>
      <c r="I50" s="432"/>
      <c r="J50" s="318"/>
      <c r="K50" s="404"/>
      <c r="L50" s="428"/>
      <c r="M50" s="409"/>
      <c r="N50" s="279"/>
    </row>
    <row r="51" spans="1:14">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18096.484426412339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150</v>
      </c>
      <c r="N71" s="402">
        <f>K71/M71</f>
        <v>680.89606941466661</v>
      </c>
      <c r="O71" s="111"/>
    </row>
    <row r="72" spans="1:15">
      <c r="A72" s="172"/>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680.89606941466661</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18845.470102768471</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3769.0940205536945</v>
      </c>
      <c r="M84" s="848"/>
      <c r="N84" s="56"/>
    </row>
    <row r="85" spans="1:14">
      <c r="B85" s="94" t="s">
        <v>1057</v>
      </c>
      <c r="C85" s="95"/>
      <c r="D85" s="95"/>
      <c r="E85" s="95"/>
      <c r="F85" s="95"/>
      <c r="G85" s="95"/>
      <c r="H85" s="95"/>
      <c r="I85" s="92"/>
      <c r="J85" s="93"/>
      <c r="K85" s="311">
        <v>0.05</v>
      </c>
      <c r="L85" s="847">
        <f>N79*K85</f>
        <v>942.27350513842362</v>
      </c>
      <c r="M85" s="848"/>
      <c r="N85" s="56"/>
    </row>
    <row r="86" spans="1:14" ht="15.75" thickBot="1">
      <c r="B86" s="96" t="s">
        <v>1058</v>
      </c>
      <c r="C86" s="97"/>
      <c r="D86" s="97"/>
      <c r="E86" s="97"/>
      <c r="F86" s="97"/>
      <c r="G86" s="97"/>
      <c r="H86" s="97"/>
      <c r="I86" s="98"/>
      <c r="J86" s="99"/>
      <c r="K86" s="312">
        <v>0.05</v>
      </c>
      <c r="L86" s="849">
        <f>N79*K86</f>
        <v>942.27350513842362</v>
      </c>
      <c r="M86" s="850"/>
      <c r="N86" s="56"/>
    </row>
    <row r="87" spans="1:14" ht="15.75" thickBot="1">
      <c r="B87" s="812" t="s">
        <v>1037</v>
      </c>
      <c r="C87" s="813"/>
      <c r="D87" s="813"/>
      <c r="E87" s="813"/>
      <c r="F87" s="813"/>
      <c r="G87" s="813"/>
      <c r="H87" s="813"/>
      <c r="I87" s="813"/>
      <c r="J87" s="813"/>
      <c r="K87" s="813"/>
      <c r="L87" s="813"/>
      <c r="M87" s="814"/>
      <c r="N87" s="57">
        <f>L84+L85+L86</f>
        <v>5653.6410308305412</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24499.111133599014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1244</v>
      </c>
      <c r="C31" s="86" t="s">
        <v>2282</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272.35842776586668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272.35842776586668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481</v>
      </c>
      <c r="B48" s="48" t="str">
        <f>VLOOKUP(A48,MATERIALES!A5:D373,3,FALSE)</f>
        <v>Grapas</v>
      </c>
      <c r="C48" s="288"/>
      <c r="D48" s="288"/>
      <c r="E48" s="288"/>
      <c r="F48" s="288"/>
      <c r="G48" s="288"/>
      <c r="H48" s="288"/>
      <c r="I48" s="288"/>
      <c r="J48" s="318" t="str">
        <f>VLOOKUP(A48,MATERIALES!A4:D640,2,FALSE)</f>
        <v>kg</v>
      </c>
      <c r="K48" s="289">
        <v>0.08</v>
      </c>
      <c r="L48" s="274"/>
      <c r="M48" s="409">
        <f>VLOOKUP(A48,MATERIALES!A5:D396,4,FALSE)</f>
        <v>8066.1321379810752</v>
      </c>
      <c r="N48" s="279">
        <f>K48*M48</f>
        <v>645.29057103848606</v>
      </c>
    </row>
    <row r="49" spans="1:14">
      <c r="A49" s="171" t="s">
        <v>647</v>
      </c>
      <c r="B49" s="48"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53251.080696679317</v>
      </c>
      <c r="N49" s="279">
        <f>K49*M49</f>
        <v>21300.432278671728</v>
      </c>
    </row>
    <row r="50" spans="1:14">
      <c r="A50" s="171" t="s">
        <v>850</v>
      </c>
      <c r="B50" s="48"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500</v>
      </c>
      <c r="N50" s="279">
        <f>K50*M50</f>
        <v>1500</v>
      </c>
    </row>
    <row r="51" spans="1:14">
      <c r="A51" s="171" t="s">
        <v>1003</v>
      </c>
      <c r="B51" s="48" t="str">
        <f>VLOOKUP(A51,MATERIALES!A6:D373,3,FALSE)</f>
        <v xml:space="preserve">Malla eslabonada, calibre 10, 6 ojos
</v>
      </c>
      <c r="C51" s="432"/>
      <c r="D51" s="432"/>
      <c r="E51" s="432"/>
      <c r="F51" s="432"/>
      <c r="G51" s="432"/>
      <c r="H51" s="432"/>
      <c r="I51" s="432"/>
      <c r="J51" s="319" t="str">
        <f>VLOOKUP(A51,MATERIALES!A6:D643,2,FALSE)</f>
        <v>m2</v>
      </c>
      <c r="K51" s="404">
        <v>1.5</v>
      </c>
      <c r="L51" s="428"/>
      <c r="M51" s="409">
        <f>VLOOKUP(A51,MATERIALES!A6:D399,4,FALSE)</f>
        <v>9680</v>
      </c>
      <c r="N51" s="279">
        <f>K51*M51</f>
        <v>14520</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37965.722849710219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75</v>
      </c>
      <c r="N71" s="402">
        <f>K71/M71</f>
        <v>1361.7921388293332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75</v>
      </c>
      <c r="N72" s="402">
        <f>K72/M72</f>
        <v>1361.7921388293332</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50"/>
    </row>
    <row r="77" spans="1:15" ht="15.75" thickBot="1">
      <c r="B77" s="812" t="s">
        <v>1037</v>
      </c>
      <c r="C77" s="813"/>
      <c r="D77" s="813"/>
      <c r="E77" s="813"/>
      <c r="F77" s="813"/>
      <c r="G77" s="813"/>
      <c r="H77" s="813"/>
      <c r="I77" s="813"/>
      <c r="J77" s="813"/>
      <c r="K77" s="813"/>
      <c r="L77" s="813"/>
      <c r="M77" s="814"/>
      <c r="N77" s="308">
        <f>SUM(N71:N76)</f>
        <v>2723.5842776586665</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40961.66555513475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8192.3331110269501</v>
      </c>
      <c r="M84" s="848"/>
      <c r="N84" s="56"/>
    </row>
    <row r="85" spans="1:14">
      <c r="B85" s="94" t="s">
        <v>1057</v>
      </c>
      <c r="C85" s="95"/>
      <c r="D85" s="95"/>
      <c r="E85" s="95"/>
      <c r="F85" s="95"/>
      <c r="G85" s="95"/>
      <c r="H85" s="95"/>
      <c r="I85" s="92"/>
      <c r="J85" s="93"/>
      <c r="K85" s="311">
        <v>0.05</v>
      </c>
      <c r="L85" s="847">
        <f>N79*K85</f>
        <v>2048.0832777567375</v>
      </c>
      <c r="M85" s="848"/>
      <c r="N85" s="56"/>
    </row>
    <row r="86" spans="1:14" ht="15.75" thickBot="1">
      <c r="B86" s="96" t="s">
        <v>1058</v>
      </c>
      <c r="C86" s="97"/>
      <c r="D86" s="97"/>
      <c r="E86" s="97"/>
      <c r="F86" s="97"/>
      <c r="G86" s="97"/>
      <c r="H86" s="97"/>
      <c r="I86" s="98"/>
      <c r="J86" s="99"/>
      <c r="K86" s="312">
        <v>0.05</v>
      </c>
      <c r="L86" s="849">
        <f>N79*K86</f>
        <v>2048.0832777567375</v>
      </c>
      <c r="M86" s="850"/>
      <c r="N86" s="56"/>
    </row>
    <row r="87" spans="1:14" ht="15.75" thickBot="1">
      <c r="B87" s="812" t="s">
        <v>1037</v>
      </c>
      <c r="C87" s="813"/>
      <c r="D87" s="813"/>
      <c r="E87" s="813"/>
      <c r="F87" s="813"/>
      <c r="G87" s="813"/>
      <c r="H87" s="813"/>
      <c r="I87" s="813"/>
      <c r="J87" s="813"/>
      <c r="K87" s="813"/>
      <c r="L87" s="813"/>
      <c r="M87" s="814"/>
      <c r="N87" s="57">
        <f>L84+L85+L86</f>
        <v>12288.499666540425</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53250.165221675175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1245</v>
      </c>
      <c r="C31" s="86" t="s">
        <v>2283</v>
      </c>
      <c r="D31" s="87"/>
      <c r="E31" s="87"/>
      <c r="F31" s="87"/>
      <c r="G31" s="87"/>
      <c r="H31" s="87"/>
      <c r="I31" s="87"/>
      <c r="J31" s="87"/>
      <c r="K31" s="460"/>
      <c r="L31" s="313" t="s">
        <v>144</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272.35842776586668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272.35842776586668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1" t="s">
        <v>653</v>
      </c>
      <c r="B48" s="48" t="str">
        <f>VLOOKUP(A48,MATERIALES!A5:D373,3,FALSE)</f>
        <v xml:space="preserve">Postes de concreto para cercas
</v>
      </c>
      <c r="C48" s="288"/>
      <c r="D48" s="288"/>
      <c r="E48" s="288"/>
      <c r="F48" s="288"/>
      <c r="G48" s="288"/>
      <c r="H48" s="288"/>
      <c r="I48" s="288"/>
      <c r="J48" s="318" t="str">
        <f>VLOOKUP(A48,MATERIALES!A4:D640,2,FALSE)</f>
        <v>u</v>
      </c>
      <c r="K48" s="289">
        <v>0.4</v>
      </c>
      <c r="L48" s="274"/>
      <c r="M48" s="409">
        <f>VLOOKUP(A48,MATERIALES!A5:D396,4,FALSE)</f>
        <v>41491.211066030846</v>
      </c>
      <c r="N48" s="279">
        <f>K48*M48</f>
        <v>16596.484426412339</v>
      </c>
    </row>
    <row r="49" spans="1:14">
      <c r="A49" s="171" t="s">
        <v>850</v>
      </c>
      <c r="B49" s="48"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500</v>
      </c>
      <c r="N49" s="279">
        <f>K49*M49</f>
        <v>1500</v>
      </c>
    </row>
    <row r="50" spans="1:14">
      <c r="A50" s="171" t="s">
        <v>1003</v>
      </c>
      <c r="B50" s="48" t="str">
        <f>VLOOKUP(A50,MATERIALES!A6:D373,3,FALSE)</f>
        <v xml:space="preserve">Malla eslabonada, calibre 10, 6 ojos
</v>
      </c>
      <c r="C50" s="432"/>
      <c r="D50" s="432"/>
      <c r="E50" s="432"/>
      <c r="F50" s="432"/>
      <c r="G50" s="432"/>
      <c r="H50" s="432"/>
      <c r="I50" s="432"/>
      <c r="J50" s="319" t="str">
        <f>VLOOKUP(A50,MATERIALES!A6:D642,2,FALSE)</f>
        <v>m2</v>
      </c>
      <c r="K50" s="404">
        <v>1.5</v>
      </c>
      <c r="L50" s="428"/>
      <c r="M50" s="409">
        <f>VLOOKUP(A50,MATERIALES!A6:D398,4,FALSE)</f>
        <v>9680</v>
      </c>
      <c r="N50" s="279">
        <f>K50*M50</f>
        <v>14520</v>
      </c>
    </row>
    <row r="51" spans="1:14" ht="15.75" customHeight="1">
      <c r="A51" s="171"/>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32616.484426412339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2"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75</v>
      </c>
      <c r="N71" s="402">
        <f>K71/M71</f>
        <v>1361.7921388293332</v>
      </c>
      <c r="O71" s="111"/>
    </row>
    <row r="72" spans="1:15">
      <c r="A72" s="172"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75</v>
      </c>
      <c r="N72" s="402">
        <f>K72/M72</f>
        <v>1361.7921388293332</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2723.5842776586665</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35612.42713183687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7122.4854263673742</v>
      </c>
      <c r="M84" s="848"/>
      <c r="N84" s="56"/>
    </row>
    <row r="85" spans="1:14">
      <c r="B85" s="94" t="s">
        <v>1057</v>
      </c>
      <c r="C85" s="95"/>
      <c r="D85" s="95"/>
      <c r="E85" s="95"/>
      <c r="F85" s="95"/>
      <c r="G85" s="95"/>
      <c r="H85" s="95"/>
      <c r="I85" s="92"/>
      <c r="J85" s="93"/>
      <c r="K85" s="311">
        <v>0.05</v>
      </c>
      <c r="L85" s="847">
        <f>N79*K85</f>
        <v>1780.6213565918436</v>
      </c>
      <c r="M85" s="848"/>
      <c r="N85" s="56"/>
    </row>
    <row r="86" spans="1:14" ht="15.75" thickBot="1">
      <c r="B86" s="96" t="s">
        <v>1058</v>
      </c>
      <c r="C86" s="97"/>
      <c r="D86" s="97"/>
      <c r="E86" s="97"/>
      <c r="F86" s="97"/>
      <c r="G86" s="97"/>
      <c r="H86" s="97"/>
      <c r="I86" s="98"/>
      <c r="J86" s="99"/>
      <c r="K86" s="312">
        <v>0.05</v>
      </c>
      <c r="L86" s="849">
        <f>N79*K86</f>
        <v>1780.6213565918436</v>
      </c>
      <c r="M86" s="850"/>
      <c r="N86" s="56"/>
    </row>
    <row r="87" spans="1:14" ht="15.75" thickBot="1">
      <c r="B87" s="812" t="s">
        <v>1037</v>
      </c>
      <c r="C87" s="813"/>
      <c r="D87" s="813"/>
      <c r="E87" s="813"/>
      <c r="F87" s="813"/>
      <c r="G87" s="813"/>
      <c r="H87" s="813"/>
      <c r="I87" s="813"/>
      <c r="J87" s="813"/>
      <c r="K87" s="813"/>
      <c r="L87" s="813"/>
      <c r="M87" s="814"/>
      <c r="N87" s="57">
        <f>L84+L85+L86</f>
        <v>10683.728139551062</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46296.155271387935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1801</v>
      </c>
      <c r="C31" s="86" t="s">
        <v>2284</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241</v>
      </c>
      <c r="B36" s="861" t="str">
        <f>VLOOKUP(A36,EQUIPOS!A6:D154,3,FALSE)</f>
        <v>Grúa (capacidad 15 ton)</v>
      </c>
      <c r="C36" s="862"/>
      <c r="D36" s="862"/>
      <c r="E36" s="862"/>
      <c r="F36" s="862"/>
      <c r="G36" s="862"/>
      <c r="H36" s="863"/>
      <c r="I36" s="274"/>
      <c r="J36" s="275"/>
      <c r="K36" s="276">
        <f>VLOOKUP(A36,EQUIPOS!A6:D163,4,FALSE)</f>
        <v>178500</v>
      </c>
      <c r="L36" s="277"/>
      <c r="M36" s="343">
        <v>0.75</v>
      </c>
      <c r="N36" s="279">
        <f>K36/M36</f>
        <v>238000</v>
      </c>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0.2</v>
      </c>
      <c r="N41" s="351">
        <f>N77*M41</f>
        <v>8511.2008676833339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246511.20086768334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414</v>
      </c>
      <c r="B48" s="48" t="str">
        <f>VLOOKUP(A48,MATERIALES!A5:D373,3,FALSE)</f>
        <v xml:space="preserve">Cicatrizante (para remoción de especies vegetales)
</v>
      </c>
      <c r="C48" s="288"/>
      <c r="D48" s="288"/>
      <c r="E48" s="288"/>
      <c r="F48" s="288"/>
      <c r="G48" s="288"/>
      <c r="H48" s="288"/>
      <c r="I48" s="275"/>
      <c r="J48" s="231" t="str">
        <f>VLOOKUP(A48,MATERIALES!A4:D640,2,FALSE)</f>
        <v>kg</v>
      </c>
      <c r="K48" s="289">
        <v>1</v>
      </c>
      <c r="L48" s="274"/>
      <c r="M48" s="409">
        <f>VLOOKUP(A48,MATERIALES!A5:D396,4,FALSE)</f>
        <v>785.98120711143247</v>
      </c>
      <c r="N48" s="279">
        <f>K48*M48</f>
        <v>785.98120711143247</v>
      </c>
    </row>
    <row r="49" spans="1:14">
      <c r="A49" s="175"/>
      <c r="B49" s="48"/>
      <c r="C49" s="432"/>
      <c r="D49" s="432"/>
      <c r="E49" s="432"/>
      <c r="F49" s="432"/>
      <c r="G49" s="432"/>
      <c r="H49" s="432"/>
      <c r="I49" s="432"/>
      <c r="J49" s="318"/>
      <c r="K49" s="404"/>
      <c r="L49" s="428"/>
      <c r="M49" s="409"/>
      <c r="N49" s="279"/>
    </row>
    <row r="50" spans="1:14">
      <c r="A50" s="175"/>
      <c r="B50" s="48"/>
      <c r="C50" s="432"/>
      <c r="D50" s="432"/>
      <c r="E50" s="432"/>
      <c r="F50" s="432"/>
      <c r="G50" s="432"/>
      <c r="H50" s="432"/>
      <c r="I50" s="432"/>
      <c r="J50" s="318"/>
      <c r="K50" s="404"/>
      <c r="L50" s="428"/>
      <c r="M50" s="409"/>
      <c r="N50" s="279"/>
    </row>
    <row r="51" spans="1:14">
      <c r="A51" s="175"/>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785.98120711143247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6</v>
      </c>
      <c r="N71" s="402">
        <f>K71/M71</f>
        <v>17022.401735366668</v>
      </c>
      <c r="O71" s="111"/>
    </row>
    <row r="72" spans="1:15">
      <c r="A72" s="176" t="s">
        <v>9</v>
      </c>
      <c r="B72" s="54" t="str">
        <f>VLOOKUP(A72,'MANO DE OBRA'!A8:D69,3,FALSE)</f>
        <v>Obrero (3)</v>
      </c>
      <c r="C72" s="52"/>
      <c r="D72" s="52"/>
      <c r="E72" s="52"/>
      <c r="F72" s="52"/>
      <c r="G72" s="52"/>
      <c r="H72" s="52"/>
      <c r="I72" s="299">
        <f>K72/J72*100</f>
        <v>82811.68411799999</v>
      </c>
      <c r="J72" s="300">
        <v>185</v>
      </c>
      <c r="K72" s="301">
        <f>VLOOKUP(A72,'MANO DE OBRA'!A8:D100,4,FALSE)</f>
        <v>153201.61561829998</v>
      </c>
      <c r="L72" s="55"/>
      <c r="M72" s="441">
        <v>6</v>
      </c>
      <c r="N72" s="402">
        <f>K72/M72</f>
        <v>25533.602603049996</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42556.004338416664</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289853.18641321146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57970.637282642296</v>
      </c>
      <c r="M84" s="848"/>
      <c r="N84" s="56"/>
    </row>
    <row r="85" spans="1:14">
      <c r="B85" s="94" t="s">
        <v>1057</v>
      </c>
      <c r="C85" s="95"/>
      <c r="D85" s="95"/>
      <c r="E85" s="95"/>
      <c r="F85" s="95"/>
      <c r="G85" s="95"/>
      <c r="H85" s="95"/>
      <c r="I85" s="92"/>
      <c r="J85" s="93"/>
      <c r="K85" s="311">
        <v>0.05</v>
      </c>
      <c r="L85" s="847">
        <f>N79*K85</f>
        <v>14492.659320660574</v>
      </c>
      <c r="M85" s="848"/>
      <c r="N85" s="56"/>
    </row>
    <row r="86" spans="1:14" ht="15.75" thickBot="1">
      <c r="B86" s="96" t="s">
        <v>1058</v>
      </c>
      <c r="C86" s="97"/>
      <c r="D86" s="97"/>
      <c r="E86" s="97"/>
      <c r="F86" s="97"/>
      <c r="G86" s="97"/>
      <c r="H86" s="97"/>
      <c r="I86" s="98"/>
      <c r="J86" s="99"/>
      <c r="K86" s="312">
        <v>0.05</v>
      </c>
      <c r="L86" s="849">
        <f>N79*K86</f>
        <v>14492.659320660574</v>
      </c>
      <c r="M86" s="850"/>
      <c r="N86" s="56"/>
    </row>
    <row r="87" spans="1:14" ht="15.75" thickBot="1">
      <c r="B87" s="812" t="s">
        <v>1037</v>
      </c>
      <c r="C87" s="813"/>
      <c r="D87" s="813"/>
      <c r="E87" s="813"/>
      <c r="F87" s="813"/>
      <c r="G87" s="813"/>
      <c r="H87" s="813"/>
      <c r="I87" s="813"/>
      <c r="J87" s="813"/>
      <c r="K87" s="813"/>
      <c r="L87" s="813"/>
      <c r="M87" s="814"/>
      <c r="N87" s="57">
        <f>L84+L85+L86</f>
        <v>86955.95592396344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376809.14233717491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1802</v>
      </c>
      <c r="C31" s="86" t="s">
        <v>2285</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0.2</v>
      </c>
      <c r="N41" s="351">
        <f>N77*M41</f>
        <v>6383.4006507624999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6383.4006507624999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414</v>
      </c>
      <c r="B48" s="48" t="str">
        <f>VLOOKUP(A48,MATERIALES!A5:D373,3,FALSE)</f>
        <v xml:space="preserve">Cicatrizante (para remoción de especies vegetales)
</v>
      </c>
      <c r="C48" s="288"/>
      <c r="D48" s="288"/>
      <c r="E48" s="288"/>
      <c r="F48" s="288"/>
      <c r="G48" s="288"/>
      <c r="H48" s="288"/>
      <c r="I48" s="275"/>
      <c r="J48" s="231" t="str">
        <f>VLOOKUP(A48,MATERIALES!A4:D640,2,FALSE)</f>
        <v>kg</v>
      </c>
      <c r="K48" s="289">
        <v>1</v>
      </c>
      <c r="L48" s="274"/>
      <c r="M48" s="409">
        <f>VLOOKUP(A48,MATERIALES!A5:D396,4,FALSE)</f>
        <v>785.98120711143247</v>
      </c>
      <c r="N48" s="279">
        <f>K48*M48</f>
        <v>785.98120711143247</v>
      </c>
    </row>
    <row r="49" spans="1:14">
      <c r="A49" s="175"/>
      <c r="B49" s="48"/>
      <c r="C49" s="432"/>
      <c r="D49" s="432"/>
      <c r="E49" s="432"/>
      <c r="F49" s="432"/>
      <c r="G49" s="432"/>
      <c r="H49" s="432"/>
      <c r="I49" s="432"/>
      <c r="J49" s="318"/>
      <c r="K49" s="404"/>
      <c r="L49" s="428"/>
      <c r="M49" s="409"/>
      <c r="N49" s="279"/>
    </row>
    <row r="50" spans="1:14">
      <c r="A50" s="175"/>
      <c r="B50" s="48"/>
      <c r="C50" s="432"/>
      <c r="D50" s="432"/>
      <c r="E50" s="432"/>
      <c r="F50" s="432"/>
      <c r="G50" s="432"/>
      <c r="H50" s="432"/>
      <c r="I50" s="432"/>
      <c r="J50" s="318"/>
      <c r="K50" s="404"/>
      <c r="L50" s="428"/>
      <c r="M50" s="409"/>
      <c r="N50" s="279"/>
    </row>
    <row r="51" spans="1:14">
      <c r="A51" s="175"/>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785.98120711143247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8</v>
      </c>
      <c r="N71" s="402">
        <f>K71/M71</f>
        <v>12766.801301525</v>
      </c>
      <c r="O71" s="111"/>
    </row>
    <row r="72" spans="1:15">
      <c r="A72" s="176" t="s">
        <v>9</v>
      </c>
      <c r="B72" s="54" t="str">
        <f>VLOOKUP(A72,'MANO DE OBRA'!A8:D69,3,FALSE)</f>
        <v>Obrero (3)</v>
      </c>
      <c r="C72" s="52"/>
      <c r="D72" s="52"/>
      <c r="E72" s="52"/>
      <c r="F72" s="52"/>
      <c r="G72" s="52"/>
      <c r="H72" s="52"/>
      <c r="I72" s="299">
        <f>K72/J72*100</f>
        <v>82811.68411799999</v>
      </c>
      <c r="J72" s="300">
        <v>185</v>
      </c>
      <c r="K72" s="301">
        <f>VLOOKUP(A72,'MANO DE OBRA'!A8:D100,4,FALSE)</f>
        <v>153201.61561829998</v>
      </c>
      <c r="L72" s="55"/>
      <c r="M72" s="441">
        <v>8</v>
      </c>
      <c r="N72" s="402">
        <f>K72/M72</f>
        <v>19150.201952287498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50"/>
    </row>
    <row r="77" spans="1:15" ht="15.75" thickBot="1">
      <c r="B77" s="812" t="s">
        <v>1037</v>
      </c>
      <c r="C77" s="813"/>
      <c r="D77" s="813"/>
      <c r="E77" s="813"/>
      <c r="F77" s="813"/>
      <c r="G77" s="813"/>
      <c r="H77" s="813"/>
      <c r="I77" s="813"/>
      <c r="J77" s="813"/>
      <c r="K77" s="813"/>
      <c r="L77" s="813"/>
      <c r="M77" s="814"/>
      <c r="N77" s="308">
        <f>SUM(N71:N76)</f>
        <v>31917.003253812498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39086.385111686432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7817.2770223372863</v>
      </c>
      <c r="M84" s="848"/>
      <c r="N84" s="56"/>
    </row>
    <row r="85" spans="1:14">
      <c r="B85" s="94" t="s">
        <v>1057</v>
      </c>
      <c r="C85" s="95"/>
      <c r="D85" s="95"/>
      <c r="E85" s="95"/>
      <c r="F85" s="95"/>
      <c r="G85" s="95"/>
      <c r="H85" s="95"/>
      <c r="I85" s="92"/>
      <c r="J85" s="93"/>
      <c r="K85" s="311">
        <v>0.05</v>
      </c>
      <c r="L85" s="847">
        <f>N79*K85</f>
        <v>1954.3192555843216</v>
      </c>
      <c r="M85" s="848"/>
      <c r="N85" s="56"/>
    </row>
    <row r="86" spans="1:14" ht="15.75" thickBot="1">
      <c r="B86" s="96" t="s">
        <v>1058</v>
      </c>
      <c r="C86" s="97"/>
      <c r="D86" s="97"/>
      <c r="E86" s="97"/>
      <c r="F86" s="97"/>
      <c r="G86" s="97"/>
      <c r="H86" s="97"/>
      <c r="I86" s="98"/>
      <c r="J86" s="99"/>
      <c r="K86" s="312">
        <v>0.05</v>
      </c>
      <c r="L86" s="849">
        <f>N79*K86</f>
        <v>1954.3192555843216</v>
      </c>
      <c r="M86" s="850"/>
      <c r="N86" s="56"/>
    </row>
    <row r="87" spans="1:14" ht="15.75" thickBot="1">
      <c r="B87" s="812" t="s">
        <v>1037</v>
      </c>
      <c r="C87" s="813"/>
      <c r="D87" s="813"/>
      <c r="E87" s="813"/>
      <c r="F87" s="813"/>
      <c r="G87" s="813"/>
      <c r="H87" s="813"/>
      <c r="I87" s="813"/>
      <c r="J87" s="813"/>
      <c r="K87" s="813"/>
      <c r="L87" s="813"/>
      <c r="M87" s="814"/>
      <c r="N87" s="57">
        <f>L84+L85+L86</f>
        <v>11725.915533505929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50812.300645192357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1803</v>
      </c>
      <c r="C31" s="86" t="s">
        <v>2286</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0.15</v>
      </c>
      <c r="N41" s="351">
        <f>N77*M41</f>
        <v>2553.3602603049999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2553.3602603049999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414</v>
      </c>
      <c r="B48" s="48" t="str">
        <f>VLOOKUP(A48,MATERIALES!A5:D373,3,FALSE)</f>
        <v xml:space="preserve">Cicatrizante (para remoción de especies vegetales)
</v>
      </c>
      <c r="C48" s="288"/>
      <c r="D48" s="288"/>
      <c r="E48" s="288"/>
      <c r="F48" s="288"/>
      <c r="G48" s="288"/>
      <c r="H48" s="288"/>
      <c r="I48" s="275"/>
      <c r="J48" s="231" t="str">
        <f>VLOOKUP(A48,MATERIALES!A4:D640,2,FALSE)</f>
        <v>kg</v>
      </c>
      <c r="K48" s="289">
        <v>1</v>
      </c>
      <c r="L48" s="274"/>
      <c r="M48" s="409">
        <f>VLOOKUP(A48,MATERIALES!A5:D396,4,FALSE)</f>
        <v>785.98120711143247</v>
      </c>
      <c r="N48" s="279">
        <f>K48*M48</f>
        <v>785.98120711143247</v>
      </c>
    </row>
    <row r="49" spans="1:14">
      <c r="A49" s="175"/>
      <c r="B49" s="48"/>
      <c r="C49" s="432"/>
      <c r="D49" s="432"/>
      <c r="E49" s="432"/>
      <c r="F49" s="432"/>
      <c r="G49" s="432"/>
      <c r="H49" s="432"/>
      <c r="I49" s="432"/>
      <c r="J49" s="318"/>
      <c r="K49" s="404"/>
      <c r="L49" s="428"/>
      <c r="M49" s="409"/>
      <c r="N49" s="279"/>
    </row>
    <row r="50" spans="1:14">
      <c r="A50" s="175"/>
      <c r="B50" s="48"/>
      <c r="C50" s="432"/>
      <c r="D50" s="432"/>
      <c r="E50" s="432"/>
      <c r="F50" s="432"/>
      <c r="G50" s="432"/>
      <c r="H50" s="432"/>
      <c r="I50" s="432"/>
      <c r="J50" s="318"/>
      <c r="K50" s="404"/>
      <c r="L50" s="428"/>
      <c r="M50" s="409"/>
      <c r="N50" s="279"/>
    </row>
    <row r="51" spans="1:14">
      <c r="A51" s="175"/>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785.98120711143247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12</v>
      </c>
      <c r="N71" s="402">
        <f>K71/M71</f>
        <v>8511.2008676833339</v>
      </c>
      <c r="O71" s="111"/>
    </row>
    <row r="72" spans="1:15">
      <c r="A72" s="176" t="s">
        <v>7</v>
      </c>
      <c r="B72" s="54" t="str">
        <f>VLOOKUP(A72,'MANO DE OBRA'!A8:D69,3,FALSE)</f>
        <v>Obrero (2)</v>
      </c>
      <c r="C72" s="52"/>
      <c r="D72" s="52"/>
      <c r="E72" s="52"/>
      <c r="F72" s="52"/>
      <c r="G72" s="52"/>
      <c r="H72" s="52"/>
      <c r="I72" s="299">
        <f>K72/J72*100</f>
        <v>55207.789411999998</v>
      </c>
      <c r="J72" s="300">
        <v>185</v>
      </c>
      <c r="K72" s="301">
        <f>VLOOKUP(A72,'MANO DE OBRA'!A8:D100,4,FALSE)</f>
        <v>102134.4104122</v>
      </c>
      <c r="L72" s="55"/>
      <c r="M72" s="441">
        <v>12</v>
      </c>
      <c r="N72" s="402">
        <f>K72/M72</f>
        <v>8511.2008676833339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50"/>
    </row>
    <row r="77" spans="1:15" ht="15.75" thickBot="1">
      <c r="B77" s="812" t="s">
        <v>1037</v>
      </c>
      <c r="C77" s="813"/>
      <c r="D77" s="813"/>
      <c r="E77" s="813"/>
      <c r="F77" s="813"/>
      <c r="G77" s="813"/>
      <c r="H77" s="813"/>
      <c r="I77" s="813"/>
      <c r="J77" s="813"/>
      <c r="K77" s="813"/>
      <c r="L77" s="813"/>
      <c r="M77" s="814"/>
      <c r="N77" s="308">
        <f>SUM(N71:N76)</f>
        <v>17022.401735366668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20361.743202783102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4072.3486405566205</v>
      </c>
      <c r="M84" s="848"/>
      <c r="N84" s="56"/>
    </row>
    <row r="85" spans="1:14">
      <c r="B85" s="94" t="s">
        <v>1057</v>
      </c>
      <c r="C85" s="95"/>
      <c r="D85" s="95"/>
      <c r="E85" s="95"/>
      <c r="F85" s="95"/>
      <c r="G85" s="95"/>
      <c r="H85" s="95"/>
      <c r="I85" s="92"/>
      <c r="J85" s="93"/>
      <c r="K85" s="311">
        <v>0.05</v>
      </c>
      <c r="L85" s="847">
        <f>N79*K85</f>
        <v>1018.0871601391551</v>
      </c>
      <c r="M85" s="848"/>
      <c r="N85" s="56"/>
    </row>
    <row r="86" spans="1:14" ht="15.75" thickBot="1">
      <c r="B86" s="96" t="s">
        <v>1058</v>
      </c>
      <c r="C86" s="97"/>
      <c r="D86" s="97"/>
      <c r="E86" s="97"/>
      <c r="F86" s="97"/>
      <c r="G86" s="97"/>
      <c r="H86" s="97"/>
      <c r="I86" s="98"/>
      <c r="J86" s="99"/>
      <c r="K86" s="312">
        <v>0.05</v>
      </c>
      <c r="L86" s="849">
        <f>N79*K86</f>
        <v>1018.0871601391551</v>
      </c>
      <c r="M86" s="850"/>
      <c r="N86" s="56"/>
    </row>
    <row r="87" spans="1:14" ht="15.75" thickBot="1">
      <c r="B87" s="812" t="s">
        <v>1037</v>
      </c>
      <c r="C87" s="813"/>
      <c r="D87" s="813"/>
      <c r="E87" s="813"/>
      <c r="F87" s="813"/>
      <c r="G87" s="813"/>
      <c r="H87" s="813"/>
      <c r="I87" s="813"/>
      <c r="J87" s="813"/>
      <c r="K87" s="813"/>
      <c r="L87" s="813"/>
      <c r="M87" s="814"/>
      <c r="N87" s="57">
        <f>L84+L85+L86</f>
        <v>6108.5229608349309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26470.266163618035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1804</v>
      </c>
      <c r="C31" s="86" t="s">
        <v>2287</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0.15</v>
      </c>
      <c r="N41" s="351">
        <f>N77*M41</f>
        <v>1915.0201952287498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1915.0201952287498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212" t="s">
        <v>414</v>
      </c>
      <c r="B48" s="48" t="str">
        <f>VLOOKUP(A48,MATERIALES!A5:D373,3,FALSE)</f>
        <v xml:space="preserve">Cicatrizante (para remoción de especies vegetales)
</v>
      </c>
      <c r="C48" s="288"/>
      <c r="D48" s="288"/>
      <c r="E48" s="288"/>
      <c r="F48" s="288"/>
      <c r="G48" s="288"/>
      <c r="H48" s="288"/>
      <c r="I48" s="288"/>
      <c r="J48" s="318" t="str">
        <f>VLOOKUP(A48,MATERIALES!A4:D640,2,FALSE)</f>
        <v>kg</v>
      </c>
      <c r="K48" s="289">
        <v>1</v>
      </c>
      <c r="L48" s="274"/>
      <c r="M48" s="409">
        <f>VLOOKUP(A48,MATERIALES!A5:D396,4,FALSE)</f>
        <v>785.98120711143247</v>
      </c>
      <c r="N48" s="279">
        <f>K48*M48</f>
        <v>785.98120711143247</v>
      </c>
    </row>
    <row r="49" spans="1:14">
      <c r="A49" s="175"/>
      <c r="B49" s="48"/>
      <c r="C49" s="432"/>
      <c r="D49" s="432"/>
      <c r="E49" s="432"/>
      <c r="F49" s="432"/>
      <c r="G49" s="432"/>
      <c r="H49" s="432"/>
      <c r="I49" s="432"/>
      <c r="J49" s="319"/>
      <c r="K49" s="404"/>
      <c r="L49" s="428"/>
      <c r="M49" s="409"/>
      <c r="N49" s="279"/>
    </row>
    <row r="50" spans="1:14">
      <c r="A50" s="175"/>
      <c r="B50" s="48"/>
      <c r="C50" s="432"/>
      <c r="D50" s="432"/>
      <c r="E50" s="432"/>
      <c r="F50" s="432"/>
      <c r="G50" s="432"/>
      <c r="H50" s="432"/>
      <c r="I50" s="432"/>
      <c r="J50" s="318"/>
      <c r="K50" s="404"/>
      <c r="L50" s="428"/>
      <c r="M50" s="409"/>
      <c r="N50" s="279"/>
    </row>
    <row r="51" spans="1:14">
      <c r="A51" s="175"/>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785.98120711143247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16</v>
      </c>
      <c r="N71" s="402">
        <f>K71/M71</f>
        <v>6383.4006507624999</v>
      </c>
      <c r="O71" s="111"/>
    </row>
    <row r="72" spans="1:15">
      <c r="A72" s="176" t="s">
        <v>7</v>
      </c>
      <c r="B72" s="54" t="str">
        <f>VLOOKUP(A72,'MANO DE OBRA'!A8:D69,3,FALSE)</f>
        <v>Obrero (2)</v>
      </c>
      <c r="C72" s="52"/>
      <c r="D72" s="52"/>
      <c r="E72" s="52"/>
      <c r="F72" s="52"/>
      <c r="G72" s="52"/>
      <c r="H72" s="52"/>
      <c r="I72" s="299">
        <f>K72/J72*100</f>
        <v>55207.789411999998</v>
      </c>
      <c r="J72" s="300">
        <v>185</v>
      </c>
      <c r="K72" s="301">
        <f>VLOOKUP(A72,'MANO DE OBRA'!A8:D100,4,FALSE)</f>
        <v>102134.4104122</v>
      </c>
      <c r="L72" s="55"/>
      <c r="M72" s="441">
        <v>16</v>
      </c>
      <c r="N72" s="402">
        <f>K72/M72</f>
        <v>6383.4006507624999</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12766.801301525</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15467.802703865182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3093.5605407730363</v>
      </c>
      <c r="M84" s="848"/>
      <c r="N84" s="56"/>
    </row>
    <row r="85" spans="1:14">
      <c r="B85" s="94" t="s">
        <v>1057</v>
      </c>
      <c r="C85" s="95"/>
      <c r="D85" s="95"/>
      <c r="E85" s="95"/>
      <c r="F85" s="95"/>
      <c r="G85" s="95"/>
      <c r="H85" s="95"/>
      <c r="I85" s="92"/>
      <c r="J85" s="93"/>
      <c r="K85" s="311">
        <v>0.05</v>
      </c>
      <c r="L85" s="847">
        <f>N79*K85</f>
        <v>773.39013519325908</v>
      </c>
      <c r="M85" s="848"/>
      <c r="N85" s="56"/>
    </row>
    <row r="86" spans="1:14" ht="15.75" thickBot="1">
      <c r="B86" s="96" t="s">
        <v>1058</v>
      </c>
      <c r="C86" s="97"/>
      <c r="D86" s="97"/>
      <c r="E86" s="97"/>
      <c r="F86" s="97"/>
      <c r="G86" s="97"/>
      <c r="H86" s="97"/>
      <c r="I86" s="98"/>
      <c r="J86" s="99"/>
      <c r="K86" s="312">
        <v>0.05</v>
      </c>
      <c r="L86" s="849">
        <f>N79*K86</f>
        <v>773.39013519325908</v>
      </c>
      <c r="M86" s="850"/>
      <c r="N86" s="56"/>
    </row>
    <row r="87" spans="1:14" ht="15.75" thickBot="1">
      <c r="B87" s="812" t="s">
        <v>1037</v>
      </c>
      <c r="C87" s="813"/>
      <c r="D87" s="813"/>
      <c r="E87" s="813"/>
      <c r="F87" s="813"/>
      <c r="G87" s="813"/>
      <c r="H87" s="813"/>
      <c r="I87" s="813"/>
      <c r="J87" s="813"/>
      <c r="K87" s="813"/>
      <c r="L87" s="813"/>
      <c r="M87" s="814"/>
      <c r="N87" s="57">
        <f>L84+L85+L86</f>
        <v>4640.3408111595545</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20108.143515024734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1805</v>
      </c>
      <c r="C31" s="86" t="s">
        <v>2288</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0.15</v>
      </c>
      <c r="N41" s="351">
        <f>N77*M41</f>
        <v>10728.404455063024</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10728.404455063024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743</v>
      </c>
      <c r="B48" s="48" t="str">
        <f>VLOOKUP(A48,MATERIALES!A5:D373,3,FALSE)</f>
        <v xml:space="preserve">Tierra abonada </v>
      </c>
      <c r="C48" s="288"/>
      <c r="D48" s="288"/>
      <c r="E48" s="288"/>
      <c r="F48" s="288"/>
      <c r="G48" s="288"/>
      <c r="H48" s="288"/>
      <c r="I48" s="288"/>
      <c r="J48" s="318" t="str">
        <f>VLOOKUP(A48,MATERIALES!A4:D640,2,FALSE)</f>
        <v>m3</v>
      </c>
      <c r="K48" s="289">
        <v>2.1</v>
      </c>
      <c r="L48" s="274"/>
      <c r="M48" s="409">
        <f>VLOOKUP(A48,MATERIALES!A5:D396,4,FALSE)</f>
        <v>63601.844898584335</v>
      </c>
      <c r="N48" s="279">
        <f>K48*M48</f>
        <v>133563.87428702711</v>
      </c>
    </row>
    <row r="49" spans="1:14">
      <c r="A49" s="175" t="s">
        <v>414</v>
      </c>
      <c r="B49" s="48" t="str">
        <f>VLOOKUP(A49,MATERIALES!A6:D373,3,FALSE)</f>
        <v xml:space="preserve">Cicatrizante (para remoción de especies vegetales)
</v>
      </c>
      <c r="C49" s="432"/>
      <c r="D49" s="432"/>
      <c r="E49" s="432"/>
      <c r="F49" s="432"/>
      <c r="G49" s="432"/>
      <c r="H49" s="432"/>
      <c r="I49" s="432"/>
      <c r="J49" s="319" t="str">
        <f>VLOOKUP(A49,MATERIALES!A5:D641,2,FALSE)</f>
        <v>kg</v>
      </c>
      <c r="K49" s="404">
        <v>1</v>
      </c>
      <c r="L49" s="428"/>
      <c r="M49" s="409">
        <f>VLOOKUP(A49,MATERIALES!A6:D397,4,FALSE)</f>
        <v>785.98120711143247</v>
      </c>
      <c r="N49" s="279">
        <f>K49*M49</f>
        <v>785.98120711143247</v>
      </c>
    </row>
    <row r="50" spans="1:14">
      <c r="A50" s="175"/>
      <c r="B50" s="48"/>
      <c r="C50" s="432"/>
      <c r="D50" s="432"/>
      <c r="E50" s="432"/>
      <c r="F50" s="432"/>
      <c r="G50" s="432"/>
      <c r="H50" s="432"/>
      <c r="I50" s="432"/>
      <c r="J50" s="318"/>
      <c r="K50" s="404"/>
      <c r="L50" s="428"/>
      <c r="M50" s="409"/>
      <c r="N50" s="279"/>
    </row>
    <row r="51" spans="1:14">
      <c r="A51" s="175"/>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134349.85549413855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3.57</v>
      </c>
      <c r="N71" s="402">
        <f>K71/M71</f>
        <v>28609.078546834735</v>
      </c>
      <c r="O71" s="111"/>
    </row>
    <row r="72" spans="1:15">
      <c r="A72" s="176" t="s">
        <v>9</v>
      </c>
      <c r="B72" s="54" t="str">
        <f>VLOOKUP(A72,'MANO DE OBRA'!A8:D69,3,FALSE)</f>
        <v>Obrero (3)</v>
      </c>
      <c r="C72" s="52"/>
      <c r="D72" s="52"/>
      <c r="E72" s="52"/>
      <c r="F72" s="52"/>
      <c r="G72" s="52"/>
      <c r="H72" s="52"/>
      <c r="I72" s="299">
        <f>K72/J72*100</f>
        <v>82811.68411799999</v>
      </c>
      <c r="J72" s="300">
        <v>185</v>
      </c>
      <c r="K72" s="301">
        <f>VLOOKUP(A72,'MANO DE OBRA'!A8:D100,4,FALSE)</f>
        <v>153201.61561829998</v>
      </c>
      <c r="L72" s="55"/>
      <c r="M72" s="441">
        <v>3.57</v>
      </c>
      <c r="N72" s="402">
        <f>K72/M72</f>
        <v>42913.617820252097</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71522.696367086828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216600.95631628839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43320.191263257679</v>
      </c>
      <c r="M84" s="848"/>
      <c r="N84" s="56"/>
    </row>
    <row r="85" spans="1:14">
      <c r="B85" s="94" t="s">
        <v>1057</v>
      </c>
      <c r="C85" s="95"/>
      <c r="D85" s="95"/>
      <c r="E85" s="95"/>
      <c r="F85" s="95"/>
      <c r="G85" s="95"/>
      <c r="H85" s="95"/>
      <c r="I85" s="92"/>
      <c r="J85" s="93"/>
      <c r="K85" s="311">
        <v>0.05</v>
      </c>
      <c r="L85" s="847">
        <f>N79*K85</f>
        <v>10830.04781581442</v>
      </c>
      <c r="M85" s="848"/>
      <c r="N85" s="56"/>
    </row>
    <row r="86" spans="1:14" ht="15.75" thickBot="1">
      <c r="B86" s="96" t="s">
        <v>1058</v>
      </c>
      <c r="C86" s="97"/>
      <c r="D86" s="97"/>
      <c r="E86" s="97"/>
      <c r="F86" s="97"/>
      <c r="G86" s="97"/>
      <c r="H86" s="97"/>
      <c r="I86" s="98"/>
      <c r="J86" s="99"/>
      <c r="K86" s="312">
        <v>0.05</v>
      </c>
      <c r="L86" s="849">
        <f>N79*K86</f>
        <v>10830.04781581442</v>
      </c>
      <c r="M86" s="850"/>
      <c r="N86" s="56"/>
    </row>
    <row r="87" spans="1:14" ht="15.75" thickBot="1">
      <c r="B87" s="812" t="s">
        <v>1037</v>
      </c>
      <c r="C87" s="813"/>
      <c r="D87" s="813"/>
      <c r="E87" s="813"/>
      <c r="F87" s="813"/>
      <c r="G87" s="813"/>
      <c r="H87" s="813"/>
      <c r="I87" s="813"/>
      <c r="J87" s="813"/>
      <c r="K87" s="813"/>
      <c r="L87" s="813"/>
      <c r="M87" s="814"/>
      <c r="N87" s="57">
        <f>L84+L85+L86</f>
        <v>64980.286894886514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281581.24321117491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1806</v>
      </c>
      <c r="C31" s="86" t="s">
        <v>2289</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0.15</v>
      </c>
      <c r="N41" s="351">
        <f>N77*M41</f>
        <v>10728.404455063024</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10728.404455063024</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743</v>
      </c>
      <c r="B48" s="48" t="str">
        <f>VLOOKUP(A48,MATERIALES!A5:D373,3,FALSE)</f>
        <v xml:space="preserve">Tierra abonada </v>
      </c>
      <c r="C48" s="288"/>
      <c r="D48" s="288"/>
      <c r="E48" s="288"/>
      <c r="F48" s="288"/>
      <c r="G48" s="288"/>
      <c r="H48" s="288"/>
      <c r="I48" s="288"/>
      <c r="J48" s="318" t="str">
        <f>VLOOKUP(A48,MATERIALES!A4:D640,2,FALSE)</f>
        <v>m3</v>
      </c>
      <c r="K48" s="289">
        <v>2</v>
      </c>
      <c r="L48" s="274"/>
      <c r="M48" s="409">
        <f>VLOOKUP(A48,MATERIALES!A5:D396,4,FALSE)</f>
        <v>63601.844898584335</v>
      </c>
      <c r="N48" s="279">
        <f>K48*M48</f>
        <v>127203.68979716867</v>
      </c>
    </row>
    <row r="49" spans="1:14">
      <c r="A49" s="175" t="s">
        <v>414</v>
      </c>
      <c r="B49" s="48" t="str">
        <f>VLOOKUP(A49,MATERIALES!A6:D373,3,FALSE)</f>
        <v xml:space="preserve">Cicatrizante (para remoción de especies vegetales)
</v>
      </c>
      <c r="C49" s="432"/>
      <c r="D49" s="432"/>
      <c r="E49" s="432"/>
      <c r="F49" s="432"/>
      <c r="G49" s="432"/>
      <c r="H49" s="432"/>
      <c r="I49" s="432"/>
      <c r="J49" s="319" t="str">
        <f>VLOOKUP(A49,MATERIALES!A5:D641,2,FALSE)</f>
        <v>kg</v>
      </c>
      <c r="K49" s="404">
        <v>1</v>
      </c>
      <c r="L49" s="428"/>
      <c r="M49" s="409">
        <f>VLOOKUP(A49,MATERIALES!A6:D397,4,FALSE)</f>
        <v>785.98120711143247</v>
      </c>
      <c r="N49" s="279">
        <f>K49*M49</f>
        <v>785.98120711143247</v>
      </c>
    </row>
    <row r="50" spans="1:14">
      <c r="A50" s="175"/>
      <c r="B50" s="48"/>
      <c r="C50" s="432"/>
      <c r="D50" s="432"/>
      <c r="E50" s="432"/>
      <c r="F50" s="432"/>
      <c r="G50" s="432"/>
      <c r="H50" s="432"/>
      <c r="I50" s="432"/>
      <c r="J50" s="318"/>
      <c r="K50" s="404"/>
      <c r="L50" s="428"/>
      <c r="M50" s="409"/>
      <c r="N50" s="279"/>
    </row>
    <row r="51" spans="1:14">
      <c r="A51" s="175"/>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127989.6710042801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3.57</v>
      </c>
      <c r="N71" s="402">
        <f>K71/M71</f>
        <v>28609.078546834735</v>
      </c>
      <c r="O71" s="111"/>
    </row>
    <row r="72" spans="1:15">
      <c r="A72" s="176" t="s">
        <v>9</v>
      </c>
      <c r="B72" s="54" t="str">
        <f>VLOOKUP(A72,'MANO DE OBRA'!A8:D69,3,FALSE)</f>
        <v>Obrero (3)</v>
      </c>
      <c r="C72" s="52"/>
      <c r="D72" s="52"/>
      <c r="E72" s="52"/>
      <c r="F72" s="52"/>
      <c r="G72" s="52"/>
      <c r="H72" s="52"/>
      <c r="I72" s="299">
        <f>K72/J72*100</f>
        <v>82811.68411799999</v>
      </c>
      <c r="J72" s="300">
        <v>185</v>
      </c>
      <c r="K72" s="301">
        <f>VLOOKUP(A72,'MANO DE OBRA'!A8:D100,4,FALSE)</f>
        <v>153201.61561829998</v>
      </c>
      <c r="L72" s="55"/>
      <c r="M72" s="441">
        <v>3.57</v>
      </c>
      <c r="N72" s="402">
        <f>K72/M72</f>
        <v>42913.617820252097</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71522.696367086828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210240.77182642993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42048.154365285991</v>
      </c>
      <c r="M84" s="848"/>
      <c r="N84" s="56"/>
    </row>
    <row r="85" spans="1:14">
      <c r="B85" s="94" t="s">
        <v>1057</v>
      </c>
      <c r="C85" s="95"/>
      <c r="D85" s="95"/>
      <c r="E85" s="95"/>
      <c r="F85" s="95"/>
      <c r="G85" s="95"/>
      <c r="H85" s="95"/>
      <c r="I85" s="92"/>
      <c r="J85" s="93"/>
      <c r="K85" s="311">
        <v>0.05</v>
      </c>
      <c r="L85" s="847">
        <f>N79*K85</f>
        <v>10512.038591321498</v>
      </c>
      <c r="M85" s="848"/>
      <c r="N85" s="56"/>
    </row>
    <row r="86" spans="1:14" ht="15.75" thickBot="1">
      <c r="B86" s="96" t="s">
        <v>1058</v>
      </c>
      <c r="C86" s="97"/>
      <c r="D86" s="97"/>
      <c r="E86" s="97"/>
      <c r="F86" s="97"/>
      <c r="G86" s="97"/>
      <c r="H86" s="97"/>
      <c r="I86" s="98"/>
      <c r="J86" s="99"/>
      <c r="K86" s="312">
        <v>0.05</v>
      </c>
      <c r="L86" s="849">
        <f>N79*K86</f>
        <v>10512.038591321498</v>
      </c>
      <c r="M86" s="850"/>
      <c r="N86" s="56"/>
    </row>
    <row r="87" spans="1:14" ht="15.75" thickBot="1">
      <c r="B87" s="812" t="s">
        <v>1037</v>
      </c>
      <c r="C87" s="813"/>
      <c r="D87" s="813"/>
      <c r="E87" s="813"/>
      <c r="F87" s="813"/>
      <c r="G87" s="813"/>
      <c r="H87" s="813"/>
      <c r="I87" s="813"/>
      <c r="J87" s="813"/>
      <c r="K87" s="813"/>
      <c r="L87" s="813"/>
      <c r="M87" s="814"/>
      <c r="N87" s="57">
        <f>L84+L85+L86</f>
        <v>63072.23154792899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273313.00337435893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1807</v>
      </c>
      <c r="C31" s="86" t="s">
        <v>2290</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4479.5794040438586</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4479.5794040438586</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743</v>
      </c>
      <c r="B48" s="48" t="str">
        <f>VLOOKUP(A48,MATERIALES!A5:D373,3,FALSE)</f>
        <v xml:space="preserve">Tierra abonada </v>
      </c>
      <c r="C48" s="288"/>
      <c r="D48" s="288"/>
      <c r="E48" s="288"/>
      <c r="F48" s="288"/>
      <c r="G48" s="288"/>
      <c r="H48" s="288"/>
      <c r="I48" s="288"/>
      <c r="J48" s="318" t="str">
        <f>VLOOKUP(A48,MATERIALES!A4:D640,2,FALSE)</f>
        <v>m3</v>
      </c>
      <c r="K48" s="289">
        <v>1.31</v>
      </c>
      <c r="L48" s="274"/>
      <c r="M48" s="409">
        <f>VLOOKUP(A48,MATERIALES!A5:D396,4,FALSE)</f>
        <v>63601.844898584335</v>
      </c>
      <c r="N48" s="279">
        <f>K48*M48</f>
        <v>83318.41681714548</v>
      </c>
    </row>
    <row r="49" spans="1:14">
      <c r="A49" s="175" t="s">
        <v>414</v>
      </c>
      <c r="B49" s="48" t="str">
        <f>VLOOKUP(A49,MATERIALES!A6:D373,3,FALSE)</f>
        <v xml:space="preserve">Cicatrizante (para remoción de especies vegetales)
</v>
      </c>
      <c r="C49" s="432"/>
      <c r="D49" s="432"/>
      <c r="E49" s="432"/>
      <c r="F49" s="432"/>
      <c r="G49" s="432"/>
      <c r="H49" s="432"/>
      <c r="I49" s="432"/>
      <c r="J49" s="319" t="str">
        <f>VLOOKUP(A49,MATERIALES!A5:D641,2,FALSE)</f>
        <v>kg</v>
      </c>
      <c r="K49" s="404">
        <v>1</v>
      </c>
      <c r="L49" s="428"/>
      <c r="M49" s="409">
        <f>VLOOKUP(A49,MATERIALES!A6:D397,4,FALSE)</f>
        <v>785.98120711143247</v>
      </c>
      <c r="N49" s="279">
        <f>K49*M49</f>
        <v>785.98120711143247</v>
      </c>
    </row>
    <row r="50" spans="1:14">
      <c r="A50" s="175"/>
      <c r="B50" s="48"/>
      <c r="C50" s="432"/>
      <c r="D50" s="432"/>
      <c r="E50" s="432"/>
      <c r="F50" s="432"/>
      <c r="G50" s="432"/>
      <c r="H50" s="432"/>
      <c r="I50" s="432"/>
      <c r="J50" s="318"/>
      <c r="K50" s="404"/>
      <c r="L50" s="428"/>
      <c r="M50" s="409"/>
      <c r="N50" s="279"/>
    </row>
    <row r="51" spans="1:14">
      <c r="A51" s="175"/>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84104.398024256909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5.7</v>
      </c>
      <c r="N71" s="402">
        <f>K71/M71</f>
        <v>17918.317616175438</v>
      </c>
      <c r="O71" s="111"/>
    </row>
    <row r="72" spans="1:15">
      <c r="A72" s="176" t="s">
        <v>9</v>
      </c>
      <c r="B72" s="54" t="str">
        <f>VLOOKUP(A72,'MANO DE OBRA'!A8:D69,3,FALSE)</f>
        <v>Obrero (3)</v>
      </c>
      <c r="C72" s="52"/>
      <c r="D72" s="52"/>
      <c r="E72" s="52"/>
      <c r="F72" s="52"/>
      <c r="G72" s="52"/>
      <c r="H72" s="52"/>
      <c r="I72" s="299">
        <f>K72/J72*100</f>
        <v>82811.68411799999</v>
      </c>
      <c r="J72" s="300">
        <v>185</v>
      </c>
      <c r="K72" s="301">
        <f>VLOOKUP(A72,'MANO DE OBRA'!A8:D100,4,FALSE)</f>
        <v>153201.61561829998</v>
      </c>
      <c r="L72" s="55"/>
      <c r="M72" s="441">
        <v>5.7</v>
      </c>
      <c r="N72" s="402">
        <f>K72/M72</f>
        <v>26877.476424263154</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44795.794040438588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133379.77146873937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26675.954293747876</v>
      </c>
      <c r="M84" s="848"/>
      <c r="N84" s="56"/>
    </row>
    <row r="85" spans="1:14">
      <c r="B85" s="94" t="s">
        <v>1057</v>
      </c>
      <c r="C85" s="95"/>
      <c r="D85" s="95"/>
      <c r="E85" s="95"/>
      <c r="F85" s="95"/>
      <c r="G85" s="95"/>
      <c r="H85" s="95"/>
      <c r="I85" s="92"/>
      <c r="J85" s="93"/>
      <c r="K85" s="311">
        <v>0.05</v>
      </c>
      <c r="L85" s="847">
        <f>N79*K85</f>
        <v>6668.9885734369691</v>
      </c>
      <c r="M85" s="848"/>
      <c r="N85" s="56"/>
    </row>
    <row r="86" spans="1:14" ht="15.75" thickBot="1">
      <c r="B86" s="96" t="s">
        <v>1058</v>
      </c>
      <c r="C86" s="97"/>
      <c r="D86" s="97"/>
      <c r="E86" s="97"/>
      <c r="F86" s="97"/>
      <c r="G86" s="97"/>
      <c r="H86" s="97"/>
      <c r="I86" s="98"/>
      <c r="J86" s="99"/>
      <c r="K86" s="312">
        <v>0.05</v>
      </c>
      <c r="L86" s="849">
        <f>N79*K86</f>
        <v>6668.9885734369691</v>
      </c>
      <c r="M86" s="850"/>
      <c r="N86" s="56"/>
    </row>
    <row r="87" spans="1:14" ht="15.75" thickBot="1">
      <c r="B87" s="812" t="s">
        <v>1037</v>
      </c>
      <c r="C87" s="813"/>
      <c r="D87" s="813"/>
      <c r="E87" s="813"/>
      <c r="F87" s="813"/>
      <c r="G87" s="813"/>
      <c r="H87" s="813"/>
      <c r="I87" s="813"/>
      <c r="J87" s="813"/>
      <c r="K87" s="813"/>
      <c r="L87" s="813"/>
      <c r="M87" s="814"/>
      <c r="N87" s="57">
        <f>L84+L85+L86</f>
        <v>40013.931440621811</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173393.70290936119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1808</v>
      </c>
      <c r="C31" s="86" t="s">
        <v>2291</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3754.9415592720588</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3754.9415592720588</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743</v>
      </c>
      <c r="B48" s="48" t="str">
        <f>VLOOKUP(A48,MATERIALES!A5:D373,3,FALSE)</f>
        <v xml:space="preserve">Tierra abonada </v>
      </c>
      <c r="C48" s="288"/>
      <c r="D48" s="288"/>
      <c r="E48" s="288"/>
      <c r="F48" s="288"/>
      <c r="G48" s="288"/>
      <c r="H48" s="288"/>
      <c r="I48" s="288"/>
      <c r="J48" s="318" t="str">
        <f>VLOOKUP(A48,MATERIALES!A4:D640,2,FALSE)</f>
        <v>m3</v>
      </c>
      <c r="K48" s="289">
        <v>1.1000000000000001</v>
      </c>
      <c r="L48" s="274"/>
      <c r="M48" s="409">
        <f>VLOOKUP(A48,MATERIALES!A5:D396,4,FALSE)</f>
        <v>63601.844898584335</v>
      </c>
      <c r="N48" s="279">
        <f>K48*M48</f>
        <v>69962.029388442781</v>
      </c>
    </row>
    <row r="49" spans="1:14">
      <c r="A49" s="175" t="s">
        <v>414</v>
      </c>
      <c r="B49" s="48" t="str">
        <f>VLOOKUP(A49,MATERIALES!A6:D373,3,FALSE)</f>
        <v xml:space="preserve">Cicatrizante (para remoción de especies vegetales)
</v>
      </c>
      <c r="C49" s="432"/>
      <c r="D49" s="432"/>
      <c r="E49" s="432"/>
      <c r="F49" s="432"/>
      <c r="G49" s="432"/>
      <c r="H49" s="432"/>
      <c r="I49" s="432"/>
      <c r="J49" s="319" t="str">
        <f>VLOOKUP(A49,MATERIALES!A5:D641,2,FALSE)</f>
        <v>kg</v>
      </c>
      <c r="K49" s="404">
        <v>1</v>
      </c>
      <c r="L49" s="428"/>
      <c r="M49" s="409">
        <f>VLOOKUP(A49,MATERIALES!A6:D397,4,FALSE)</f>
        <v>785.98120711143247</v>
      </c>
      <c r="N49" s="279">
        <f>K49*M49</f>
        <v>785.98120711143247</v>
      </c>
    </row>
    <row r="50" spans="1:14">
      <c r="A50" s="175"/>
      <c r="B50" s="48"/>
      <c r="C50" s="432"/>
      <c r="D50" s="432"/>
      <c r="E50" s="432"/>
      <c r="F50" s="432"/>
      <c r="G50" s="432"/>
      <c r="H50" s="432"/>
      <c r="I50" s="432"/>
      <c r="J50" s="318"/>
      <c r="K50" s="404"/>
      <c r="L50" s="428"/>
      <c r="M50" s="409"/>
      <c r="N50" s="279"/>
    </row>
    <row r="51" spans="1:14">
      <c r="A51" s="175"/>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70748.010595554209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6.8</v>
      </c>
      <c r="N71" s="402">
        <f>K71/M71</f>
        <v>15019.766237088235</v>
      </c>
      <c r="O71" s="111"/>
    </row>
    <row r="72" spans="1:15">
      <c r="A72" s="176" t="s">
        <v>9</v>
      </c>
      <c r="B72" s="54" t="str">
        <f>VLOOKUP(A72,'MANO DE OBRA'!A8:D69,3,FALSE)</f>
        <v>Obrero (3)</v>
      </c>
      <c r="C72" s="52"/>
      <c r="D72" s="52"/>
      <c r="E72" s="52"/>
      <c r="F72" s="52"/>
      <c r="G72" s="52"/>
      <c r="H72" s="52"/>
      <c r="I72" s="299">
        <f>K72/J72*100</f>
        <v>82811.68411799999</v>
      </c>
      <c r="J72" s="300">
        <v>185</v>
      </c>
      <c r="K72" s="301">
        <f>VLOOKUP(A72,'MANO DE OBRA'!A8:D100,4,FALSE)</f>
        <v>153201.61561829998</v>
      </c>
      <c r="L72" s="55"/>
      <c r="M72" s="441">
        <v>6.8</v>
      </c>
      <c r="N72" s="402">
        <f>K72/M72</f>
        <v>22529.649355632351</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37549.415592720587</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112052.36774754686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22410.473549509374</v>
      </c>
      <c r="M84" s="848"/>
      <c r="N84" s="56"/>
    </row>
    <row r="85" spans="1:14">
      <c r="B85" s="94" t="s">
        <v>1057</v>
      </c>
      <c r="C85" s="95"/>
      <c r="D85" s="95"/>
      <c r="E85" s="95"/>
      <c r="F85" s="95"/>
      <c r="G85" s="95"/>
      <c r="H85" s="95"/>
      <c r="I85" s="92"/>
      <c r="J85" s="93"/>
      <c r="K85" s="311">
        <v>0.05</v>
      </c>
      <c r="L85" s="847">
        <f>N79*K85</f>
        <v>5602.6183873773434</v>
      </c>
      <c r="M85" s="848"/>
      <c r="N85" s="56"/>
    </row>
    <row r="86" spans="1:14" ht="15.75" thickBot="1">
      <c r="B86" s="96" t="s">
        <v>1058</v>
      </c>
      <c r="C86" s="97"/>
      <c r="D86" s="97"/>
      <c r="E86" s="97"/>
      <c r="F86" s="97"/>
      <c r="G86" s="97"/>
      <c r="H86" s="97"/>
      <c r="I86" s="98"/>
      <c r="J86" s="99"/>
      <c r="K86" s="312">
        <v>0.05</v>
      </c>
      <c r="L86" s="849">
        <f>N79*K86</f>
        <v>5602.6183873773434</v>
      </c>
      <c r="M86" s="850"/>
      <c r="N86" s="56"/>
    </row>
    <row r="87" spans="1:14" ht="15.75" thickBot="1">
      <c r="B87" s="812" t="s">
        <v>1037</v>
      </c>
      <c r="C87" s="813"/>
      <c r="D87" s="813"/>
      <c r="E87" s="813"/>
      <c r="F87" s="813"/>
      <c r="G87" s="813"/>
      <c r="H87" s="813"/>
      <c r="I87" s="813"/>
      <c r="J87" s="813"/>
      <c r="K87" s="813"/>
      <c r="L87" s="813"/>
      <c r="M87" s="814"/>
      <c r="N87" s="57">
        <f>L84+L85+L86</f>
        <v>33615.710324264059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145668.07807181092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1246</v>
      </c>
      <c r="C31" s="86" t="s">
        <v>2292</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A38" s="118"/>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255.33602603049999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255.33602603049999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743</v>
      </c>
      <c r="B48" s="48" t="str">
        <f>VLOOKUP(A48,MATERIALES!A5:D373,3,FALSE)</f>
        <v xml:space="preserve">Tierra abonada </v>
      </c>
      <c r="C48" s="288"/>
      <c r="D48" s="288"/>
      <c r="E48" s="288"/>
      <c r="F48" s="288"/>
      <c r="G48" s="288"/>
      <c r="H48" s="288"/>
      <c r="I48" s="288"/>
      <c r="J48" s="318" t="str">
        <f>VLOOKUP(A48,MATERIALES!A4:D640,2,FALSE)</f>
        <v>m3</v>
      </c>
      <c r="K48" s="289">
        <v>0.05</v>
      </c>
      <c r="L48" s="274"/>
      <c r="M48" s="409">
        <f>VLOOKUP(A48,MATERIALES!A5:D396,4,FALSE)</f>
        <v>63601.844898584335</v>
      </c>
      <c r="N48" s="279">
        <f>K48*M48</f>
        <v>3180.092244929217</v>
      </c>
    </row>
    <row r="49" spans="1:14">
      <c r="A49" s="175" t="s">
        <v>845</v>
      </c>
      <c r="B49" s="48" t="str">
        <f>VLOOKUP(A49,MATERIALES!A6:D373,3,FALSE)</f>
        <v>Agua</v>
      </c>
      <c r="C49" s="432"/>
      <c r="D49" s="432"/>
      <c r="E49" s="432"/>
      <c r="F49" s="432"/>
      <c r="G49" s="432"/>
      <c r="H49" s="432"/>
      <c r="I49" s="432"/>
      <c r="J49" s="319" t="str">
        <f>VLOOKUP(A49,MATERIALES!A5:D641,2,FALSE)</f>
        <v>lt</v>
      </c>
      <c r="K49" s="404">
        <v>5</v>
      </c>
      <c r="L49" s="428"/>
      <c r="M49" s="409">
        <f>VLOOKUP(A49,MATERIALES!A6:D397,4,FALSE)</f>
        <v>44.211442900018071</v>
      </c>
      <c r="N49" s="279">
        <f>K49*M49</f>
        <v>221.05721450009037</v>
      </c>
    </row>
    <row r="50" spans="1:14">
      <c r="A50" s="175" t="s">
        <v>997</v>
      </c>
      <c r="B50" s="48" t="str">
        <f>VLOOKUP(A50,MATERIALES!A6:D373,3,FALSE)</f>
        <v>Cespedones</v>
      </c>
      <c r="C50" s="432"/>
      <c r="D50" s="432"/>
      <c r="E50" s="432"/>
      <c r="F50" s="432"/>
      <c r="G50" s="432"/>
      <c r="H50" s="432"/>
      <c r="I50" s="432"/>
      <c r="J50" s="319" t="str">
        <f>VLOOKUP(A50,MATERIALES!A6:D642,2,FALSE)</f>
        <v>m2</v>
      </c>
      <c r="K50" s="404">
        <v>1</v>
      </c>
      <c r="L50" s="428"/>
      <c r="M50" s="409">
        <f>VLOOKUP(A50,MATERIALES!A6:D398,4,FALSE)</f>
        <v>10523.551505840414</v>
      </c>
      <c r="N50" s="279">
        <f>K50*M50</f>
        <v>10523.551505840414</v>
      </c>
    </row>
    <row r="51" spans="1:14">
      <c r="A51" s="175"/>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13924.700965269722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30</v>
      </c>
      <c r="B71" s="54" t="str">
        <f>VLOOKUP(A71,'MANO DE OBRA'!A8:D68,3,FALSE)</f>
        <v>Oficial</v>
      </c>
      <c r="C71" s="52"/>
      <c r="D71" s="52"/>
      <c r="E71" s="52"/>
      <c r="F71" s="52"/>
      <c r="G71" s="52"/>
      <c r="H71" s="52"/>
      <c r="I71" s="299">
        <f>K71/J71*100</f>
        <v>55207.789411999998</v>
      </c>
      <c r="J71" s="300">
        <v>185</v>
      </c>
      <c r="K71" s="301">
        <f>VLOOKUP(A71,'MANO DE OBRA'!A8:D99,4,FALSE)</f>
        <v>102134.4104122</v>
      </c>
      <c r="L71" s="55"/>
      <c r="M71" s="441">
        <v>100</v>
      </c>
      <c r="N71" s="402">
        <f>K71/M71</f>
        <v>1021.344104122</v>
      </c>
      <c r="O71" s="111"/>
    </row>
    <row r="72" spans="1:15">
      <c r="A72" s="176" t="s">
        <v>9</v>
      </c>
      <c r="B72" s="54" t="str">
        <f>VLOOKUP(A72,'MANO DE OBRA'!A8:D69,3,FALSE)</f>
        <v>Obrero (3)</v>
      </c>
      <c r="C72" s="52"/>
      <c r="D72" s="52"/>
      <c r="E72" s="52"/>
      <c r="F72" s="52"/>
      <c r="G72" s="52"/>
      <c r="H72" s="52"/>
      <c r="I72" s="299">
        <f>K72/J72*100</f>
        <v>82811.68411799999</v>
      </c>
      <c r="J72" s="300">
        <v>185</v>
      </c>
      <c r="K72" s="301">
        <f>VLOOKUP(A72,'MANO DE OBRA'!A8:D100,4,FALSE)</f>
        <v>153201.61561829998</v>
      </c>
      <c r="L72" s="55"/>
      <c r="M72" s="441">
        <v>100</v>
      </c>
      <c r="N72" s="402">
        <f>K72/M72</f>
        <v>1532.0161561829998</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2553.3602603049999</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16733.39725160522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3346.679450321044</v>
      </c>
      <c r="M84" s="848"/>
      <c r="N84" s="56"/>
    </row>
    <row r="85" spans="1:14">
      <c r="B85" s="94" t="s">
        <v>1057</v>
      </c>
      <c r="C85" s="95"/>
      <c r="D85" s="95"/>
      <c r="E85" s="95"/>
      <c r="F85" s="95"/>
      <c r="G85" s="95"/>
      <c r="H85" s="95"/>
      <c r="I85" s="92"/>
      <c r="J85" s="93"/>
      <c r="K85" s="311">
        <v>0.05</v>
      </c>
      <c r="L85" s="847">
        <f>N79*K85</f>
        <v>836.669862580261</v>
      </c>
      <c r="M85" s="848"/>
      <c r="N85" s="56"/>
    </row>
    <row r="86" spans="1:14" ht="15.75" thickBot="1">
      <c r="B86" s="96" t="s">
        <v>1058</v>
      </c>
      <c r="C86" s="97"/>
      <c r="D86" s="97"/>
      <c r="E86" s="97"/>
      <c r="F86" s="97"/>
      <c r="G86" s="97"/>
      <c r="H86" s="97"/>
      <c r="I86" s="98"/>
      <c r="J86" s="99"/>
      <c r="K86" s="312">
        <v>0.05</v>
      </c>
      <c r="L86" s="849">
        <f>N79*K86</f>
        <v>836.669862580261</v>
      </c>
      <c r="M86" s="850"/>
      <c r="N86" s="56"/>
    </row>
    <row r="87" spans="1:14" ht="15.75" thickBot="1">
      <c r="B87" s="812" t="s">
        <v>1037</v>
      </c>
      <c r="C87" s="813"/>
      <c r="D87" s="813"/>
      <c r="E87" s="813"/>
      <c r="F87" s="813"/>
      <c r="G87" s="813"/>
      <c r="H87" s="813"/>
      <c r="I87" s="813"/>
      <c r="J87" s="813"/>
      <c r="K87" s="813"/>
      <c r="L87" s="813"/>
      <c r="M87" s="814"/>
      <c r="N87" s="57">
        <f>L84+L85+L86</f>
        <v>5020.019175481566</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21753.416427086784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7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1247</v>
      </c>
      <c r="C31" s="86" t="s">
        <v>2293</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0.1</v>
      </c>
      <c r="N41" s="351">
        <f>N77*M41</f>
        <v>102.1344104122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102.1344104122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429</v>
      </c>
      <c r="B48" s="48"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496.15063698909171</v>
      </c>
      <c r="N48" s="279">
        <f>K48*M48</f>
        <v>496.15063698909171</v>
      </c>
    </row>
    <row r="49" spans="1:14">
      <c r="A49" s="175" t="s">
        <v>688</v>
      </c>
      <c r="B49" s="48" t="str">
        <f>VLOOKUP(A49,MATERIALES!A6:D373,3,FALSE)</f>
        <v>Semillas para empradizar</v>
      </c>
      <c r="C49" s="432"/>
      <c r="D49" s="432"/>
      <c r="E49" s="432"/>
      <c r="F49" s="432"/>
      <c r="G49" s="432"/>
      <c r="H49" s="432"/>
      <c r="I49" s="432"/>
      <c r="J49" s="319" t="str">
        <f>VLOOKUP(A49,MATERIALES!A5:D641,2,FALSE)</f>
        <v>kg</v>
      </c>
      <c r="K49" s="404">
        <v>0.05</v>
      </c>
      <c r="L49" s="428"/>
      <c r="M49" s="409">
        <f>VLOOKUP(A49,MATERIALES!A6:D397,4,FALSE)</f>
        <v>70281.938576508153</v>
      </c>
      <c r="N49" s="279">
        <f>K49*M49</f>
        <v>3514.0969288254078</v>
      </c>
    </row>
    <row r="50" spans="1:14">
      <c r="A50" s="175" t="s">
        <v>743</v>
      </c>
      <c r="B50" s="48" t="str">
        <f>VLOOKUP(A50,MATERIALES!A6:D373,3,FALSE)</f>
        <v xml:space="preserve">Tierra abonada </v>
      </c>
      <c r="C50" s="432"/>
      <c r="D50" s="432"/>
      <c r="E50" s="432"/>
      <c r="F50" s="432"/>
      <c r="G50" s="432"/>
      <c r="H50" s="432"/>
      <c r="I50" s="432"/>
      <c r="J50" s="319" t="str">
        <f>VLOOKUP(A50,MATERIALES!A6:D642,2,FALSE)</f>
        <v>m3</v>
      </c>
      <c r="K50" s="404">
        <v>7.4999999999999997E-2</v>
      </c>
      <c r="L50" s="428"/>
      <c r="M50" s="409">
        <f>VLOOKUP(A50,MATERIALES!A6:D398,4,FALSE)</f>
        <v>63601.844898584335</v>
      </c>
      <c r="N50" s="279">
        <f>K50*M50</f>
        <v>4770.1383673938253</v>
      </c>
    </row>
    <row r="51" spans="1:14">
      <c r="A51" s="175" t="s">
        <v>845</v>
      </c>
      <c r="B51" s="48" t="str">
        <f>VLOOKUP(A51,MATERIALES!A6:D373,3,FALSE)</f>
        <v>Agua</v>
      </c>
      <c r="C51" s="432"/>
      <c r="D51" s="432"/>
      <c r="E51" s="432"/>
      <c r="F51" s="432"/>
      <c r="G51" s="432"/>
      <c r="H51" s="432"/>
      <c r="I51" s="432"/>
      <c r="J51" s="319" t="str">
        <f>VLOOKUP(A51,MATERIALES!A6:D643,2,FALSE)</f>
        <v>lt</v>
      </c>
      <c r="K51" s="404">
        <v>5</v>
      </c>
      <c r="L51" s="428"/>
      <c r="M51" s="409">
        <f>VLOOKUP(A51,MATERIALES!A6:D399,4,FALSE)</f>
        <v>44.211442900018071</v>
      </c>
      <c r="N51" s="279">
        <f>K51*M51</f>
        <v>221.05721450009037</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9001.4431477084145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7</v>
      </c>
      <c r="B71" s="54" t="str">
        <f>VLOOKUP(A71,'MANO DE OBRA'!A8:D68,3,FALSE)</f>
        <v>Obrero (2)</v>
      </c>
      <c r="C71" s="52"/>
      <c r="D71" s="52"/>
      <c r="E71" s="52"/>
      <c r="F71" s="52"/>
      <c r="G71" s="52"/>
      <c r="H71" s="52"/>
      <c r="I71" s="299">
        <f>K71/J71*100</f>
        <v>55207.789411999998</v>
      </c>
      <c r="J71" s="300">
        <v>185</v>
      </c>
      <c r="K71" s="301">
        <f>VLOOKUP(A71,'MANO DE OBRA'!A8:D99,4,FALSE)</f>
        <v>102134.4104122</v>
      </c>
      <c r="L71" s="55"/>
      <c r="M71" s="441">
        <v>100</v>
      </c>
      <c r="N71" s="402">
        <f>K71/M71</f>
        <v>1021.344104122</v>
      </c>
      <c r="O71" s="111"/>
    </row>
    <row r="72" spans="1:15">
      <c r="A72" s="176"/>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1021.344104122</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10124.921662242614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2024.9843324485228</v>
      </c>
      <c r="M84" s="848"/>
      <c r="N84" s="56"/>
    </row>
    <row r="85" spans="1:14">
      <c r="B85" s="94" t="s">
        <v>1057</v>
      </c>
      <c r="C85" s="95"/>
      <c r="D85" s="95"/>
      <c r="E85" s="95"/>
      <c r="F85" s="95"/>
      <c r="G85" s="95"/>
      <c r="H85" s="95"/>
      <c r="I85" s="92"/>
      <c r="J85" s="93"/>
      <c r="K85" s="311">
        <v>0.05</v>
      </c>
      <c r="L85" s="847">
        <f>N79*K85</f>
        <v>506.24608311213069</v>
      </c>
      <c r="M85" s="848"/>
      <c r="N85" s="56"/>
    </row>
    <row r="86" spans="1:14" ht="15.75" thickBot="1">
      <c r="B86" s="96" t="s">
        <v>1058</v>
      </c>
      <c r="C86" s="97"/>
      <c r="D86" s="97"/>
      <c r="E86" s="97"/>
      <c r="F86" s="97"/>
      <c r="G86" s="97"/>
      <c r="H86" s="97"/>
      <c r="I86" s="98"/>
      <c r="J86" s="99"/>
      <c r="K86" s="312">
        <v>0.05</v>
      </c>
      <c r="L86" s="849">
        <f>N79*K86</f>
        <v>506.24608311213069</v>
      </c>
      <c r="M86" s="850"/>
      <c r="N86" s="56"/>
    </row>
    <row r="87" spans="1:14" ht="15.75" thickBot="1">
      <c r="B87" s="812" t="s">
        <v>1037</v>
      </c>
      <c r="C87" s="813"/>
      <c r="D87" s="813"/>
      <c r="E87" s="813"/>
      <c r="F87" s="813"/>
      <c r="G87" s="813"/>
      <c r="H87" s="813"/>
      <c r="I87" s="813"/>
      <c r="J87" s="813"/>
      <c r="K87" s="813"/>
      <c r="L87" s="813"/>
      <c r="M87" s="814"/>
      <c r="N87" s="57">
        <f>L84+L85+L86</f>
        <v>3037.4764986727841</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13162.398160915398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customHeight="1" thickBot="1">
      <c r="A31" t="s">
        <v>1928</v>
      </c>
      <c r="B31" s="85" t="s">
        <v>1248</v>
      </c>
      <c r="C31" s="86" t="s">
        <v>2294</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253</v>
      </c>
      <c r="B36" s="861" t="str">
        <f>VLOOKUP(A36,EQUIPOS!A6:D154,3,FALSE)</f>
        <v>Máquina hidrosembradora</v>
      </c>
      <c r="C36" s="862"/>
      <c r="D36" s="862"/>
      <c r="E36" s="862"/>
      <c r="F36" s="862"/>
      <c r="G36" s="862"/>
      <c r="H36" s="863"/>
      <c r="I36" s="274"/>
      <c r="J36" s="275"/>
      <c r="K36" s="276">
        <f>VLOOKUP(A36,EQUIPOS!A6:D163,4,FALSE)</f>
        <v>30653.748991060031</v>
      </c>
      <c r="L36" s="277"/>
      <c r="M36" s="343">
        <v>350</v>
      </c>
      <c r="N36" s="279">
        <f>K36/M36</f>
        <v>87.582139974457235</v>
      </c>
    </row>
    <row r="37" spans="1:14">
      <c r="A37" s="118" t="s">
        <v>138</v>
      </c>
      <c r="B37" s="861" t="str">
        <f>VLOOKUP(A37,EQUIPOS!A7:D154,3,FALSE)</f>
        <v>Camioneta D-300</v>
      </c>
      <c r="C37" s="862"/>
      <c r="D37" s="862"/>
      <c r="E37" s="862"/>
      <c r="F37" s="862"/>
      <c r="G37" s="862"/>
      <c r="H37" s="863"/>
      <c r="I37" s="428"/>
      <c r="J37" s="429"/>
      <c r="K37" s="276">
        <f>VLOOKUP(A37,EQUIPOS!A7:D164,4,FALSE)</f>
        <v>46851.456304810563</v>
      </c>
      <c r="L37" s="342"/>
      <c r="M37" s="343">
        <v>350</v>
      </c>
      <c r="N37" s="279">
        <f>K37/M37</f>
        <v>133.86130372803018</v>
      </c>
    </row>
    <row r="38" spans="1:14">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4.5595718934017855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226.0030155958892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429</v>
      </c>
      <c r="B48" s="48"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496.15063698909171</v>
      </c>
      <c r="N48" s="279">
        <f>K48*M48</f>
        <v>496.15063698909171</v>
      </c>
    </row>
    <row r="49" spans="1:14">
      <c r="A49" s="175" t="s">
        <v>509</v>
      </c>
      <c r="B49" s="48" t="str">
        <f>VLOOKUP(A49,MATERIALES!A6:D373,3,FALSE)</f>
        <v>Mulch Orgánico</v>
      </c>
      <c r="C49" s="432"/>
      <c r="D49" s="432"/>
      <c r="E49" s="432"/>
      <c r="F49" s="432"/>
      <c r="G49" s="432"/>
      <c r="H49" s="432"/>
      <c r="I49" s="432"/>
      <c r="J49" s="319" t="str">
        <f>VLOOKUP(A49,MATERIALES!A5:D641,2,FALSE)</f>
        <v>kg</v>
      </c>
      <c r="K49" s="404">
        <v>0.4</v>
      </c>
      <c r="L49" s="428"/>
      <c r="M49" s="409">
        <f>VLOOKUP(A49,MATERIALES!A6:D397,4,FALSE)</f>
        <v>3934.818418101609</v>
      </c>
      <c r="N49" s="279">
        <f>K49*M49</f>
        <v>1573.9273672406437</v>
      </c>
    </row>
    <row r="50" spans="1:14">
      <c r="A50" s="175" t="s">
        <v>845</v>
      </c>
      <c r="B50" s="48" t="str">
        <f>VLOOKUP(A50,MATERIALES!A6:D373,3,FALSE)</f>
        <v>Agua</v>
      </c>
      <c r="C50" s="432"/>
      <c r="D50" s="432"/>
      <c r="E50" s="432"/>
      <c r="F50" s="432"/>
      <c r="G50" s="432"/>
      <c r="H50" s="432"/>
      <c r="I50" s="432"/>
      <c r="J50" s="319" t="str">
        <f>VLOOKUP(A50,MATERIALES!A6:D642,2,FALSE)</f>
        <v>lt</v>
      </c>
      <c r="K50" s="404">
        <v>5</v>
      </c>
      <c r="L50" s="428"/>
      <c r="M50" s="409">
        <f>VLOOKUP(A50,MATERIALES!A6:D398,4,FALSE)</f>
        <v>44.211442900018071</v>
      </c>
      <c r="N50" s="279">
        <f>K50*M50</f>
        <v>221.05721450009037</v>
      </c>
    </row>
    <row r="51" spans="1:14">
      <c r="A51" s="175" t="s">
        <v>688</v>
      </c>
      <c r="B51" s="48" t="str">
        <f>VLOOKUP(A51,MATERIALES!A6:D373,3,FALSE)</f>
        <v>Semillas para empradizar</v>
      </c>
      <c r="C51" s="432"/>
      <c r="D51" s="432"/>
      <c r="E51" s="432"/>
      <c r="F51" s="432"/>
      <c r="G51" s="432"/>
      <c r="H51" s="432"/>
      <c r="I51" s="432"/>
      <c r="J51" s="319" t="str">
        <f>VLOOKUP(A51,MATERIALES!A6:D643,2,FALSE)</f>
        <v>kg</v>
      </c>
      <c r="K51" s="404">
        <v>0.05</v>
      </c>
      <c r="L51" s="428"/>
      <c r="M51" s="409">
        <f>VLOOKUP(A51,MATERIALES!A6:D399,4,FALSE)</f>
        <v>70281.938576508153</v>
      </c>
      <c r="N51" s="279">
        <f>K51*M51</f>
        <v>3514.0969288254078</v>
      </c>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5805.2321475552344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2800</v>
      </c>
      <c r="N71" s="402">
        <f>K71/M71</f>
        <v>54.714862720821422</v>
      </c>
      <c r="O71" s="111"/>
    </row>
    <row r="72" spans="1:15">
      <c r="A72" s="176"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2800</v>
      </c>
      <c r="N72" s="402">
        <f>K72/M72</f>
        <v>36.476575147214284</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91.191437868035706</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6122.4266010191595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1224.4853202038319</v>
      </c>
      <c r="M84" s="848"/>
      <c r="N84" s="56"/>
    </row>
    <row r="85" spans="1:14">
      <c r="B85" s="94" t="s">
        <v>1057</v>
      </c>
      <c r="C85" s="95"/>
      <c r="D85" s="95"/>
      <c r="E85" s="95"/>
      <c r="F85" s="95"/>
      <c r="G85" s="95"/>
      <c r="H85" s="95"/>
      <c r="I85" s="92"/>
      <c r="J85" s="93"/>
      <c r="K85" s="311">
        <v>0.05</v>
      </c>
      <c r="L85" s="847">
        <f>N79*K85</f>
        <v>306.12133005095797</v>
      </c>
      <c r="M85" s="848"/>
      <c r="N85" s="56"/>
    </row>
    <row r="86" spans="1:14" ht="15.75" thickBot="1">
      <c r="B86" s="96" t="s">
        <v>1058</v>
      </c>
      <c r="C86" s="97"/>
      <c r="D86" s="97"/>
      <c r="E86" s="97"/>
      <c r="F86" s="97"/>
      <c r="G86" s="97"/>
      <c r="H86" s="97"/>
      <c r="I86" s="98"/>
      <c r="J86" s="99"/>
      <c r="K86" s="312">
        <v>0.05</v>
      </c>
      <c r="L86" s="849">
        <f>N79*K86</f>
        <v>306.12133005095797</v>
      </c>
      <c r="M86" s="850"/>
      <c r="N86" s="56"/>
    </row>
    <row r="87" spans="1:14" ht="15.75" thickBot="1">
      <c r="B87" s="812" t="s">
        <v>1037</v>
      </c>
      <c r="C87" s="813"/>
      <c r="D87" s="813"/>
      <c r="E87" s="813"/>
      <c r="F87" s="813"/>
      <c r="G87" s="813"/>
      <c r="H87" s="813"/>
      <c r="I87" s="813"/>
      <c r="J87" s="813"/>
      <c r="K87" s="813"/>
      <c r="L87" s="813"/>
      <c r="M87" s="814"/>
      <c r="N87" s="57">
        <f>L84+L85+L86</f>
        <v>1836.7279803057479</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7959.1545813249077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29.25" customHeight="1" thickBot="1">
      <c r="A31" t="s">
        <v>1928</v>
      </c>
      <c r="B31" s="85" t="s">
        <v>1809</v>
      </c>
      <c r="C31" s="954" t="s">
        <v>2154</v>
      </c>
      <c r="D31" s="955"/>
      <c r="E31" s="955"/>
      <c r="F31" s="955"/>
      <c r="G31" s="955"/>
      <c r="H31" s="955"/>
      <c r="I31" s="955"/>
      <c r="J31" s="955"/>
      <c r="K31" s="475"/>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138</v>
      </c>
      <c r="B36" s="861" t="str">
        <f>VLOOKUP(A36,EQUIPOS!A6:D154,3,FALSE)</f>
        <v>Camioneta D-300</v>
      </c>
      <c r="C36" s="862"/>
      <c r="D36" s="862"/>
      <c r="E36" s="862"/>
      <c r="F36" s="862"/>
      <c r="G36" s="862"/>
      <c r="H36" s="863"/>
      <c r="I36" s="274"/>
      <c r="J36" s="275"/>
      <c r="K36" s="276">
        <f>VLOOKUP(A36,EQUIPOS!A6:D163,4,FALSE)</f>
        <v>46851.456304810563</v>
      </c>
      <c r="L36" s="277"/>
      <c r="M36" s="343">
        <v>8000</v>
      </c>
      <c r="N36" s="279">
        <f>K36/M36</f>
        <v>5.8564320381013202</v>
      </c>
    </row>
    <row r="37" spans="1:14">
      <c r="A37" s="118"/>
      <c r="B37" s="861"/>
      <c r="C37" s="862"/>
      <c r="D37" s="862"/>
      <c r="E37" s="862"/>
      <c r="F37" s="862"/>
      <c r="G37" s="862"/>
      <c r="H37" s="863"/>
      <c r="I37" s="428"/>
      <c r="J37" s="429"/>
      <c r="K37" s="276"/>
      <c r="L37" s="342"/>
      <c r="M37" s="343"/>
      <c r="N37" s="279"/>
    </row>
    <row r="38" spans="1:14">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25.533602603049999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31.39003464115132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521</v>
      </c>
      <c r="B48" s="48" t="str">
        <f>VLOOKUP(A48,MATERIALES!A5:D373,3,FALSE)</f>
        <v>Manto Temporal (Protección de Taludes)</v>
      </c>
      <c r="C48" s="288"/>
      <c r="D48" s="288"/>
      <c r="E48" s="288"/>
      <c r="F48" s="288"/>
      <c r="G48" s="288"/>
      <c r="H48" s="288"/>
      <c r="I48" s="288"/>
      <c r="J48" s="318" t="str">
        <f>VLOOKUP(A48,MATERIALES!A4:D640,2,FALSE)</f>
        <v>m2</v>
      </c>
      <c r="K48" s="493">
        <v>1.05</v>
      </c>
      <c r="L48" s="274"/>
      <c r="M48" s="409">
        <f>VLOOKUP(A48,MATERIALES!A5:D396,4,FALSE)</f>
        <v>4973.7873262520325</v>
      </c>
      <c r="N48" s="279">
        <f>K48*M48</f>
        <v>5222.4766925646345</v>
      </c>
    </row>
    <row r="49" spans="1:14">
      <c r="A49" s="175" t="s">
        <v>605</v>
      </c>
      <c r="B49" s="48"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27547.413213619599</v>
      </c>
      <c r="N49" s="279">
        <f>K49*M49</f>
        <v>27547.413213619599</v>
      </c>
    </row>
    <row r="50" spans="1:14">
      <c r="A50" s="175" t="s">
        <v>899</v>
      </c>
      <c r="B50" s="48"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6949.7932047556196</v>
      </c>
      <c r="N50" s="279">
        <f>K50*M50</f>
        <v>13899.586409511239</v>
      </c>
    </row>
    <row r="51" spans="1:14">
      <c r="A51" s="175"/>
      <c r="B51" s="48"/>
      <c r="C51" s="432"/>
      <c r="D51" s="432"/>
      <c r="E51" s="432"/>
      <c r="F51" s="432"/>
      <c r="G51" s="432"/>
      <c r="H51" s="432"/>
      <c r="I51" s="432"/>
      <c r="J51" s="318"/>
      <c r="K51" s="458"/>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46669.476315695472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100</v>
      </c>
      <c r="N71" s="402">
        <f>K71/M71</f>
        <v>1532.0161561829998</v>
      </c>
      <c r="O71" s="111"/>
    </row>
    <row r="72" spans="1:15">
      <c r="A72" s="176"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100</v>
      </c>
      <c r="N72" s="402">
        <f>K72/M72</f>
        <v>1021.344104122</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2553.3602603049999</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49254.226610641628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9850.8453221283271</v>
      </c>
      <c r="M84" s="848"/>
      <c r="N84" s="56"/>
    </row>
    <row r="85" spans="1:14">
      <c r="B85" s="94" t="s">
        <v>1057</v>
      </c>
      <c r="C85" s="95"/>
      <c r="D85" s="95"/>
      <c r="E85" s="95"/>
      <c r="F85" s="95"/>
      <c r="G85" s="95"/>
      <c r="H85" s="95"/>
      <c r="I85" s="92"/>
      <c r="J85" s="93"/>
      <c r="K85" s="311">
        <v>0.05</v>
      </c>
      <c r="L85" s="847">
        <f>N79*K85</f>
        <v>2462.7113305320818</v>
      </c>
      <c r="M85" s="848"/>
      <c r="N85" s="56"/>
    </row>
    <row r="86" spans="1:14" ht="15.75" thickBot="1">
      <c r="B86" s="96" t="s">
        <v>1058</v>
      </c>
      <c r="C86" s="97"/>
      <c r="D86" s="97"/>
      <c r="E86" s="97"/>
      <c r="F86" s="97"/>
      <c r="G86" s="97"/>
      <c r="H86" s="97"/>
      <c r="I86" s="98"/>
      <c r="J86" s="99"/>
      <c r="K86" s="312">
        <v>0.05</v>
      </c>
      <c r="L86" s="849">
        <f>N79*K86</f>
        <v>2462.7113305320818</v>
      </c>
      <c r="M86" s="850"/>
      <c r="N86" s="56"/>
    </row>
    <row r="87" spans="1:14" ht="15.75" thickBot="1">
      <c r="B87" s="812" t="s">
        <v>1037</v>
      </c>
      <c r="C87" s="813"/>
      <c r="D87" s="813"/>
      <c r="E87" s="813"/>
      <c r="F87" s="813"/>
      <c r="G87" s="813"/>
      <c r="H87" s="813"/>
      <c r="I87" s="813"/>
      <c r="J87" s="813"/>
      <c r="K87" s="813"/>
      <c r="L87" s="813"/>
      <c r="M87" s="814"/>
      <c r="N87" s="57">
        <f>L84+L85+L86</f>
        <v>14776.267983192491</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64030.494593834119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28.5" customHeight="1" thickBot="1">
      <c r="A31" t="s">
        <v>1928</v>
      </c>
      <c r="B31" s="85" t="s">
        <v>1810</v>
      </c>
      <c r="C31" s="954" t="s">
        <v>2157</v>
      </c>
      <c r="D31" s="955"/>
      <c r="E31" s="955"/>
      <c r="F31" s="955"/>
      <c r="G31" s="955"/>
      <c r="H31" s="955"/>
      <c r="I31" s="955"/>
      <c r="J31" s="955"/>
      <c r="K31" s="475"/>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138</v>
      </c>
      <c r="B36" s="861" t="str">
        <f>VLOOKUP(A36,EQUIPOS!A6:D154,3,FALSE)</f>
        <v>Camioneta D-300</v>
      </c>
      <c r="C36" s="862"/>
      <c r="D36" s="862"/>
      <c r="E36" s="862"/>
      <c r="F36" s="862"/>
      <c r="G36" s="862"/>
      <c r="H36" s="863"/>
      <c r="I36" s="274"/>
      <c r="J36" s="275"/>
      <c r="K36" s="276">
        <f>VLOOKUP(A36,EQUIPOS!A6:D163,4,FALSE)</f>
        <v>46851.456304810563</v>
      </c>
      <c r="L36" s="277"/>
      <c r="M36" s="343">
        <v>8000</v>
      </c>
      <c r="N36" s="279">
        <f>K36/M36</f>
        <v>5.8564320381013202</v>
      </c>
    </row>
    <row r="37" spans="1:14">
      <c r="A37" s="118"/>
      <c r="B37" s="861"/>
      <c r="C37" s="862"/>
      <c r="D37" s="862"/>
      <c r="E37" s="862"/>
      <c r="F37" s="862"/>
      <c r="G37" s="862"/>
      <c r="H37" s="863"/>
      <c r="I37" s="428"/>
      <c r="J37" s="429"/>
      <c r="K37" s="276"/>
      <c r="L37" s="342"/>
      <c r="M37" s="343"/>
      <c r="N37" s="279"/>
    </row>
    <row r="38" spans="1:14">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25.533602603049999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31.39003464115132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522</v>
      </c>
      <c r="B48" s="48" t="str">
        <f>VLOOKUP(A48,MATERIALES!A5:D373,3,FALSE)</f>
        <v>Manto Permanente (Protección de Taludes)</v>
      </c>
      <c r="C48" s="288"/>
      <c r="D48" s="288"/>
      <c r="E48" s="288"/>
      <c r="F48" s="288"/>
      <c r="G48" s="288"/>
      <c r="H48" s="288"/>
      <c r="I48" s="288"/>
      <c r="J48" s="318" t="str">
        <f>VLOOKUP(A48,MATERIALES!A4:D640,2,FALSE)</f>
        <v>m2</v>
      </c>
      <c r="K48" s="493">
        <v>1.05</v>
      </c>
      <c r="L48" s="274"/>
      <c r="M48" s="409">
        <f>VLOOKUP(A48,MATERIALES!A5:D396,4,FALSE)</f>
        <v>10309.862865156991</v>
      </c>
      <c r="N48" s="279">
        <f>K48*M48</f>
        <v>10825.356008414841</v>
      </c>
    </row>
    <row r="49" spans="1:14">
      <c r="A49" s="175" t="s">
        <v>605</v>
      </c>
      <c r="B49" s="48"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27547.413213619599</v>
      </c>
      <c r="N49" s="279">
        <f>K49*M49</f>
        <v>27547.413213619599</v>
      </c>
    </row>
    <row r="50" spans="1:14">
      <c r="A50" s="175" t="s">
        <v>899</v>
      </c>
      <c r="B50" s="48"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6949.7932047556196</v>
      </c>
      <c r="N50" s="279">
        <f>K50*M50</f>
        <v>13899.586409511239</v>
      </c>
    </row>
    <row r="51" spans="1:14">
      <c r="A51" s="175"/>
      <c r="B51" s="48"/>
      <c r="C51" s="432"/>
      <c r="D51" s="432"/>
      <c r="E51" s="432"/>
      <c r="F51" s="432"/>
      <c r="G51" s="432"/>
      <c r="H51" s="432"/>
      <c r="I51" s="432"/>
      <c r="J51" s="318"/>
      <c r="K51" s="458"/>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52272.355631545681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9</v>
      </c>
      <c r="B71" s="54" t="str">
        <f>VLOOKUP(A71,'MANO DE OBRA'!A8:D68,3,FALSE)</f>
        <v>Obrero (3)</v>
      </c>
      <c r="C71" s="52"/>
      <c r="D71" s="52"/>
      <c r="E71" s="52"/>
      <c r="F71" s="52"/>
      <c r="G71" s="52"/>
      <c r="H71" s="52"/>
      <c r="I71" s="299">
        <f>K71/J71*100</f>
        <v>82811.68411799999</v>
      </c>
      <c r="J71" s="300">
        <v>185</v>
      </c>
      <c r="K71" s="301">
        <f>VLOOKUP(A71,'MANO DE OBRA'!A8:D99,4,FALSE)</f>
        <v>153201.61561829998</v>
      </c>
      <c r="L71" s="55"/>
      <c r="M71" s="441">
        <v>100</v>
      </c>
      <c r="N71" s="402">
        <f>K71/M71</f>
        <v>1532.0161561829998</v>
      </c>
      <c r="O71" s="111"/>
    </row>
    <row r="72" spans="1:15">
      <c r="A72" s="176"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100</v>
      </c>
      <c r="N72" s="402">
        <f>K72/M72</f>
        <v>1021.344104122</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2553.3602603049999</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54857.105926491837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10971.421185298368</v>
      </c>
      <c r="M84" s="848"/>
      <c r="N84" s="56"/>
    </row>
    <row r="85" spans="1:14">
      <c r="B85" s="94" t="s">
        <v>1057</v>
      </c>
      <c r="C85" s="95"/>
      <c r="D85" s="95"/>
      <c r="E85" s="95"/>
      <c r="F85" s="95"/>
      <c r="G85" s="95"/>
      <c r="H85" s="95"/>
      <c r="I85" s="92"/>
      <c r="J85" s="93"/>
      <c r="K85" s="311">
        <v>0.05</v>
      </c>
      <c r="L85" s="847">
        <f>N79*K85</f>
        <v>2742.855296324592</v>
      </c>
      <c r="M85" s="848"/>
      <c r="N85" s="56"/>
    </row>
    <row r="86" spans="1:14" ht="15.75" thickBot="1">
      <c r="B86" s="96" t="s">
        <v>1058</v>
      </c>
      <c r="C86" s="97"/>
      <c r="D86" s="97"/>
      <c r="E86" s="97"/>
      <c r="F86" s="97"/>
      <c r="G86" s="97"/>
      <c r="H86" s="97"/>
      <c r="I86" s="98"/>
      <c r="J86" s="99"/>
      <c r="K86" s="312">
        <v>0.05</v>
      </c>
      <c r="L86" s="849">
        <f>N79*K86</f>
        <v>2742.855296324592</v>
      </c>
      <c r="M86" s="850"/>
      <c r="N86" s="56"/>
    </row>
    <row r="87" spans="1:14" ht="15.75" thickBot="1">
      <c r="B87" s="812" t="s">
        <v>1037</v>
      </c>
      <c r="C87" s="813"/>
      <c r="D87" s="813"/>
      <c r="E87" s="813"/>
      <c r="F87" s="813"/>
      <c r="G87" s="813"/>
      <c r="H87" s="813"/>
      <c r="I87" s="813"/>
      <c r="J87" s="813"/>
      <c r="K87" s="813"/>
      <c r="L87" s="813"/>
      <c r="M87" s="814"/>
      <c r="N87" s="57">
        <f>L84+L85+L86</f>
        <v>16457.131777947554</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71314.237704439394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30"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1249</v>
      </c>
      <c r="C31" s="86" t="s">
        <v>2295</v>
      </c>
      <c r="D31" s="87"/>
      <c r="E31" s="87"/>
      <c r="F31" s="87"/>
      <c r="G31" s="87"/>
      <c r="H31" s="87"/>
      <c r="I31" s="87"/>
      <c r="J31" s="87"/>
      <c r="K31" s="460"/>
      <c r="L31" s="313" t="s">
        <v>233</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t="s">
        <v>119</v>
      </c>
      <c r="B36" s="861" t="str">
        <f>VLOOKUP(A36,EQUIPOS!A6:D154,3,FALSE)</f>
        <v xml:space="preserve">Bomba de concreto, Producción: 30 m3/h, POTENCIA: 67 HP, MAX PRESION DE CONCRETO: 1150 PSI
</v>
      </c>
      <c r="C36" s="862"/>
      <c r="D36" s="862"/>
      <c r="E36" s="862"/>
      <c r="F36" s="862"/>
      <c r="G36" s="862"/>
      <c r="H36" s="863"/>
      <c r="I36" s="274"/>
      <c r="J36" s="275"/>
      <c r="K36" s="276">
        <f>VLOOKUP(A36,EQUIPOS!A6:D163,4,FALSE)</f>
        <v>61029.872575564084</v>
      </c>
      <c r="L36" s="277"/>
      <c r="M36" s="343">
        <v>100</v>
      </c>
      <c r="N36" s="279">
        <f>K36/M36</f>
        <v>610.29872575564082</v>
      </c>
    </row>
    <row r="37" spans="1:14">
      <c r="A37" s="118" t="s">
        <v>138</v>
      </c>
      <c r="B37" s="861" t="str">
        <f>VLOOKUP(A37,EQUIPOS!A7:D154,3,FALSE)</f>
        <v>Camioneta D-300</v>
      </c>
      <c r="C37" s="862"/>
      <c r="D37" s="862"/>
      <c r="E37" s="862"/>
      <c r="F37" s="862"/>
      <c r="G37" s="862"/>
      <c r="H37" s="863"/>
      <c r="I37" s="428"/>
      <c r="J37" s="429"/>
      <c r="K37" s="276">
        <f>VLOOKUP(A37,EQUIPOS!A7:D164,4,FALSE)</f>
        <v>46851.456304810563</v>
      </c>
      <c r="L37" s="342"/>
      <c r="M37" s="343">
        <v>1000</v>
      </c>
      <c r="N37" s="279">
        <f>K37/M37</f>
        <v>46.851456304810561</v>
      </c>
    </row>
    <row r="38" spans="1:14">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0.01</v>
      </c>
      <c r="N41" s="351">
        <f>N77*M41</f>
        <v>3.8300403904575</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660.98022245090885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606</v>
      </c>
      <c r="B48" s="48" t="str">
        <f>VLOOKUP(A48,MATERIALES!A5:D373,3,FALSE)</f>
        <v>Mortero 1:3</v>
      </c>
      <c r="C48" s="288"/>
      <c r="D48" s="288"/>
      <c r="E48" s="288"/>
      <c r="F48" s="288"/>
      <c r="G48" s="288"/>
      <c r="H48" s="288"/>
      <c r="I48" s="288"/>
      <c r="J48" s="318" t="str">
        <f>VLOOKUP(A48,MATERIALES!A4:D640,2,FALSE)</f>
        <v>m3</v>
      </c>
      <c r="K48" s="493">
        <v>0.1</v>
      </c>
      <c r="L48" s="274"/>
      <c r="M48" s="409">
        <f>VLOOKUP(A48,MATERIALES!A5:D396,4,FALSE)</f>
        <v>392649.19296887715</v>
      </c>
      <c r="N48" s="279">
        <f>K48*M48</f>
        <v>39264.919296887718</v>
      </c>
    </row>
    <row r="49" spans="1:14">
      <c r="A49" s="175" t="s">
        <v>806</v>
      </c>
      <c r="B49" s="48" t="str">
        <f>VLOOKUP(A49,MATERIALES!A6:D373,3,FALSE)</f>
        <v>Varilla 5/8</v>
      </c>
      <c r="C49" s="432"/>
      <c r="D49" s="432"/>
      <c r="E49" s="432"/>
      <c r="F49" s="432"/>
      <c r="G49" s="432"/>
      <c r="H49" s="432"/>
      <c r="I49" s="432"/>
      <c r="J49" s="319" t="str">
        <f>VLOOKUP(A49,MATERIALES!A5:D641,2,FALSE)</f>
        <v>kg</v>
      </c>
      <c r="K49" s="493">
        <v>1.1000000000000001</v>
      </c>
      <c r="L49" s="428"/>
      <c r="M49" s="409">
        <f>VLOOKUP(A49,MATERIALES!A6:D397,4,FALSE)</f>
        <v>2562</v>
      </c>
      <c r="N49" s="279">
        <f>K49*M49</f>
        <v>2818.2000000000003</v>
      </c>
    </row>
    <row r="50" spans="1:14">
      <c r="A50" s="175" t="s">
        <v>1015</v>
      </c>
      <c r="B50" s="48" t="str">
        <f>VLOOKUP(A50,MATERIALES!A6:D373,3,FALSE)</f>
        <v>Malla Electrosoldada de 5/16</v>
      </c>
      <c r="C50" s="432"/>
      <c r="D50" s="432"/>
      <c r="E50" s="432"/>
      <c r="F50" s="432"/>
      <c r="G50" s="432"/>
      <c r="H50" s="432"/>
      <c r="I50" s="432"/>
      <c r="J50" s="319" t="str">
        <f>VLOOKUP(A50,MATERIALES!A6:D642,2,FALSE)</f>
        <v>m2</v>
      </c>
      <c r="K50" s="493">
        <v>1</v>
      </c>
      <c r="L50" s="428"/>
      <c r="M50" s="409">
        <f>VLOOKUP(A50,MATERIALES!A6:D398,4,FALSE)</f>
        <v>7424.3154824323492</v>
      </c>
      <c r="N50" s="279">
        <f>K50*M50</f>
        <v>7424.3154824323492</v>
      </c>
    </row>
    <row r="51" spans="1:14">
      <c r="A51" s="175"/>
      <c r="B51" s="48"/>
      <c r="C51" s="432"/>
      <c r="D51" s="432"/>
      <c r="E51" s="432"/>
      <c r="F51" s="432"/>
      <c r="G51" s="432"/>
      <c r="H51" s="432"/>
      <c r="I51" s="432"/>
      <c r="J51" s="318"/>
      <c r="K51" s="458"/>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49507.434779320065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11</v>
      </c>
      <c r="B71" s="54" t="str">
        <f>VLOOKUP(A71,'MANO DE OBRA'!A8:D68,3,FALSE)</f>
        <v>Obrero (4)</v>
      </c>
      <c r="C71" s="52"/>
      <c r="D71" s="52"/>
      <c r="E71" s="52"/>
      <c r="F71" s="52"/>
      <c r="G71" s="52"/>
      <c r="H71" s="52"/>
      <c r="I71" s="299">
        <f>K71/J71*100</f>
        <v>110415.578824</v>
      </c>
      <c r="J71" s="300">
        <v>185</v>
      </c>
      <c r="K71" s="301">
        <f>VLOOKUP(A71,'MANO DE OBRA'!A8:D99,4,FALSE)</f>
        <v>204268.8208244</v>
      </c>
      <c r="L71" s="55"/>
      <c r="M71" s="441">
        <v>800</v>
      </c>
      <c r="N71" s="402">
        <f>K71/M71</f>
        <v>255.33602603049999</v>
      </c>
      <c r="O71" s="111"/>
    </row>
    <row r="72" spans="1:15">
      <c r="A72" s="176" t="s">
        <v>30</v>
      </c>
      <c r="B72" s="54" t="str">
        <f>VLOOKUP(A72,'MANO DE OBRA'!A8:D69,3,FALSE)</f>
        <v>Oficial</v>
      </c>
      <c r="C72" s="52"/>
      <c r="D72" s="52"/>
      <c r="E72" s="52"/>
      <c r="F72" s="52"/>
      <c r="G72" s="52"/>
      <c r="H72" s="52"/>
      <c r="I72" s="299">
        <f>K72/J72*100</f>
        <v>55207.789411999998</v>
      </c>
      <c r="J72" s="300">
        <v>185</v>
      </c>
      <c r="K72" s="301">
        <f>VLOOKUP(A72,'MANO DE OBRA'!A8:D100,4,FALSE)</f>
        <v>102134.4104122</v>
      </c>
      <c r="L72" s="55"/>
      <c r="M72" s="441">
        <v>800</v>
      </c>
      <c r="N72" s="402">
        <f>K72/M72</f>
        <v>127.66801301525</v>
      </c>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383.00403904575001</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50551.419040816727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10110.283808163345</v>
      </c>
      <c r="M84" s="848"/>
      <c r="N84" s="56"/>
    </row>
    <row r="85" spans="1:14">
      <c r="B85" s="94" t="s">
        <v>1057</v>
      </c>
      <c r="C85" s="95"/>
      <c r="D85" s="95"/>
      <c r="E85" s="95"/>
      <c r="F85" s="95"/>
      <c r="G85" s="95"/>
      <c r="H85" s="95"/>
      <c r="I85" s="92"/>
      <c r="J85" s="93"/>
      <c r="K85" s="311">
        <v>0.05</v>
      </c>
      <c r="L85" s="847">
        <f>N79*K85</f>
        <v>2527.5709520408363</v>
      </c>
      <c r="M85" s="848"/>
      <c r="N85" s="56"/>
    </row>
    <row r="86" spans="1:14" ht="15.75" thickBot="1">
      <c r="B86" s="96" t="s">
        <v>1058</v>
      </c>
      <c r="C86" s="97"/>
      <c r="D86" s="97"/>
      <c r="E86" s="97"/>
      <c r="F86" s="97"/>
      <c r="G86" s="97"/>
      <c r="H86" s="97"/>
      <c r="I86" s="98"/>
      <c r="J86" s="99"/>
      <c r="K86" s="312">
        <v>0.05</v>
      </c>
      <c r="L86" s="849">
        <f>N79*K86</f>
        <v>2527.5709520408363</v>
      </c>
      <c r="M86" s="850"/>
      <c r="N86" s="56"/>
    </row>
    <row r="87" spans="1:14" ht="15.75" thickBot="1">
      <c r="B87" s="812" t="s">
        <v>1037</v>
      </c>
      <c r="C87" s="813"/>
      <c r="D87" s="813"/>
      <c r="E87" s="813"/>
      <c r="F87" s="813"/>
      <c r="G87" s="813"/>
      <c r="H87" s="813"/>
      <c r="I87" s="813"/>
      <c r="J87" s="813"/>
      <c r="K87" s="813"/>
      <c r="L87" s="813"/>
      <c r="M87" s="814"/>
      <c r="N87" s="57">
        <f>L84+L85+L86</f>
        <v>15165.425712245018</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65716.844753061741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9.25" customHeight="1" thickBot="1">
      <c r="B29" s="76" t="s">
        <v>1027</v>
      </c>
      <c r="C29" s="791" t="s">
        <v>1028</v>
      </c>
      <c r="D29" s="792"/>
      <c r="E29" s="792"/>
      <c r="F29" s="792"/>
      <c r="G29" s="792"/>
      <c r="H29" s="792"/>
      <c r="I29" s="792"/>
      <c r="J29" s="77"/>
      <c r="K29" s="349" t="s">
        <v>2320</v>
      </c>
      <c r="L29" s="788" t="s">
        <v>1029</v>
      </c>
      <c r="M29" s="789"/>
      <c r="N29" s="76" t="s">
        <v>1030</v>
      </c>
    </row>
    <row r="30" spans="1:14" ht="17.25" hidden="1" customHeight="1">
      <c r="B30" s="76" t="s">
        <v>1027</v>
      </c>
      <c r="C30" s="791" t="s">
        <v>1028</v>
      </c>
      <c r="D30" s="792"/>
      <c r="E30" s="792"/>
      <c r="F30" s="792"/>
      <c r="G30" s="792"/>
      <c r="H30" s="792"/>
      <c r="I30" s="792"/>
      <c r="J30" s="77"/>
      <c r="K30" s="314"/>
      <c r="L30" s="788" t="s">
        <v>1029</v>
      </c>
      <c r="M30" s="789"/>
      <c r="N30" s="76" t="s">
        <v>1030</v>
      </c>
    </row>
    <row r="31" spans="1:14" ht="15.75" thickBot="1">
      <c r="A31" t="s">
        <v>1928</v>
      </c>
      <c r="B31" s="85" t="s">
        <v>1811</v>
      </c>
      <c r="C31" s="86" t="s">
        <v>2296</v>
      </c>
      <c r="D31" s="87"/>
      <c r="E31" s="87"/>
      <c r="F31" s="87"/>
      <c r="G31" s="87"/>
      <c r="H31" s="87"/>
      <c r="I31" s="87"/>
      <c r="J31" s="87"/>
      <c r="K31" s="460"/>
      <c r="L31" s="313" t="s">
        <v>1029</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N77*M41</f>
        <v>255.33602603049999</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255.33602603049999</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743</v>
      </c>
      <c r="B48" s="48" t="str">
        <f>VLOOKUP(A48,MATERIALES!A5:D373,3,FALSE)</f>
        <v xml:space="preserve">Tierra abonada </v>
      </c>
      <c r="C48" s="288"/>
      <c r="D48" s="288"/>
      <c r="E48" s="288"/>
      <c r="F48" s="288"/>
      <c r="G48" s="288"/>
      <c r="H48" s="288"/>
      <c r="I48" s="288"/>
      <c r="J48" s="318" t="str">
        <f>VLOOKUP(A48,MATERIALES!A4:D640,2,FALSE)</f>
        <v>m3</v>
      </c>
      <c r="K48" s="493">
        <v>0.5</v>
      </c>
      <c r="L48" s="274"/>
      <c r="M48" s="409">
        <f>VLOOKUP(A48,MATERIALES!A5:D396,4,FALSE)</f>
        <v>63601.844898584335</v>
      </c>
      <c r="N48" s="279">
        <f>K48*M48</f>
        <v>31800.922449292168</v>
      </c>
    </row>
    <row r="49" spans="1:14">
      <c r="A49" s="175" t="s">
        <v>996</v>
      </c>
      <c r="B49" s="48" t="str">
        <f>VLOOKUP(A49,MATERIALES!A6:D373,3,FALSE)</f>
        <v>Árbol de 1.2 m (Paisajístico)</v>
      </c>
      <c r="C49" s="432"/>
      <c r="D49" s="432"/>
      <c r="E49" s="432"/>
      <c r="F49" s="432"/>
      <c r="G49" s="432"/>
      <c r="H49" s="432"/>
      <c r="I49" s="432"/>
      <c r="J49" s="319" t="str">
        <f>VLOOKUP(A49,MATERIALES!A5:D641,2,FALSE)</f>
        <v>u</v>
      </c>
      <c r="K49" s="493">
        <v>1</v>
      </c>
      <c r="L49" s="428"/>
      <c r="M49" s="409">
        <f>VLOOKUP(A49,MATERIALES!A6:D397,4,FALSE)</f>
        <v>19235.6619484162</v>
      </c>
      <c r="N49" s="279">
        <f>K49*M49</f>
        <v>19235.6619484162</v>
      </c>
    </row>
    <row r="50" spans="1:14">
      <c r="A50" s="175"/>
      <c r="B50" s="48"/>
      <c r="C50" s="432"/>
      <c r="D50" s="432"/>
      <c r="E50" s="432"/>
      <c r="F50" s="432"/>
      <c r="G50" s="432"/>
      <c r="H50" s="432"/>
      <c r="I50" s="432"/>
      <c r="J50" s="325"/>
      <c r="K50" s="493"/>
      <c r="L50" s="428"/>
      <c r="M50" s="409"/>
      <c r="N50" s="279"/>
    </row>
    <row r="51" spans="1:14">
      <c r="A51" s="175"/>
      <c r="B51" s="48"/>
      <c r="C51" s="432"/>
      <c r="D51" s="432"/>
      <c r="E51" s="432"/>
      <c r="F51" s="432"/>
      <c r="G51" s="432"/>
      <c r="H51" s="432"/>
      <c r="I51" s="432"/>
      <c r="J51" s="318"/>
      <c r="K51" s="404"/>
      <c r="L51" s="428"/>
      <c r="M51" s="409"/>
      <c r="N51" s="279"/>
    </row>
    <row r="52" spans="1:14">
      <c r="B52" s="327"/>
      <c r="C52" s="52"/>
      <c r="D52" s="52"/>
      <c r="E52" s="52"/>
      <c r="F52" s="52"/>
      <c r="G52" s="52"/>
      <c r="H52" s="52"/>
      <c r="I52" s="52"/>
      <c r="J52" s="295"/>
      <c r="K52" s="174"/>
      <c r="L52" s="325"/>
      <c r="M52" s="433"/>
      <c r="N52" s="280"/>
    </row>
    <row r="53" spans="1:14">
      <c r="B53" s="173"/>
      <c r="C53" s="324"/>
      <c r="D53" s="324"/>
      <c r="E53" s="324"/>
      <c r="F53" s="324"/>
      <c r="G53" s="324"/>
      <c r="H53" s="324"/>
      <c r="I53" s="324"/>
      <c r="J53" s="318"/>
      <c r="K53" s="49"/>
      <c r="L53" s="325"/>
      <c r="M53" s="433"/>
      <c r="N53" s="280"/>
    </row>
    <row r="54" spans="1:14" ht="15.75" thickBot="1">
      <c r="B54" s="485"/>
      <c r="C54" s="52"/>
      <c r="D54" s="52"/>
      <c r="E54" s="52"/>
      <c r="F54" s="52"/>
      <c r="G54" s="52"/>
      <c r="H54" s="52"/>
      <c r="I54" s="52"/>
      <c r="J54" s="295"/>
      <c r="K54" s="174"/>
      <c r="L54" s="486"/>
      <c r="M54" s="487"/>
      <c r="N54" s="488"/>
    </row>
    <row r="55" spans="1:14" ht="15.75" thickBot="1">
      <c r="B55" s="812" t="s">
        <v>1037</v>
      </c>
      <c r="C55" s="813"/>
      <c r="D55" s="813"/>
      <c r="E55" s="813"/>
      <c r="F55" s="813"/>
      <c r="G55" s="813"/>
      <c r="H55" s="813"/>
      <c r="I55" s="813"/>
      <c r="J55" s="813"/>
      <c r="K55" s="813"/>
      <c r="L55" s="813"/>
      <c r="M55" s="814"/>
      <c r="N55" s="401">
        <f>SUM(N48:N54)</f>
        <v>51036.584397708371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75" thickBot="1">
      <c r="B58" s="73"/>
      <c r="C58" s="66"/>
      <c r="D58" s="66"/>
      <c r="E58" s="66"/>
      <c r="F58" s="66"/>
      <c r="G58" s="66"/>
      <c r="H58" s="66"/>
      <c r="I58" s="66"/>
      <c r="J58" s="66"/>
      <c r="K58" s="66"/>
      <c r="L58" s="66"/>
      <c r="M58" s="66"/>
      <c r="N58" s="68"/>
    </row>
    <row r="59" spans="1:14" ht="25.5">
      <c r="B59" s="320" t="s">
        <v>1041</v>
      </c>
      <c r="C59" s="321"/>
      <c r="D59" s="321"/>
      <c r="E59" s="321"/>
      <c r="F59" s="321"/>
      <c r="G59" s="321"/>
      <c r="H59" s="78" t="s">
        <v>1029</v>
      </c>
      <c r="I59" s="79" t="s">
        <v>1042</v>
      </c>
      <c r="J59" s="80" t="s">
        <v>1043</v>
      </c>
      <c r="K59" s="78" t="s">
        <v>1044</v>
      </c>
      <c r="L59" s="898" t="s">
        <v>1045</v>
      </c>
      <c r="M59" s="877"/>
      <c r="N59" s="81" t="s">
        <v>1035</v>
      </c>
    </row>
    <row r="60" spans="1:14">
      <c r="B60" s="51"/>
      <c r="C60" s="324"/>
      <c r="D60" s="324"/>
      <c r="E60" s="324"/>
      <c r="F60" s="324"/>
      <c r="G60" s="324"/>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318"/>
      <c r="I63" s="286"/>
      <c r="J63" s="293"/>
      <c r="K63" s="286"/>
      <c r="L63" s="899"/>
      <c r="M63" s="900"/>
      <c r="N63" s="294"/>
    </row>
    <row r="64" spans="1:14">
      <c r="B64" s="51"/>
      <c r="C64" s="52"/>
      <c r="D64" s="52"/>
      <c r="E64" s="52"/>
      <c r="F64" s="52"/>
      <c r="G64" s="52"/>
      <c r="H64" s="295"/>
      <c r="I64" s="286"/>
      <c r="J64" s="286"/>
      <c r="K64" s="286"/>
      <c r="L64" s="296"/>
      <c r="M64" s="297"/>
      <c r="N64" s="298"/>
    </row>
    <row r="65" spans="1:15" ht="15.75" thickBot="1">
      <c r="B65" s="54"/>
      <c r="C65" s="52"/>
      <c r="D65" s="52"/>
      <c r="E65" s="52"/>
      <c r="F65" s="52"/>
      <c r="G65" s="52"/>
      <c r="H65" s="491"/>
      <c r="I65" s="174"/>
      <c r="J65" s="174"/>
      <c r="K65" s="174"/>
      <c r="L65" s="982"/>
      <c r="M65" s="983"/>
      <c r="N65" s="492"/>
    </row>
    <row r="66" spans="1:15" ht="15.75" thickBot="1">
      <c r="B66" s="812" t="s">
        <v>1037</v>
      </c>
      <c r="C66" s="813"/>
      <c r="D66" s="813"/>
      <c r="E66" s="813"/>
      <c r="F66" s="813"/>
      <c r="G66" s="813"/>
      <c r="H66" s="813"/>
      <c r="I66" s="813"/>
      <c r="J66" s="813"/>
      <c r="K66" s="813"/>
      <c r="L66" s="813"/>
      <c r="M66" s="814"/>
      <c r="N66" s="401"/>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75" thickBot="1">
      <c r="B69" s="73"/>
      <c r="C69" s="66"/>
      <c r="D69" s="66"/>
      <c r="E69" s="66"/>
      <c r="F69" s="66"/>
      <c r="G69" s="66"/>
      <c r="H69" s="66"/>
      <c r="I69" s="66"/>
      <c r="J69" s="66"/>
      <c r="K69" s="66"/>
      <c r="L69" s="66"/>
      <c r="M69" s="66"/>
      <c r="N69" s="68"/>
    </row>
    <row r="70" spans="1:15" ht="25.5">
      <c r="B70" s="851" t="s">
        <v>1047</v>
      </c>
      <c r="C70" s="852"/>
      <c r="D70" s="852"/>
      <c r="E70" s="852"/>
      <c r="F70" s="852"/>
      <c r="G70" s="852"/>
      <c r="H70" s="852"/>
      <c r="I70" s="78" t="s">
        <v>1048</v>
      </c>
      <c r="J70" s="80" t="s">
        <v>1493</v>
      </c>
      <c r="K70" s="79" t="s">
        <v>1050</v>
      </c>
      <c r="L70" s="853" t="s">
        <v>1034</v>
      </c>
      <c r="M70" s="966"/>
      <c r="N70" s="103" t="s">
        <v>1035</v>
      </c>
    </row>
    <row r="71" spans="1:15">
      <c r="A71" s="176" t="s">
        <v>6</v>
      </c>
      <c r="B71" s="54" t="str">
        <f>VLOOKUP(A71,'MANO DE OBRA'!A8:D68,3,FALSE)</f>
        <v xml:space="preserve">Obrero </v>
      </c>
      <c r="C71" s="52"/>
      <c r="D71" s="52"/>
      <c r="E71" s="52"/>
      <c r="F71" s="52"/>
      <c r="G71" s="52"/>
      <c r="H71" s="52"/>
      <c r="I71" s="299">
        <f>K71/J71*100</f>
        <v>27603.894705999999</v>
      </c>
      <c r="J71" s="300">
        <v>185</v>
      </c>
      <c r="K71" s="301">
        <f>VLOOKUP(A71,'MANO DE OBRA'!A8:D99,4,FALSE)</f>
        <v>51067.205206099999</v>
      </c>
      <c r="L71" s="55"/>
      <c r="M71" s="494">
        <v>10</v>
      </c>
      <c r="N71" s="402">
        <f>K71/M71</f>
        <v>5106.7205206099998</v>
      </c>
      <c r="O71" s="111"/>
    </row>
    <row r="72" spans="1:15">
      <c r="A72" s="176"/>
      <c r="B72" s="54"/>
      <c r="C72" s="52"/>
      <c r="D72" s="52"/>
      <c r="E72" s="52"/>
      <c r="F72" s="52"/>
      <c r="G72" s="52"/>
      <c r="H72" s="52"/>
      <c r="I72" s="299"/>
      <c r="J72" s="300"/>
      <c r="K72" s="301"/>
      <c r="L72" s="55"/>
      <c r="M72" s="441"/>
      <c r="N72" s="402"/>
    </row>
    <row r="73" spans="1:15">
      <c r="B73" s="54"/>
      <c r="C73" s="52"/>
      <c r="D73" s="52"/>
      <c r="E73" s="52"/>
      <c r="F73" s="52"/>
      <c r="G73" s="52"/>
      <c r="H73" s="52"/>
      <c r="I73" s="299"/>
      <c r="J73" s="300"/>
      <c r="K73" s="301"/>
      <c r="L73" s="55"/>
      <c r="M73" s="439"/>
      <c r="N73" s="402"/>
    </row>
    <row r="74" spans="1:15">
      <c r="B74" s="54"/>
      <c r="C74" s="52"/>
      <c r="D74" s="52"/>
      <c r="E74" s="52"/>
      <c r="F74" s="52"/>
      <c r="G74" s="52"/>
      <c r="H74" s="52"/>
      <c r="I74" s="286"/>
      <c r="J74" s="304"/>
      <c r="K74" s="305"/>
      <c r="L74" s="325"/>
      <c r="M74" s="307"/>
      <c r="N74" s="303"/>
    </row>
    <row r="75" spans="1:15">
      <c r="B75" s="54"/>
      <c r="C75" s="52"/>
      <c r="D75" s="52"/>
      <c r="E75" s="52"/>
      <c r="F75" s="52"/>
      <c r="G75" s="52"/>
      <c r="H75" s="52"/>
      <c r="I75" s="286"/>
      <c r="J75" s="304"/>
      <c r="K75" s="305"/>
      <c r="L75" s="325"/>
      <c r="M75" s="307"/>
      <c r="N75" s="303"/>
    </row>
    <row r="76" spans="1:15" ht="15.75" thickBot="1">
      <c r="B76" s="984"/>
      <c r="C76" s="985"/>
      <c r="D76" s="985"/>
      <c r="E76" s="985"/>
      <c r="F76" s="985"/>
      <c r="G76" s="985"/>
      <c r="H76" s="985"/>
      <c r="I76" s="174"/>
      <c r="J76" s="174"/>
      <c r="K76" s="174"/>
      <c r="L76" s="986"/>
      <c r="M76" s="987"/>
      <c r="N76" s="492"/>
    </row>
    <row r="77" spans="1:15" ht="15.75" thickBot="1">
      <c r="B77" s="812" t="s">
        <v>1037</v>
      </c>
      <c r="C77" s="813"/>
      <c r="D77" s="813"/>
      <c r="E77" s="813"/>
      <c r="F77" s="813"/>
      <c r="G77" s="813"/>
      <c r="H77" s="813"/>
      <c r="I77" s="813"/>
      <c r="J77" s="813"/>
      <c r="K77" s="813"/>
      <c r="L77" s="813"/>
      <c r="M77" s="814"/>
      <c r="N77" s="308">
        <f>SUM(N71:N76)</f>
        <v>5106.7205206099998</v>
      </c>
    </row>
    <row r="78" spans="1:15" ht="15.75" thickBot="1">
      <c r="B78" s="38"/>
      <c r="C78" s="39"/>
      <c r="D78" s="39"/>
      <c r="E78" s="39"/>
      <c r="F78" s="39"/>
      <c r="G78" s="39"/>
      <c r="H78" s="39"/>
      <c r="I78" s="39"/>
      <c r="J78" s="39"/>
      <c r="K78" s="39"/>
      <c r="L78" s="39"/>
      <c r="M78" s="39"/>
      <c r="N78" s="40"/>
    </row>
    <row r="79" spans="1:15" ht="15.75" thickBot="1">
      <c r="B79" s="812" t="s">
        <v>1051</v>
      </c>
      <c r="C79" s="813"/>
      <c r="D79" s="813"/>
      <c r="E79" s="813"/>
      <c r="F79" s="813"/>
      <c r="G79" s="813"/>
      <c r="H79" s="813"/>
      <c r="I79" s="813"/>
      <c r="J79" s="813"/>
      <c r="K79" s="813"/>
      <c r="L79" s="813"/>
      <c r="M79" s="814"/>
      <c r="N79" s="104">
        <f>N43+N55+N66+N77</f>
        <v>56398.640944348866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75" thickBot="1">
      <c r="B82" s="73"/>
      <c r="C82" s="66"/>
      <c r="D82" s="66"/>
      <c r="E82" s="66"/>
      <c r="F82" s="66"/>
      <c r="G82" s="66"/>
      <c r="H82" s="66"/>
      <c r="I82" s="66"/>
      <c r="J82" s="66"/>
      <c r="K82" s="66"/>
      <c r="L82" s="66"/>
      <c r="M82" s="66"/>
      <c r="N82" s="68"/>
    </row>
    <row r="83" spans="1:14">
      <c r="B83" s="857" t="s">
        <v>1053</v>
      </c>
      <c r="C83" s="858"/>
      <c r="D83" s="858"/>
      <c r="E83" s="858"/>
      <c r="F83" s="858"/>
      <c r="G83" s="858"/>
      <c r="H83" s="858"/>
      <c r="I83" s="321"/>
      <c r="J83" s="341"/>
      <c r="K83" s="309" t="s">
        <v>1054</v>
      </c>
      <c r="L83" s="859" t="s">
        <v>1055</v>
      </c>
      <c r="M83" s="860"/>
      <c r="N83" s="310"/>
    </row>
    <row r="84" spans="1:14">
      <c r="B84" s="845" t="s">
        <v>1056</v>
      </c>
      <c r="C84" s="846"/>
      <c r="D84" s="846"/>
      <c r="E84" s="846"/>
      <c r="F84" s="846"/>
      <c r="G84" s="846"/>
      <c r="H84" s="846"/>
      <c r="I84" s="92"/>
      <c r="J84" s="93"/>
      <c r="K84" s="311">
        <v>0.2</v>
      </c>
      <c r="L84" s="847">
        <f>N79*K84</f>
        <v>11279.728188869774</v>
      </c>
      <c r="M84" s="848"/>
      <c r="N84" s="56"/>
    </row>
    <row r="85" spans="1:14">
      <c r="B85" s="94" t="s">
        <v>1057</v>
      </c>
      <c r="C85" s="95"/>
      <c r="D85" s="95"/>
      <c r="E85" s="95"/>
      <c r="F85" s="95"/>
      <c r="G85" s="95"/>
      <c r="H85" s="95"/>
      <c r="I85" s="92"/>
      <c r="J85" s="93"/>
      <c r="K85" s="311">
        <v>0.05</v>
      </c>
      <c r="L85" s="847">
        <f>N79*K85</f>
        <v>2819.9320472174436</v>
      </c>
      <c r="M85" s="848"/>
      <c r="N85" s="56"/>
    </row>
    <row r="86" spans="1:14" ht="15.75" thickBot="1">
      <c r="B86" s="96" t="s">
        <v>1058</v>
      </c>
      <c r="C86" s="97"/>
      <c r="D86" s="97"/>
      <c r="E86" s="97"/>
      <c r="F86" s="97"/>
      <c r="G86" s="97"/>
      <c r="H86" s="97"/>
      <c r="I86" s="98"/>
      <c r="J86" s="99"/>
      <c r="K86" s="312">
        <v>0.05</v>
      </c>
      <c r="L86" s="849">
        <f>N79*K86</f>
        <v>2819.9320472174436</v>
      </c>
      <c r="M86" s="850"/>
      <c r="N86" s="56"/>
    </row>
    <row r="87" spans="1:14" ht="15.75" thickBot="1">
      <c r="B87" s="812" t="s">
        <v>1037</v>
      </c>
      <c r="C87" s="813"/>
      <c r="D87" s="813"/>
      <c r="E87" s="813"/>
      <c r="F87" s="813"/>
      <c r="G87" s="813"/>
      <c r="H87" s="813"/>
      <c r="I87" s="813"/>
      <c r="J87" s="813"/>
      <c r="K87" s="813"/>
      <c r="L87" s="813"/>
      <c r="M87" s="814"/>
      <c r="N87" s="57">
        <f>L84+L85+L86</f>
        <v>16919.592283304661</v>
      </c>
    </row>
    <row r="88" spans="1:14" ht="15.75" thickBot="1">
      <c r="B88" s="38"/>
      <c r="C88" s="39"/>
      <c r="D88" s="39"/>
      <c r="E88" s="39"/>
      <c r="F88" s="39"/>
      <c r="G88" s="39"/>
      <c r="H88" s="39"/>
      <c r="I88" s="39"/>
      <c r="J88" s="39"/>
      <c r="K88" s="39"/>
      <c r="L88" s="39"/>
      <c r="M88" s="39"/>
      <c r="N88" s="40"/>
    </row>
    <row r="89" spans="1:14" ht="15.75" thickBot="1">
      <c r="A89" t="s">
        <v>2121</v>
      </c>
      <c r="B89" s="812" t="s">
        <v>1059</v>
      </c>
      <c r="C89" s="813"/>
      <c r="D89" s="813"/>
      <c r="E89" s="813"/>
      <c r="F89" s="813"/>
      <c r="G89" s="813"/>
      <c r="H89" s="813"/>
      <c r="I89" s="813"/>
      <c r="J89" s="813"/>
      <c r="K89" s="813"/>
      <c r="L89" s="813"/>
      <c r="M89" s="814"/>
      <c r="N89" s="195">
        <f>N79+N87</f>
        <v>73318.233227653531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1060</v>
      </c>
      <c r="F94" s="424"/>
      <c r="G94" s="424"/>
      <c r="H94" s="424"/>
      <c r="I94" s="424"/>
      <c r="J94" s="424"/>
      <c r="K94" s="250"/>
      <c r="L94" s="250"/>
      <c r="M94" s="250"/>
      <c r="N94" s="251"/>
    </row>
    <row r="95" spans="1:14">
      <c r="B95" s="249"/>
      <c r="C95" s="250"/>
      <c r="D95" s="250"/>
      <c r="E95" s="250" t="s">
        <v>1061</v>
      </c>
      <c r="F95" s="250"/>
      <c r="G95" s="250"/>
      <c r="H95" s="250"/>
      <c r="I95" s="250"/>
      <c r="J95" s="250"/>
      <c r="K95" s="250"/>
      <c r="L95" s="250"/>
      <c r="M95" s="250"/>
      <c r="N95" s="251"/>
    </row>
    <row r="96" spans="1:14">
      <c r="B96" s="249"/>
      <c r="C96" s="250"/>
      <c r="D96" s="250"/>
      <c r="E96" s="250" t="s">
        <v>1062</v>
      </c>
      <c r="F96" s="250"/>
      <c r="G96" s="250"/>
      <c r="H96" s="250"/>
      <c r="I96" s="250"/>
      <c r="J96" s="250"/>
      <c r="K96" s="250"/>
      <c r="L96" s="250"/>
      <c r="M96" s="250"/>
      <c r="N96" s="251"/>
    </row>
    <row r="97" spans="2:14">
      <c r="B97" s="249"/>
      <c r="C97" s="250"/>
      <c r="D97" s="250"/>
      <c r="E97" s="250" t="s">
        <v>1063</v>
      </c>
      <c r="F97" s="250"/>
      <c r="G97" s="250"/>
      <c r="H97" s="250"/>
      <c r="I97" s="250"/>
      <c r="J97" s="250"/>
      <c r="K97" s="250"/>
      <c r="L97" s="250"/>
      <c r="M97" s="250"/>
      <c r="N97" s="251"/>
    </row>
    <row r="98" spans="2:14" ht="15.75" thickBot="1">
      <c r="B98" s="249"/>
      <c r="C98" s="250"/>
      <c r="D98" s="250"/>
      <c r="E98" s="250"/>
      <c r="F98" s="250" t="s">
        <v>1064</v>
      </c>
      <c r="G98" s="250"/>
      <c r="H98" s="250"/>
      <c r="I98" s="250"/>
      <c r="J98" s="250"/>
      <c r="K98" s="250"/>
      <c r="L98" s="250"/>
      <c r="M98" s="250"/>
      <c r="N98" s="251"/>
    </row>
    <row r="99" spans="2:14">
      <c r="B99" s="234" t="s">
        <v>2321</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2322</v>
      </c>
      <c r="C105" s="262"/>
      <c r="D105" s="262"/>
      <c r="E105" s="262"/>
      <c r="F105" s="262"/>
      <c r="G105" s="262"/>
      <c r="H105" s="262"/>
      <c r="I105" s="262"/>
      <c r="J105" s="262"/>
      <c r="K105" s="262"/>
      <c r="L105" s="262"/>
      <c r="M105" s="262"/>
      <c r="N105" s="263"/>
    </row>
    <row r="106" spans="2:14" ht="15" customHeight="1">
      <c r="B106" s="956" t="s">
        <v>2323</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2324</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1060</v>
      </c>
      <c r="F114" s="424"/>
      <c r="G114" s="424"/>
      <c r="H114" s="250"/>
      <c r="I114" s="250"/>
      <c r="J114" s="250"/>
      <c r="K114" s="250"/>
      <c r="L114" s="250"/>
      <c r="M114" s="250"/>
      <c r="N114" s="251"/>
    </row>
    <row r="115" spans="2:14">
      <c r="B115" s="249"/>
      <c r="C115" s="250"/>
      <c r="D115" s="250"/>
      <c r="E115" s="425" t="s">
        <v>1061</v>
      </c>
      <c r="F115" s="250"/>
      <c r="G115" s="250"/>
      <c r="H115" s="425"/>
      <c r="I115" s="425"/>
      <c r="J115" s="425"/>
      <c r="K115" s="250"/>
      <c r="L115" s="250"/>
      <c r="M115" s="250"/>
      <c r="N115" s="251"/>
    </row>
    <row r="116" spans="2:14">
      <c r="B116" s="249"/>
      <c r="C116" s="250"/>
      <c r="D116" s="250"/>
      <c r="E116" s="264" t="s">
        <v>1065</v>
      </c>
      <c r="F116" s="250"/>
      <c r="G116" s="250"/>
      <c r="H116" s="264"/>
      <c r="I116" s="264"/>
      <c r="J116" s="264"/>
      <c r="K116" s="250"/>
      <c r="L116" s="250"/>
      <c r="M116" s="250"/>
      <c r="N116" s="251"/>
    </row>
    <row r="117" spans="2:14">
      <c r="B117" s="265"/>
      <c r="C117" s="262"/>
      <c r="D117" s="262"/>
      <c r="E117" s="250" t="s">
        <v>1063</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2325</v>
      </c>
      <c r="C119" s="264"/>
      <c r="D119" s="264"/>
      <c r="E119" s="250"/>
      <c r="F119" s="250"/>
      <c r="G119" s="250"/>
      <c r="H119" s="250"/>
      <c r="I119" s="250"/>
      <c r="J119" s="962"/>
      <c r="K119" s="962"/>
      <c r="L119" s="962"/>
      <c r="M119" s="962"/>
      <c r="N119" s="963"/>
    </row>
    <row r="120" spans="2:14" ht="15.75" thickBot="1">
      <c r="B120" s="426" t="s">
        <v>2326</v>
      </c>
      <c r="C120" s="427"/>
      <c r="D120" s="427"/>
      <c r="E120" s="266"/>
      <c r="F120" s="266"/>
      <c r="G120" s="266"/>
      <c r="H120" s="266"/>
      <c r="I120" s="266"/>
      <c r="J120" s="964"/>
      <c r="K120" s="964"/>
      <c r="L120" s="964"/>
      <c r="M120" s="964"/>
      <c r="N120" s="96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t="17.25" hidden="1" customHeight="1" thickBot="1">
      <c r="B30" s="76" t="s">
        <v>1027</v>
      </c>
      <c r="C30" s="791" t="s">
        <v>1028</v>
      </c>
      <c r="D30" s="792"/>
      <c r="E30" s="792"/>
      <c r="F30" s="792"/>
      <c r="G30" s="792"/>
      <c r="H30" s="792"/>
      <c r="I30" s="792"/>
      <c r="J30" s="77"/>
      <c r="K30" s="314"/>
      <c r="L30" s="788" t="s">
        <v>1029</v>
      </c>
      <c r="M30" s="789"/>
      <c r="N30" s="76" t="s">
        <v>1030</v>
      </c>
    </row>
    <row r="31" spans="1:14" ht="15.75" thickBot="1">
      <c r="A31" t="s">
        <v>1928</v>
      </c>
      <c r="B31" s="85" t="s">
        <v>1812</v>
      </c>
      <c r="C31" s="86" t="s">
        <v>2297</v>
      </c>
      <c r="D31" s="87"/>
      <c r="E31" s="87"/>
      <c r="F31" s="87"/>
      <c r="G31" s="87"/>
      <c r="H31" s="87"/>
      <c r="I31" s="87"/>
      <c r="J31" s="87"/>
      <c r="K31" s="460"/>
      <c r="L31" s="313" t="s">
        <v>1068</v>
      </c>
      <c r="M31" s="210"/>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18"/>
      <c r="B36" s="861"/>
      <c r="C36" s="862"/>
      <c r="D36" s="862"/>
      <c r="E36" s="862"/>
      <c r="F36" s="862"/>
      <c r="G36" s="862"/>
      <c r="H36" s="863"/>
      <c r="I36" s="274"/>
      <c r="J36" s="275"/>
      <c r="K36" s="276"/>
      <c r="L36" s="277"/>
      <c r="M36" s="343"/>
      <c r="N36" s="279"/>
    </row>
    <row r="37" spans="1:14">
      <c r="A37" s="118"/>
      <c r="B37" s="861"/>
      <c r="C37" s="862"/>
      <c r="D37" s="862"/>
      <c r="E37" s="862"/>
      <c r="F37" s="862"/>
      <c r="G37" s="862"/>
      <c r="H37" s="863"/>
      <c r="I37" s="428"/>
      <c r="J37" s="429"/>
      <c r="K37" s="276"/>
      <c r="L37" s="342"/>
      <c r="M37" s="343"/>
      <c r="N37" s="279"/>
    </row>
    <row r="38" spans="1:14">
      <c r="B38" s="861"/>
      <c r="C38" s="862"/>
      <c r="D38" s="862"/>
      <c r="E38" s="862"/>
      <c r="F38" s="862"/>
      <c r="G38" s="862"/>
      <c r="H38" s="863"/>
      <c r="I38" s="335"/>
      <c r="J38" s="337"/>
      <c r="K38" s="276"/>
      <c r="L38" s="430"/>
      <c r="M38" s="431"/>
      <c r="N38" s="279"/>
    </row>
    <row r="39" spans="1:14">
      <c r="B39" s="861"/>
      <c r="C39" s="862"/>
      <c r="D39" s="862"/>
      <c r="E39" s="862"/>
      <c r="F39" s="862"/>
      <c r="G39" s="862"/>
      <c r="H39" s="863"/>
      <c r="I39" s="41"/>
      <c r="J39" s="42"/>
      <c r="K39" s="276"/>
      <c r="L39" s="283"/>
      <c r="M39" s="343"/>
      <c r="N39" s="279"/>
    </row>
    <row r="40" spans="1:14">
      <c r="B40" s="327"/>
      <c r="C40" s="328"/>
      <c r="D40" s="328"/>
      <c r="E40" s="328"/>
      <c r="F40" s="330"/>
      <c r="G40" s="330"/>
      <c r="H40" s="130"/>
      <c r="I40" s="41"/>
      <c r="J40" s="42"/>
      <c r="K40" s="276"/>
      <c r="L40" s="283"/>
      <c r="M40" s="284"/>
      <c r="N40" s="280"/>
    </row>
    <row r="41" spans="1:14">
      <c r="B41" s="869" t="s">
        <v>1036</v>
      </c>
      <c r="C41" s="870"/>
      <c r="D41" s="870"/>
      <c r="E41" s="43"/>
      <c r="F41" s="44"/>
      <c r="G41" s="44"/>
      <c r="H41" s="45"/>
      <c r="I41" s="41"/>
      <c r="J41" s="42"/>
      <c r="K41" s="286"/>
      <c r="L41" s="283"/>
      <c r="M41" s="408">
        <v>0.05</v>
      </c>
      <c r="N41" s="351">
        <f>N76*M41</f>
        <v>85112.008676833342</v>
      </c>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401">
        <f>SUM(N36:N42)</f>
        <v>85112.008676833342</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A48" s="175" t="s">
        <v>995</v>
      </c>
      <c r="B48" s="48" t="str">
        <f>VLOOKUP(A48,MATERIALES!A6:D373,3,FALSE)</f>
        <v>Árbol de 0.6 m (Protector)</v>
      </c>
      <c r="C48" s="432"/>
      <c r="D48" s="432"/>
      <c r="E48" s="432"/>
      <c r="F48" s="432"/>
      <c r="G48" s="432"/>
      <c r="H48" s="432"/>
      <c r="I48" s="432"/>
      <c r="J48" s="325" t="str">
        <f>VLOOKUP(A48,MATERIALES!A4:D640,2,FALSE)</f>
        <v>u</v>
      </c>
      <c r="K48" s="493">
        <v>1100</v>
      </c>
      <c r="L48" s="428"/>
      <c r="M48" s="409">
        <f>VLOOKUP(A48,MATERIALES!A6:D397,4,FALSE)</f>
        <v>56170.995188332425</v>
      </c>
      <c r="N48" s="279">
        <f>K48*M48</f>
        <v>61788094.707165666</v>
      </c>
    </row>
    <row r="49" spans="1:14">
      <c r="A49" s="175"/>
      <c r="B49" s="48"/>
      <c r="C49" s="432"/>
      <c r="D49" s="432"/>
      <c r="E49" s="432"/>
      <c r="F49" s="432"/>
      <c r="G49" s="432"/>
      <c r="H49" s="432"/>
      <c r="I49" s="432"/>
      <c r="J49" s="325"/>
      <c r="K49" s="452"/>
      <c r="L49" s="428"/>
      <c r="M49" s="409"/>
      <c r="N49" s="279"/>
    </row>
    <row r="50" spans="1:14">
      <c r="A50" s="175"/>
      <c r="B50" s="48"/>
      <c r="C50" s="432"/>
      <c r="D50" s="432"/>
      <c r="E50" s="432"/>
      <c r="F50" s="432"/>
      <c r="G50" s="432"/>
      <c r="H50" s="432"/>
      <c r="I50" s="432"/>
      <c r="J50" s="318"/>
      <c r="K50" s="404"/>
      <c r="L50" s="428"/>
      <c r="M50" s="409"/>
      <c r="N50" s="279"/>
    </row>
    <row r="51" spans="1:14">
      <c r="B51" s="327"/>
      <c r="C51" s="52"/>
      <c r="D51" s="52"/>
      <c r="E51" s="52"/>
      <c r="F51" s="52"/>
      <c r="G51" s="52"/>
      <c r="H51" s="52"/>
      <c r="I51" s="52"/>
      <c r="J51" s="295"/>
      <c r="K51" s="174"/>
      <c r="L51" s="325"/>
      <c r="M51" s="433"/>
      <c r="N51" s="280"/>
    </row>
    <row r="52" spans="1:14">
      <c r="B52" s="173"/>
      <c r="C52" s="324"/>
      <c r="D52" s="324"/>
      <c r="E52" s="324"/>
      <c r="F52" s="324"/>
      <c r="G52" s="324"/>
      <c r="H52" s="324"/>
      <c r="I52" s="324"/>
      <c r="J52" s="318"/>
      <c r="K52" s="49"/>
      <c r="L52" s="325"/>
      <c r="M52" s="433"/>
      <c r="N52" s="280"/>
    </row>
    <row r="53" spans="1:14" ht="15.75" thickBot="1">
      <c r="B53" s="485"/>
      <c r="C53" s="52"/>
      <c r="D53" s="52"/>
      <c r="E53" s="52"/>
      <c r="F53" s="52"/>
      <c r="G53" s="52"/>
      <c r="H53" s="52"/>
      <c r="I53" s="52"/>
      <c r="J53" s="295"/>
      <c r="K53" s="174"/>
      <c r="L53" s="486"/>
      <c r="M53" s="487"/>
      <c r="N53" s="488"/>
    </row>
    <row r="54" spans="1:14" ht="15.75" thickBot="1">
      <c r="B54" s="812" t="s">
        <v>1037</v>
      </c>
      <c r="C54" s="813"/>
      <c r="D54" s="813"/>
      <c r="E54" s="813"/>
      <c r="F54" s="813"/>
      <c r="G54" s="813"/>
      <c r="H54" s="813"/>
      <c r="I54" s="813"/>
      <c r="J54" s="813"/>
      <c r="K54" s="813"/>
      <c r="L54" s="813"/>
      <c r="M54" s="814"/>
      <c r="N54" s="401">
        <f>SUM(N48:N53)</f>
        <v>61788094.707165666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75" thickBot="1">
      <c r="B57" s="73"/>
      <c r="C57" s="66"/>
      <c r="D57" s="66"/>
      <c r="E57" s="66"/>
      <c r="F57" s="66"/>
      <c r="G57" s="66"/>
      <c r="H57" s="66"/>
      <c r="I57" s="66"/>
      <c r="J57" s="66"/>
      <c r="K57" s="66"/>
      <c r="L57" s="66"/>
      <c r="M57" s="66"/>
      <c r="N57" s="68"/>
    </row>
    <row r="58" spans="1:14" ht="25.5">
      <c r="B58" s="320" t="s">
        <v>1041</v>
      </c>
      <c r="C58" s="321"/>
      <c r="D58" s="321"/>
      <c r="E58" s="321"/>
      <c r="F58" s="321"/>
      <c r="G58" s="321"/>
      <c r="H58" s="78" t="s">
        <v>1029</v>
      </c>
      <c r="I58" s="79" t="s">
        <v>1042</v>
      </c>
      <c r="J58" s="80" t="s">
        <v>1043</v>
      </c>
      <c r="K58" s="78" t="s">
        <v>1044</v>
      </c>
      <c r="L58" s="898" t="s">
        <v>1045</v>
      </c>
      <c r="M58" s="877"/>
      <c r="N58" s="81" t="s">
        <v>1035</v>
      </c>
    </row>
    <row r="59" spans="1:14">
      <c r="B59" s="51"/>
      <c r="C59" s="324"/>
      <c r="D59" s="324"/>
      <c r="E59" s="324"/>
      <c r="F59" s="324"/>
      <c r="G59" s="324"/>
      <c r="H59" s="318"/>
      <c r="I59" s="286"/>
      <c r="J59" s="293"/>
      <c r="K59" s="286"/>
      <c r="L59" s="899"/>
      <c r="M59" s="900"/>
      <c r="N59" s="294"/>
    </row>
    <row r="60" spans="1:14">
      <c r="B60" s="51"/>
      <c r="C60" s="52"/>
      <c r="D60" s="52"/>
      <c r="E60" s="52"/>
      <c r="F60" s="52"/>
      <c r="G60" s="52"/>
      <c r="H60" s="318"/>
      <c r="I60" s="286"/>
      <c r="J60" s="293"/>
      <c r="K60" s="286"/>
      <c r="L60" s="899"/>
      <c r="M60" s="900"/>
      <c r="N60" s="294"/>
    </row>
    <row r="61" spans="1:14">
      <c r="B61" s="51"/>
      <c r="C61" s="52"/>
      <c r="D61" s="52"/>
      <c r="E61" s="52"/>
      <c r="F61" s="52"/>
      <c r="G61" s="52"/>
      <c r="H61" s="318"/>
      <c r="I61" s="286"/>
      <c r="J61" s="293"/>
      <c r="K61" s="286"/>
      <c r="L61" s="899"/>
      <c r="M61" s="900"/>
      <c r="N61" s="294"/>
    </row>
    <row r="62" spans="1:14">
      <c r="B62" s="51"/>
      <c r="C62" s="52"/>
      <c r="D62" s="52"/>
      <c r="E62" s="52"/>
      <c r="F62" s="52"/>
      <c r="G62" s="52"/>
      <c r="H62" s="318"/>
      <c r="I62" s="286"/>
      <c r="J62" s="293"/>
      <c r="K62" s="286"/>
      <c r="L62" s="899"/>
      <c r="M62" s="900"/>
      <c r="N62" s="294"/>
    </row>
    <row r="63" spans="1:14">
      <c r="B63" s="51"/>
      <c r="C63" s="52"/>
      <c r="D63" s="52"/>
      <c r="E63" s="52"/>
      <c r="F63" s="52"/>
      <c r="G63" s="52"/>
      <c r="H63" s="295"/>
      <c r="I63" s="286"/>
      <c r="J63" s="286"/>
      <c r="K63" s="286"/>
      <c r="L63" s="296"/>
      <c r="M63" s="297"/>
      <c r="N63" s="298"/>
    </row>
    <row r="64" spans="1:14" ht="15.75" thickBot="1">
      <c r="B64" s="54"/>
      <c r="C64" s="52"/>
      <c r="D64" s="52"/>
      <c r="E64" s="52"/>
      <c r="F64" s="52"/>
      <c r="G64" s="52"/>
      <c r="H64" s="491"/>
      <c r="I64" s="174"/>
      <c r="J64" s="174"/>
      <c r="K64" s="174"/>
      <c r="L64" s="982"/>
      <c r="M64" s="983"/>
      <c r="N64" s="492"/>
    </row>
    <row r="65" spans="1:15" ht="15.75" thickBot="1">
      <c r="B65" s="812" t="s">
        <v>1037</v>
      </c>
      <c r="C65" s="813"/>
      <c r="D65" s="813"/>
      <c r="E65" s="813"/>
      <c r="F65" s="813"/>
      <c r="G65" s="813"/>
      <c r="H65" s="813"/>
      <c r="I65" s="813"/>
      <c r="J65" s="813"/>
      <c r="K65" s="813"/>
      <c r="L65" s="813"/>
      <c r="M65" s="814"/>
      <c r="N65" s="401"/>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75" thickBot="1">
      <c r="B68" s="73"/>
      <c r="C68" s="66"/>
      <c r="D68" s="66"/>
      <c r="E68" s="66"/>
      <c r="F68" s="66"/>
      <c r="G68" s="66"/>
      <c r="H68" s="66"/>
      <c r="I68" s="66"/>
      <c r="J68" s="66"/>
      <c r="K68" s="66"/>
      <c r="L68" s="66"/>
      <c r="M68" s="66"/>
      <c r="N68" s="68"/>
    </row>
    <row r="69" spans="1:15" ht="25.5">
      <c r="B69" s="851" t="s">
        <v>1047</v>
      </c>
      <c r="C69" s="852"/>
      <c r="D69" s="852"/>
      <c r="E69" s="852"/>
      <c r="F69" s="852"/>
      <c r="G69" s="852"/>
      <c r="H69" s="852"/>
      <c r="I69" s="78" t="s">
        <v>1048</v>
      </c>
      <c r="J69" s="80" t="s">
        <v>1493</v>
      </c>
      <c r="K69" s="79" t="s">
        <v>1050</v>
      </c>
      <c r="L69" s="853" t="s">
        <v>1034</v>
      </c>
      <c r="M69" s="966"/>
      <c r="N69" s="103" t="s">
        <v>1035</v>
      </c>
    </row>
    <row r="70" spans="1:15">
      <c r="A70" s="176" t="s">
        <v>13</v>
      </c>
      <c r="B70" s="54" t="str">
        <f>VLOOKUP(A70,'MANO DE OBRA'!A8:D68,3,FALSE)</f>
        <v>Obrero (5)</v>
      </c>
      <c r="C70" s="52"/>
      <c r="D70" s="52"/>
      <c r="E70" s="52"/>
      <c r="F70" s="52"/>
      <c r="G70" s="52"/>
      <c r="H70" s="52"/>
      <c r="I70" s="299">
        <f>K70/J70*100</f>
        <v>138019.47352999999</v>
      </c>
      <c r="J70" s="300">
        <v>185</v>
      </c>
      <c r="K70" s="301">
        <f>VLOOKUP(A70,'MANO DE OBRA'!A8:D99,4,FALSE)</f>
        <v>255336.02603049998</v>
      </c>
      <c r="L70" s="55"/>
      <c r="M70" s="494">
        <v>0.15</v>
      </c>
      <c r="N70" s="402">
        <f>K70/M70</f>
        <v>1702240.1735366667</v>
      </c>
      <c r="O70" s="111"/>
    </row>
    <row r="71" spans="1:15">
      <c r="A71" s="176"/>
      <c r="B71" s="54"/>
      <c r="C71" s="52"/>
      <c r="D71" s="52"/>
      <c r="E71" s="52"/>
      <c r="F71" s="52"/>
      <c r="G71" s="52"/>
      <c r="H71" s="52"/>
      <c r="I71" s="299"/>
      <c r="J71" s="300"/>
      <c r="K71" s="301"/>
      <c r="L71" s="55"/>
      <c r="M71" s="441"/>
      <c r="N71" s="402"/>
    </row>
    <row r="72" spans="1:15">
      <c r="B72" s="54"/>
      <c r="C72" s="52"/>
      <c r="D72" s="52"/>
      <c r="E72" s="52"/>
      <c r="F72" s="52"/>
      <c r="G72" s="52"/>
      <c r="H72" s="52"/>
      <c r="I72" s="299"/>
      <c r="J72" s="300"/>
      <c r="K72" s="301"/>
      <c r="L72" s="55"/>
      <c r="M72" s="439"/>
      <c r="N72" s="402"/>
    </row>
    <row r="73" spans="1:15">
      <c r="B73" s="54"/>
      <c r="C73" s="52"/>
      <c r="D73" s="52"/>
      <c r="E73" s="52"/>
      <c r="F73" s="52"/>
      <c r="G73" s="52"/>
      <c r="H73" s="52"/>
      <c r="I73" s="286"/>
      <c r="J73" s="304"/>
      <c r="K73" s="305"/>
      <c r="L73" s="325"/>
      <c r="M73" s="307"/>
      <c r="N73" s="303"/>
    </row>
    <row r="74" spans="1:15">
      <c r="B74" s="54"/>
      <c r="C74" s="52"/>
      <c r="D74" s="52"/>
      <c r="E74" s="52"/>
      <c r="F74" s="52"/>
      <c r="G74" s="52"/>
      <c r="H74" s="52"/>
      <c r="I74" s="286"/>
      <c r="J74" s="304"/>
      <c r="K74" s="305"/>
      <c r="L74" s="325"/>
      <c r="M74" s="307"/>
      <c r="N74" s="303"/>
    </row>
    <row r="75" spans="1:15" ht="15.75" thickBot="1">
      <c r="B75" s="984"/>
      <c r="C75" s="985"/>
      <c r="D75" s="985"/>
      <c r="E75" s="985"/>
      <c r="F75" s="985"/>
      <c r="G75" s="985"/>
      <c r="H75" s="985"/>
      <c r="I75" s="174"/>
      <c r="J75" s="174"/>
      <c r="K75" s="174"/>
      <c r="L75" s="986"/>
      <c r="M75" s="987"/>
      <c r="N75" s="50"/>
    </row>
    <row r="76" spans="1:15" ht="15.75" thickBot="1">
      <c r="B76" s="812" t="s">
        <v>1037</v>
      </c>
      <c r="C76" s="813"/>
      <c r="D76" s="813"/>
      <c r="E76" s="813"/>
      <c r="F76" s="813"/>
      <c r="G76" s="813"/>
      <c r="H76" s="813"/>
      <c r="I76" s="813"/>
      <c r="J76" s="813"/>
      <c r="K76" s="813"/>
      <c r="L76" s="813"/>
      <c r="M76" s="814"/>
      <c r="N76" s="308">
        <f>SUM(N70:N75)</f>
        <v>1702240.1735366667</v>
      </c>
    </row>
    <row r="77" spans="1:15" ht="15.75" thickBot="1">
      <c r="B77" s="38"/>
      <c r="C77" s="39"/>
      <c r="D77" s="39"/>
      <c r="E77" s="39"/>
      <c r="F77" s="39"/>
      <c r="G77" s="39"/>
      <c r="H77" s="39"/>
      <c r="I77" s="39"/>
      <c r="J77" s="39"/>
      <c r="K77" s="39"/>
      <c r="L77" s="39"/>
      <c r="M77" s="39"/>
      <c r="N77" s="40"/>
    </row>
    <row r="78" spans="1:15" ht="15.75" thickBot="1">
      <c r="B78" s="812" t="s">
        <v>1051</v>
      </c>
      <c r="C78" s="813"/>
      <c r="D78" s="813"/>
      <c r="E78" s="813"/>
      <c r="F78" s="813"/>
      <c r="G78" s="813"/>
      <c r="H78" s="813"/>
      <c r="I78" s="813"/>
      <c r="J78" s="813"/>
      <c r="K78" s="813"/>
      <c r="L78" s="813"/>
      <c r="M78" s="814"/>
      <c r="N78" s="104">
        <f>N43+N54+N65+N76</f>
        <v>63575446.889379166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12715089.377875835</v>
      </c>
      <c r="M83" s="848"/>
      <c r="N83" s="56"/>
    </row>
    <row r="84" spans="1:14">
      <c r="B84" s="94" t="s">
        <v>1057</v>
      </c>
      <c r="C84" s="95"/>
      <c r="D84" s="95"/>
      <c r="E84" s="95"/>
      <c r="F84" s="95"/>
      <c r="G84" s="95"/>
      <c r="H84" s="95"/>
      <c r="I84" s="92"/>
      <c r="J84" s="93"/>
      <c r="K84" s="311">
        <v>0.05</v>
      </c>
      <c r="L84" s="847">
        <f>N78*K84</f>
        <v>3178772.3444689587</v>
      </c>
      <c r="M84" s="848"/>
      <c r="N84" s="56"/>
    </row>
    <row r="85" spans="1:14" ht="15.75" thickBot="1">
      <c r="B85" s="96" t="s">
        <v>1058</v>
      </c>
      <c r="C85" s="97"/>
      <c r="D85" s="97"/>
      <c r="E85" s="97"/>
      <c r="F85" s="97"/>
      <c r="G85" s="97"/>
      <c r="H85" s="97"/>
      <c r="I85" s="98"/>
      <c r="J85" s="99"/>
      <c r="K85" s="312">
        <v>0.05</v>
      </c>
      <c r="L85" s="849">
        <f>N78*K85</f>
        <v>3178772.3444689587</v>
      </c>
      <c r="M85" s="850"/>
      <c r="N85" s="56"/>
    </row>
    <row r="86" spans="1:14" ht="15.75" thickBot="1">
      <c r="B86" s="812" t="s">
        <v>1037</v>
      </c>
      <c r="C86" s="813"/>
      <c r="D86" s="813"/>
      <c r="E86" s="813"/>
      <c r="F86" s="813"/>
      <c r="G86" s="813"/>
      <c r="H86" s="813"/>
      <c r="I86" s="813"/>
      <c r="J86" s="813"/>
      <c r="K86" s="813"/>
      <c r="L86" s="813"/>
      <c r="M86" s="814"/>
      <c r="N86" s="57">
        <f>L83+L84+L85</f>
        <v>19072634.066813752</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82648080.956192911</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1060</v>
      </c>
      <c r="F93" s="424"/>
      <c r="G93" s="424"/>
      <c r="H93" s="424"/>
      <c r="I93" s="424"/>
      <c r="J93" s="424"/>
      <c r="K93" s="250"/>
      <c r="L93" s="250"/>
      <c r="M93" s="250"/>
      <c r="N93" s="251"/>
    </row>
    <row r="94" spans="1:14">
      <c r="B94" s="249"/>
      <c r="C94" s="250"/>
      <c r="D94" s="250"/>
      <c r="E94" s="250" t="s">
        <v>1061</v>
      </c>
      <c r="F94" s="250"/>
      <c r="G94" s="250"/>
      <c r="H94" s="250"/>
      <c r="I94" s="250"/>
      <c r="J94" s="250"/>
      <c r="K94" s="250"/>
      <c r="L94" s="250"/>
      <c r="M94" s="250"/>
      <c r="N94" s="251"/>
    </row>
    <row r="95" spans="1:14">
      <c r="B95" s="249"/>
      <c r="C95" s="250"/>
      <c r="D95" s="250"/>
      <c r="E95" s="250" t="s">
        <v>1062</v>
      </c>
      <c r="F95" s="250"/>
      <c r="G95" s="250"/>
      <c r="H95" s="250"/>
      <c r="I95" s="250"/>
      <c r="J95" s="250"/>
      <c r="K95" s="250"/>
      <c r="L95" s="250"/>
      <c r="M95" s="250"/>
      <c r="N95" s="251"/>
    </row>
    <row r="96" spans="1:14">
      <c r="B96" s="249"/>
      <c r="C96" s="250"/>
      <c r="D96" s="250"/>
      <c r="E96" s="250" t="s">
        <v>1063</v>
      </c>
      <c r="F96" s="250"/>
      <c r="G96" s="250"/>
      <c r="H96" s="250"/>
      <c r="I96" s="250"/>
      <c r="J96" s="250"/>
      <c r="K96" s="250"/>
      <c r="L96" s="250"/>
      <c r="M96" s="250"/>
      <c r="N96" s="251"/>
    </row>
    <row r="97" spans="2:14" ht="15.75" thickBot="1">
      <c r="B97" s="249"/>
      <c r="C97" s="250"/>
      <c r="D97" s="250"/>
      <c r="E97" s="250"/>
      <c r="F97" s="250" t="s">
        <v>1064</v>
      </c>
      <c r="G97" s="250"/>
      <c r="H97" s="250"/>
      <c r="I97" s="250"/>
      <c r="J97" s="250"/>
      <c r="K97" s="250"/>
      <c r="L97" s="250"/>
      <c r="M97" s="250"/>
      <c r="N97" s="251"/>
    </row>
    <row r="98" spans="2:14">
      <c r="B98" s="234" t="s">
        <v>2321</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2322</v>
      </c>
      <c r="C104" s="262"/>
      <c r="D104" s="262"/>
      <c r="E104" s="262"/>
      <c r="F104" s="262"/>
      <c r="G104" s="262"/>
      <c r="H104" s="262"/>
      <c r="I104" s="262"/>
      <c r="J104" s="262"/>
      <c r="K104" s="262"/>
      <c r="L104" s="262"/>
      <c r="M104" s="262"/>
      <c r="N104" s="263"/>
    </row>
    <row r="105" spans="2:14" ht="15" customHeight="1">
      <c r="B105" s="956" t="s">
        <v>2323</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2324</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1060</v>
      </c>
      <c r="F113" s="424"/>
      <c r="G113" s="424"/>
      <c r="H113" s="250"/>
      <c r="I113" s="250"/>
      <c r="J113" s="250"/>
      <c r="K113" s="250"/>
      <c r="L113" s="250"/>
      <c r="M113" s="250"/>
      <c r="N113" s="251"/>
    </row>
    <row r="114" spans="2:14">
      <c r="B114" s="249"/>
      <c r="C114" s="250"/>
      <c r="D114" s="250"/>
      <c r="E114" s="425" t="s">
        <v>1061</v>
      </c>
      <c r="F114" s="250"/>
      <c r="G114" s="250"/>
      <c r="H114" s="425"/>
      <c r="I114" s="425"/>
      <c r="J114" s="425"/>
      <c r="K114" s="250"/>
      <c r="L114" s="250"/>
      <c r="M114" s="250"/>
      <c r="N114" s="251"/>
    </row>
    <row r="115" spans="2:14">
      <c r="B115" s="249"/>
      <c r="C115" s="250"/>
      <c r="D115" s="250"/>
      <c r="E115" s="264" t="s">
        <v>1065</v>
      </c>
      <c r="F115" s="250"/>
      <c r="G115" s="250"/>
      <c r="H115" s="264"/>
      <c r="I115" s="264"/>
      <c r="J115" s="264"/>
      <c r="K115" s="250"/>
      <c r="L115" s="250"/>
      <c r="M115" s="250"/>
      <c r="N115" s="251"/>
    </row>
    <row r="116" spans="2:14">
      <c r="B116" s="265"/>
      <c r="C116" s="262"/>
      <c r="D116" s="262"/>
      <c r="E116" s="250" t="s">
        <v>1063</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2325</v>
      </c>
      <c r="C118" s="264"/>
      <c r="D118" s="264"/>
      <c r="E118" s="250"/>
      <c r="F118" s="250"/>
      <c r="G118" s="250"/>
      <c r="H118" s="250"/>
      <c r="I118" s="250"/>
      <c r="J118" s="962"/>
      <c r="K118" s="962"/>
      <c r="L118" s="962"/>
      <c r="M118" s="962"/>
      <c r="N118" s="963"/>
    </row>
    <row r="119" spans="2:14" ht="15.75" thickBot="1">
      <c r="B119" s="426" t="s">
        <v>2326</v>
      </c>
      <c r="C119" s="427"/>
      <c r="D119" s="427"/>
      <c r="E119" s="266"/>
      <c r="F119" s="266"/>
      <c r="G119" s="266"/>
      <c r="H119" s="266"/>
      <c r="I119" s="266"/>
      <c r="J119" s="964"/>
      <c r="K119" s="964"/>
      <c r="L119" s="964"/>
      <c r="M119" s="964"/>
      <c r="N119" s="965"/>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28.5" customHeight="1" thickBot="1">
      <c r="A31" t="s">
        <v>1928</v>
      </c>
      <c r="B31" s="112" t="s">
        <v>1250</v>
      </c>
      <c r="C31" s="988" t="s">
        <v>2298</v>
      </c>
      <c r="D31" s="989"/>
      <c r="E31" s="989"/>
      <c r="F31" s="989"/>
      <c r="G31" s="989"/>
      <c r="H31" s="989"/>
      <c r="I31" s="989"/>
      <c r="J31" s="989"/>
      <c r="K31" s="495"/>
      <c r="L31" s="465" t="s">
        <v>1813</v>
      </c>
      <c r="M31" s="211"/>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s="176" t="s">
        <v>373</v>
      </c>
      <c r="B36" s="861" t="str">
        <f>VLOOKUP(A36,EQUIPOS!A6:D154,3,FALSE)</f>
        <v>Volqueta 6 m3</v>
      </c>
      <c r="C36" s="862"/>
      <c r="D36" s="862"/>
      <c r="E36" s="862"/>
      <c r="F36" s="862"/>
      <c r="G36" s="862"/>
      <c r="H36" s="863"/>
      <c r="I36" s="274"/>
      <c r="J36" s="275"/>
      <c r="K36" s="276">
        <f>VLOOKUP(A36,EQUIPOS!A6:D161,4,FALSE)</f>
        <v>68737.231030225652</v>
      </c>
      <c r="L36" s="277"/>
      <c r="M36" s="462">
        <v>81</v>
      </c>
      <c r="N36" s="279">
        <f>K36/M36</f>
        <v>848.60779049661301</v>
      </c>
    </row>
    <row r="37" spans="1:14">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80"/>
    </row>
    <row r="39" spans="1:14">
      <c r="B39" s="861"/>
      <c r="C39" s="862"/>
      <c r="D39" s="862"/>
      <c r="E39" s="862"/>
      <c r="F39" s="862"/>
      <c r="G39" s="862"/>
      <c r="H39" s="863"/>
      <c r="I39" s="864"/>
      <c r="J39" s="865"/>
      <c r="K39" s="281"/>
      <c r="L39" s="866"/>
      <c r="M39" s="867"/>
      <c r="N39" s="282"/>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104">
        <f>SUM(N36:N42)</f>
        <v>848.60779049661301</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2:14">
      <c r="B49" s="48"/>
      <c r="C49" s="288"/>
      <c r="D49" s="288"/>
      <c r="E49" s="288"/>
      <c r="F49" s="288"/>
      <c r="G49" s="288"/>
      <c r="H49" s="288"/>
      <c r="I49" s="275"/>
      <c r="J49" s="231"/>
      <c r="K49" s="289"/>
      <c r="L49" s="274"/>
      <c r="M49" s="290"/>
      <c r="N49" s="291"/>
    </row>
    <row r="50" spans="2:14">
      <c r="B50" s="48"/>
      <c r="C50" s="288"/>
      <c r="D50" s="288"/>
      <c r="E50" s="288"/>
      <c r="F50" s="288"/>
      <c r="G50" s="288"/>
      <c r="H50" s="288"/>
      <c r="I50" s="275"/>
      <c r="J50" s="231"/>
      <c r="K50" s="289"/>
      <c r="L50" s="274"/>
      <c r="M50" s="290"/>
      <c r="N50" s="291"/>
    </row>
    <row r="51" spans="2:14">
      <c r="B51" s="48"/>
      <c r="C51" s="288"/>
      <c r="D51" s="288"/>
      <c r="E51" s="288"/>
      <c r="F51" s="288"/>
      <c r="G51" s="288"/>
      <c r="H51" s="288"/>
      <c r="I51" s="275"/>
      <c r="J51" s="231"/>
      <c r="K51" s="289"/>
      <c r="L51" s="274"/>
      <c r="M51" s="290"/>
      <c r="N51" s="291"/>
    </row>
    <row r="52" spans="2:14">
      <c r="B52" s="48"/>
      <c r="C52" s="288"/>
      <c r="D52" s="288"/>
      <c r="E52" s="288"/>
      <c r="F52" s="288"/>
      <c r="G52" s="288"/>
      <c r="H52" s="288"/>
      <c r="I52" s="275"/>
      <c r="J52" s="231"/>
      <c r="K52" s="289"/>
      <c r="L52" s="274"/>
      <c r="M52" s="290"/>
      <c r="N52" s="291"/>
    </row>
    <row r="53" spans="2:14" ht="15.75" thickBot="1">
      <c r="B53" s="894"/>
      <c r="C53" s="895"/>
      <c r="D53" s="895"/>
      <c r="E53" s="895"/>
      <c r="F53" s="895"/>
      <c r="G53" s="895"/>
      <c r="H53" s="895"/>
      <c r="I53" s="865"/>
      <c r="J53" s="47"/>
      <c r="K53" s="49"/>
      <c r="L53" s="896"/>
      <c r="M53" s="897"/>
      <c r="N53" s="50"/>
    </row>
    <row r="54" spans="2:14" ht="15.75" thickBot="1">
      <c r="B54" s="812" t="s">
        <v>1037</v>
      </c>
      <c r="C54" s="813"/>
      <c r="D54" s="813"/>
      <c r="E54" s="813"/>
      <c r="F54" s="813"/>
      <c r="G54" s="813"/>
      <c r="H54" s="813"/>
      <c r="I54" s="813"/>
      <c r="J54" s="813"/>
      <c r="K54" s="813"/>
      <c r="L54" s="813"/>
      <c r="M54" s="814"/>
      <c r="N54" s="292"/>
    </row>
    <row r="55" spans="2:14">
      <c r="B55" s="38"/>
      <c r="C55" s="39"/>
      <c r="D55" s="39"/>
      <c r="E55" s="39"/>
      <c r="F55" s="39"/>
      <c r="G55" s="39"/>
      <c r="H55" s="39"/>
      <c r="I55" s="39"/>
      <c r="J55" s="39"/>
      <c r="K55" s="39"/>
      <c r="L55" s="39"/>
      <c r="M55" s="39"/>
      <c r="N55" s="40"/>
    </row>
    <row r="56" spans="2:14">
      <c r="B56" s="69" t="s">
        <v>1040</v>
      </c>
      <c r="C56" s="70"/>
      <c r="D56" s="70"/>
      <c r="E56" s="70"/>
      <c r="F56" s="70"/>
      <c r="G56" s="70"/>
      <c r="H56" s="70"/>
      <c r="I56" s="70"/>
      <c r="J56" s="70"/>
      <c r="K56" s="70"/>
      <c r="L56" s="70"/>
      <c r="M56" s="70"/>
      <c r="N56" s="71"/>
    </row>
    <row r="57" spans="2:14" ht="15.75" thickBot="1">
      <c r="B57" s="73"/>
      <c r="C57" s="66"/>
      <c r="D57" s="66"/>
      <c r="E57" s="66"/>
      <c r="F57" s="66"/>
      <c r="G57" s="66"/>
      <c r="H57" s="66"/>
      <c r="I57" s="66"/>
      <c r="J57" s="66"/>
      <c r="K57" s="66"/>
      <c r="L57" s="66"/>
      <c r="M57" s="66"/>
      <c r="N57" s="68"/>
    </row>
    <row r="58" spans="2:14" ht="25.5">
      <c r="B58" s="320" t="s">
        <v>1041</v>
      </c>
      <c r="C58" s="321"/>
      <c r="D58" s="321"/>
      <c r="E58" s="321"/>
      <c r="F58" s="321"/>
      <c r="G58" s="321"/>
      <c r="H58" s="78" t="s">
        <v>1029</v>
      </c>
      <c r="I58" s="79" t="s">
        <v>1042</v>
      </c>
      <c r="J58" s="80" t="s">
        <v>1043</v>
      </c>
      <c r="K58" s="78" t="s">
        <v>1044</v>
      </c>
      <c r="L58" s="898" t="s">
        <v>1045</v>
      </c>
      <c r="M58" s="877"/>
      <c r="N58" s="81" t="s">
        <v>1035</v>
      </c>
    </row>
    <row r="59" spans="2:14">
      <c r="B59" s="51"/>
      <c r="C59" s="324"/>
      <c r="D59" s="324"/>
      <c r="E59" s="324"/>
      <c r="F59" s="324"/>
      <c r="G59" s="324"/>
      <c r="H59" s="318"/>
      <c r="I59" s="286"/>
      <c r="J59" s="293"/>
      <c r="K59" s="286"/>
      <c r="L59" s="899"/>
      <c r="M59" s="900"/>
      <c r="N59" s="294"/>
    </row>
    <row r="60" spans="2:14">
      <c r="B60" s="51"/>
      <c r="C60" s="52"/>
      <c r="D60" s="52"/>
      <c r="E60" s="52"/>
      <c r="F60" s="52"/>
      <c r="G60" s="52"/>
      <c r="H60" s="295"/>
      <c r="I60" s="286"/>
      <c r="J60" s="286"/>
      <c r="K60" s="286"/>
      <c r="L60" s="296"/>
      <c r="M60" s="297"/>
      <c r="N60" s="298"/>
    </row>
    <row r="61" spans="2:14">
      <c r="B61" s="51"/>
      <c r="C61" s="52"/>
      <c r="D61" s="52"/>
      <c r="E61" s="52"/>
      <c r="F61" s="52"/>
      <c r="G61" s="52"/>
      <c r="H61" s="295"/>
      <c r="I61" s="286"/>
      <c r="J61" s="286"/>
      <c r="K61" s="286"/>
      <c r="L61" s="296"/>
      <c r="M61" s="297"/>
      <c r="N61" s="298"/>
    </row>
    <row r="62" spans="2:14">
      <c r="B62" s="51"/>
      <c r="C62" s="52"/>
      <c r="D62" s="52"/>
      <c r="E62" s="52"/>
      <c r="F62" s="52"/>
      <c r="G62" s="52"/>
      <c r="H62" s="295"/>
      <c r="I62" s="286"/>
      <c r="J62" s="286"/>
      <c r="K62" s="286"/>
      <c r="L62" s="296"/>
      <c r="M62" s="297"/>
      <c r="N62" s="298"/>
    </row>
    <row r="63" spans="2:14">
      <c r="B63" s="51"/>
      <c r="C63" s="52"/>
      <c r="D63" s="52"/>
      <c r="E63" s="52"/>
      <c r="F63" s="52"/>
      <c r="G63" s="52"/>
      <c r="H63" s="295"/>
      <c r="I63" s="286"/>
      <c r="J63" s="286"/>
      <c r="K63" s="286"/>
      <c r="L63" s="296"/>
      <c r="M63" s="297"/>
      <c r="N63" s="298"/>
    </row>
    <row r="64" spans="2:14" ht="15.75" thickBot="1">
      <c r="B64" s="54"/>
      <c r="C64" s="52"/>
      <c r="D64" s="52"/>
      <c r="E64" s="52"/>
      <c r="F64" s="52"/>
      <c r="G64" s="52"/>
      <c r="H64" s="491"/>
      <c r="I64" s="174"/>
      <c r="J64" s="174"/>
      <c r="K64" s="174"/>
      <c r="L64" s="982"/>
      <c r="M64" s="983"/>
      <c r="N64" s="492"/>
    </row>
    <row r="65" spans="2:15" ht="15.75" thickBot="1">
      <c r="B65" s="812" t="s">
        <v>1037</v>
      </c>
      <c r="C65" s="813"/>
      <c r="D65" s="813"/>
      <c r="E65" s="813"/>
      <c r="F65" s="813"/>
      <c r="G65" s="813"/>
      <c r="H65" s="813"/>
      <c r="I65" s="813"/>
      <c r="J65" s="813"/>
      <c r="K65" s="813"/>
      <c r="L65" s="813"/>
      <c r="M65" s="814"/>
      <c r="N65" s="401"/>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303"/>
      <c r="O70" s="111"/>
    </row>
    <row r="71" spans="2:15">
      <c r="B71" s="54"/>
      <c r="C71" s="52"/>
      <c r="D71" s="52"/>
      <c r="E71" s="52"/>
      <c r="F71" s="52"/>
      <c r="G71" s="52"/>
      <c r="H71" s="52"/>
      <c r="I71" s="286"/>
      <c r="J71" s="304"/>
      <c r="K71" s="305"/>
      <c r="L71" s="55"/>
      <c r="M71" s="306"/>
      <c r="N71" s="303"/>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984"/>
      <c r="C75" s="985"/>
      <c r="D75" s="985"/>
      <c r="E75" s="985"/>
      <c r="F75" s="985"/>
      <c r="G75" s="985"/>
      <c r="H75" s="985"/>
      <c r="I75" s="174"/>
      <c r="J75" s="174"/>
      <c r="K75" s="174"/>
      <c r="L75" s="986"/>
      <c r="M75" s="987"/>
      <c r="N75" s="50"/>
    </row>
    <row r="76" spans="2:15" ht="15.75" thickBot="1">
      <c r="B76" s="812" t="s">
        <v>1037</v>
      </c>
      <c r="C76" s="813"/>
      <c r="D76" s="813"/>
      <c r="E76" s="813"/>
      <c r="F76" s="813"/>
      <c r="G76" s="813"/>
      <c r="H76" s="813"/>
      <c r="I76" s="813"/>
      <c r="J76" s="813"/>
      <c r="K76" s="813"/>
      <c r="L76" s="813"/>
      <c r="M76" s="814"/>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848.60779049661301</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169.72155809932261</v>
      </c>
      <c r="M83" s="848"/>
      <c r="N83" s="56"/>
    </row>
    <row r="84" spans="1:14">
      <c r="B84" s="94" t="s">
        <v>1057</v>
      </c>
      <c r="C84" s="95"/>
      <c r="D84" s="95"/>
      <c r="E84" s="95"/>
      <c r="F84" s="95"/>
      <c r="G84" s="95"/>
      <c r="H84" s="95"/>
      <c r="I84" s="92"/>
      <c r="J84" s="93"/>
      <c r="K84" s="311">
        <v>0.05</v>
      </c>
      <c r="L84" s="847">
        <f>N78*K84</f>
        <v>42.430389524830652</v>
      </c>
      <c r="M84" s="848"/>
      <c r="N84" s="56"/>
    </row>
    <row r="85" spans="1:14" ht="15.75" thickBot="1">
      <c r="B85" s="96" t="s">
        <v>1058</v>
      </c>
      <c r="C85" s="97"/>
      <c r="D85" s="97"/>
      <c r="E85" s="97"/>
      <c r="F85" s="97"/>
      <c r="G85" s="97"/>
      <c r="H85" s="97"/>
      <c r="I85" s="98"/>
      <c r="J85" s="99"/>
      <c r="K85" s="312">
        <v>0.05</v>
      </c>
      <c r="L85" s="849">
        <f>N78*K85</f>
        <v>42.430389524830652</v>
      </c>
      <c r="M85" s="850"/>
      <c r="N85" s="56"/>
    </row>
    <row r="86" spans="1:14" ht="15.75" thickBot="1">
      <c r="B86" s="812" t="s">
        <v>1037</v>
      </c>
      <c r="C86" s="813"/>
      <c r="D86" s="813"/>
      <c r="E86" s="813"/>
      <c r="F86" s="813"/>
      <c r="G86" s="813"/>
      <c r="H86" s="813"/>
      <c r="I86" s="813"/>
      <c r="J86" s="813"/>
      <c r="K86" s="813"/>
      <c r="L86" s="813"/>
      <c r="M86" s="814"/>
      <c r="N86" s="57">
        <f>L83+L84+L85</f>
        <v>254.5823371489839</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1103.1901276455969</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1060</v>
      </c>
      <c r="F93" s="424"/>
      <c r="G93" s="424"/>
      <c r="H93" s="424"/>
      <c r="I93" s="424"/>
      <c r="J93" s="424"/>
      <c r="K93" s="250"/>
      <c r="L93" s="250"/>
      <c r="M93" s="250"/>
      <c r="N93" s="251"/>
    </row>
    <row r="94" spans="1:14">
      <c r="B94" s="249"/>
      <c r="C94" s="250"/>
      <c r="D94" s="250"/>
      <c r="E94" s="250" t="s">
        <v>1061</v>
      </c>
      <c r="F94" s="250"/>
      <c r="G94" s="250"/>
      <c r="H94" s="250"/>
      <c r="I94" s="250"/>
      <c r="J94" s="250"/>
      <c r="K94" s="250"/>
      <c r="L94" s="250"/>
      <c r="M94" s="250"/>
      <c r="N94" s="251"/>
    </row>
    <row r="95" spans="1:14">
      <c r="B95" s="249"/>
      <c r="C95" s="250"/>
      <c r="D95" s="250"/>
      <c r="E95" s="250" t="s">
        <v>1062</v>
      </c>
      <c r="F95" s="250"/>
      <c r="G95" s="250"/>
      <c r="H95" s="250"/>
      <c r="I95" s="250"/>
      <c r="J95" s="250"/>
      <c r="K95" s="250"/>
      <c r="L95" s="250"/>
      <c r="M95" s="250"/>
      <c r="N95" s="251"/>
    </row>
    <row r="96" spans="1:14">
      <c r="B96" s="249"/>
      <c r="C96" s="250"/>
      <c r="D96" s="250"/>
      <c r="E96" s="250" t="s">
        <v>1063</v>
      </c>
      <c r="F96" s="250"/>
      <c r="G96" s="250"/>
      <c r="H96" s="250"/>
      <c r="I96" s="250"/>
      <c r="J96" s="250"/>
      <c r="K96" s="250"/>
      <c r="L96" s="250"/>
      <c r="M96" s="250"/>
      <c r="N96" s="251"/>
    </row>
    <row r="97" spans="2:14" ht="15.75" thickBot="1">
      <c r="B97" s="249"/>
      <c r="C97" s="250"/>
      <c r="D97" s="250"/>
      <c r="E97" s="250"/>
      <c r="F97" s="250" t="s">
        <v>1064</v>
      </c>
      <c r="G97" s="250"/>
      <c r="H97" s="250"/>
      <c r="I97" s="250"/>
      <c r="J97" s="250"/>
      <c r="K97" s="250"/>
      <c r="L97" s="250"/>
      <c r="M97" s="250"/>
      <c r="N97" s="251"/>
    </row>
    <row r="98" spans="2:14">
      <c r="B98" s="234" t="s">
        <v>2321</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2322</v>
      </c>
      <c r="C104" s="262"/>
      <c r="D104" s="262"/>
      <c r="E104" s="262"/>
      <c r="F104" s="262"/>
      <c r="G104" s="262"/>
      <c r="H104" s="262"/>
      <c r="I104" s="262"/>
      <c r="J104" s="262"/>
      <c r="K104" s="262"/>
      <c r="L104" s="262"/>
      <c r="M104" s="262"/>
      <c r="N104" s="263"/>
    </row>
    <row r="105" spans="2:14" ht="15" customHeight="1">
      <c r="B105" s="956" t="s">
        <v>2323</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2324</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1060</v>
      </c>
      <c r="F113" s="424"/>
      <c r="G113" s="424"/>
      <c r="H113" s="250"/>
      <c r="I113" s="250"/>
      <c r="J113" s="250"/>
      <c r="K113" s="250"/>
      <c r="L113" s="250"/>
      <c r="M113" s="250"/>
      <c r="N113" s="251"/>
    </row>
    <row r="114" spans="2:14">
      <c r="B114" s="249"/>
      <c r="C114" s="250"/>
      <c r="D114" s="250"/>
      <c r="E114" s="425" t="s">
        <v>1061</v>
      </c>
      <c r="F114" s="250"/>
      <c r="G114" s="250"/>
      <c r="H114" s="425"/>
      <c r="I114" s="425"/>
      <c r="J114" s="425"/>
      <c r="K114" s="250"/>
      <c r="L114" s="250"/>
      <c r="M114" s="250"/>
      <c r="N114" s="251"/>
    </row>
    <row r="115" spans="2:14">
      <c r="B115" s="249"/>
      <c r="C115" s="250"/>
      <c r="D115" s="250"/>
      <c r="E115" s="264" t="s">
        <v>1065</v>
      </c>
      <c r="F115" s="250"/>
      <c r="G115" s="250"/>
      <c r="H115" s="264"/>
      <c r="I115" s="264"/>
      <c r="J115" s="264"/>
      <c r="K115" s="250"/>
      <c r="L115" s="250"/>
      <c r="M115" s="250"/>
      <c r="N115" s="251"/>
    </row>
    <row r="116" spans="2:14">
      <c r="B116" s="265"/>
      <c r="C116" s="262"/>
      <c r="D116" s="262"/>
      <c r="E116" s="250" t="s">
        <v>1063</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2325</v>
      </c>
      <c r="C118" s="264"/>
      <c r="D118" s="264"/>
      <c r="E118" s="250"/>
      <c r="F118" s="250"/>
      <c r="G118" s="250"/>
      <c r="H118" s="250"/>
      <c r="I118" s="250"/>
      <c r="J118" s="962"/>
      <c r="K118" s="962"/>
      <c r="L118" s="962"/>
      <c r="M118" s="962"/>
      <c r="N118" s="963"/>
    </row>
    <row r="119" spans="2:14" ht="15.75" thickBot="1">
      <c r="B119" s="426" t="s">
        <v>2326</v>
      </c>
      <c r="C119" s="427"/>
      <c r="D119" s="427"/>
      <c r="E119" s="266"/>
      <c r="F119" s="266"/>
      <c r="G119" s="266"/>
      <c r="H119" s="266"/>
      <c r="I119" s="266"/>
      <c r="J119" s="964"/>
      <c r="K119" s="964"/>
      <c r="L119" s="964"/>
      <c r="M119" s="964"/>
      <c r="N119" s="965"/>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6"/>
      <c r="H25" s="806"/>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809" t="s">
        <v>1026</v>
      </c>
      <c r="C27" s="810"/>
      <c r="D27" s="810"/>
      <c r="E27" s="810"/>
      <c r="F27" s="810"/>
      <c r="G27" s="810"/>
      <c r="H27" s="810"/>
      <c r="I27" s="810"/>
      <c r="J27" s="810"/>
      <c r="K27" s="810"/>
      <c r="L27" s="810"/>
      <c r="M27" s="810"/>
      <c r="N27" s="811"/>
    </row>
    <row r="28" spans="1:14" ht="15.75" thickBot="1">
      <c r="B28" s="38"/>
      <c r="C28" s="39"/>
      <c r="D28" s="39"/>
      <c r="E28" s="39"/>
      <c r="F28" s="39"/>
      <c r="G28" s="39"/>
      <c r="H28" s="39"/>
      <c r="I28" s="39"/>
      <c r="J28" s="39"/>
      <c r="K28" s="39"/>
      <c r="L28" s="39"/>
      <c r="M28" s="39"/>
      <c r="N28" s="40"/>
    </row>
    <row r="29" spans="1:14" ht="26.25" thickBot="1">
      <c r="B29" s="76" t="s">
        <v>1027</v>
      </c>
      <c r="C29" s="791" t="s">
        <v>1028</v>
      </c>
      <c r="D29" s="792"/>
      <c r="E29" s="792"/>
      <c r="F29" s="792"/>
      <c r="G29" s="792"/>
      <c r="H29" s="792"/>
      <c r="I29" s="792"/>
      <c r="J29" s="77"/>
      <c r="K29" s="349" t="s">
        <v>2320</v>
      </c>
      <c r="L29" s="788" t="s">
        <v>1029</v>
      </c>
      <c r="M29" s="789"/>
      <c r="N29" s="76" t="s">
        <v>1030</v>
      </c>
    </row>
    <row r="30" spans="1:14" hidden="1">
      <c r="B30" s="76" t="s">
        <v>1027</v>
      </c>
      <c r="C30" s="791" t="s">
        <v>1028</v>
      </c>
      <c r="D30" s="792"/>
      <c r="E30" s="792"/>
      <c r="F30" s="792"/>
      <c r="G30" s="792"/>
      <c r="H30" s="792"/>
      <c r="I30" s="792"/>
      <c r="J30" s="77"/>
      <c r="K30" s="314"/>
      <c r="L30" s="788" t="s">
        <v>1029</v>
      </c>
      <c r="M30" s="789"/>
      <c r="N30" s="76" t="s">
        <v>1030</v>
      </c>
    </row>
    <row r="31" spans="1:14" ht="41.25" customHeight="1" thickBot="1">
      <c r="A31" t="s">
        <v>1928</v>
      </c>
      <c r="B31" s="112" t="s">
        <v>1251</v>
      </c>
      <c r="C31" s="988" t="s">
        <v>2301</v>
      </c>
      <c r="D31" s="989"/>
      <c r="E31" s="989"/>
      <c r="F31" s="989"/>
      <c r="G31" s="989"/>
      <c r="H31" s="989"/>
      <c r="I31" s="989"/>
      <c r="J31" s="989"/>
      <c r="K31" s="495"/>
      <c r="L31" s="465" t="s">
        <v>2104</v>
      </c>
      <c r="M31" s="211"/>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373</v>
      </c>
      <c r="B36" s="861" t="str">
        <f>VLOOKUP(A36,EQUIPOS!A6:D154,3,FALSE)</f>
        <v>Volqueta 6 m3</v>
      </c>
      <c r="C36" s="862"/>
      <c r="D36" s="862"/>
      <c r="E36" s="862"/>
      <c r="F36" s="862"/>
      <c r="G36" s="862"/>
      <c r="H36" s="863"/>
      <c r="I36" s="274"/>
      <c r="J36" s="275"/>
      <c r="K36" s="276">
        <f>VLOOKUP(A36,EQUIPOS!A6:D161,4,FALSE)</f>
        <v>68737.231030225652</v>
      </c>
      <c r="L36" s="277"/>
      <c r="M36" s="290">
        <v>66</v>
      </c>
      <c r="N36" s="279">
        <f>K36/M36</f>
        <v>1041.4731974276615</v>
      </c>
    </row>
    <row r="37" spans="1:14">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80"/>
    </row>
    <row r="39" spans="1:14">
      <c r="B39" s="861"/>
      <c r="C39" s="862"/>
      <c r="D39" s="862"/>
      <c r="E39" s="862"/>
      <c r="F39" s="862"/>
      <c r="G39" s="862"/>
      <c r="H39" s="863"/>
      <c r="I39" s="864"/>
      <c r="J39" s="865"/>
      <c r="K39" s="281"/>
      <c r="L39" s="866"/>
      <c r="M39" s="867"/>
      <c r="N39" s="282"/>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104">
        <f>SUM(N36:N42)</f>
        <v>1041.4731974276615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2:14">
      <c r="B49" s="48"/>
      <c r="C49" s="288"/>
      <c r="D49" s="288"/>
      <c r="E49" s="288"/>
      <c r="F49" s="288"/>
      <c r="G49" s="288"/>
      <c r="H49" s="288"/>
      <c r="I49" s="275"/>
      <c r="J49" s="231"/>
      <c r="K49" s="289"/>
      <c r="L49" s="274"/>
      <c r="M49" s="290"/>
      <c r="N49" s="291"/>
    </row>
    <row r="50" spans="2:14">
      <c r="B50" s="48"/>
      <c r="C50" s="288"/>
      <c r="D50" s="288"/>
      <c r="E50" s="288"/>
      <c r="F50" s="288"/>
      <c r="G50" s="288"/>
      <c r="H50" s="288"/>
      <c r="I50" s="275"/>
      <c r="J50" s="231"/>
      <c r="K50" s="289"/>
      <c r="L50" s="274"/>
      <c r="M50" s="290"/>
      <c r="N50" s="291"/>
    </row>
    <row r="51" spans="2:14">
      <c r="B51" s="48"/>
      <c r="C51" s="288"/>
      <c r="D51" s="288"/>
      <c r="E51" s="288"/>
      <c r="F51" s="288"/>
      <c r="G51" s="288"/>
      <c r="H51" s="288"/>
      <c r="I51" s="275"/>
      <c r="J51" s="231"/>
      <c r="K51" s="289"/>
      <c r="L51" s="274"/>
      <c r="M51" s="290"/>
      <c r="N51" s="291"/>
    </row>
    <row r="52" spans="2:14">
      <c r="B52" s="48"/>
      <c r="C52" s="288"/>
      <c r="D52" s="288"/>
      <c r="E52" s="288"/>
      <c r="F52" s="288"/>
      <c r="G52" s="288"/>
      <c r="H52" s="288"/>
      <c r="I52" s="275"/>
      <c r="J52" s="231"/>
      <c r="K52" s="289"/>
      <c r="L52" s="274"/>
      <c r="M52" s="290"/>
      <c r="N52" s="291"/>
    </row>
    <row r="53" spans="2:14" ht="15.75" thickBot="1">
      <c r="B53" s="894"/>
      <c r="C53" s="895"/>
      <c r="D53" s="895"/>
      <c r="E53" s="895"/>
      <c r="F53" s="895"/>
      <c r="G53" s="895"/>
      <c r="H53" s="895"/>
      <c r="I53" s="865"/>
      <c r="J53" s="47"/>
      <c r="K53" s="49"/>
      <c r="L53" s="896"/>
      <c r="M53" s="897"/>
      <c r="N53" s="50"/>
    </row>
    <row r="54" spans="2:14" ht="15.75" thickBot="1">
      <c r="B54" s="812" t="s">
        <v>1037</v>
      </c>
      <c r="C54" s="813"/>
      <c r="D54" s="813"/>
      <c r="E54" s="813"/>
      <c r="F54" s="813"/>
      <c r="G54" s="813"/>
      <c r="H54" s="813"/>
      <c r="I54" s="813"/>
      <c r="J54" s="813"/>
      <c r="K54" s="813"/>
      <c r="L54" s="813"/>
      <c r="M54" s="814"/>
      <c r="N54" s="292"/>
    </row>
    <row r="55" spans="2:14">
      <c r="B55" s="38"/>
      <c r="C55" s="39"/>
      <c r="D55" s="39"/>
      <c r="E55" s="39"/>
      <c r="F55" s="39"/>
      <c r="G55" s="39"/>
      <c r="H55" s="39"/>
      <c r="I55" s="39"/>
      <c r="J55" s="39"/>
      <c r="K55" s="39"/>
      <c r="L55" s="39"/>
      <c r="M55" s="39"/>
      <c r="N55" s="40"/>
    </row>
    <row r="56" spans="2:14">
      <c r="B56" s="69" t="s">
        <v>1040</v>
      </c>
      <c r="C56" s="70"/>
      <c r="D56" s="70"/>
      <c r="E56" s="70"/>
      <c r="F56" s="70"/>
      <c r="G56" s="70"/>
      <c r="H56" s="70"/>
      <c r="I56" s="70"/>
      <c r="J56" s="70"/>
      <c r="K56" s="70"/>
      <c r="L56" s="70"/>
      <c r="M56" s="70"/>
      <c r="N56" s="71"/>
    </row>
    <row r="57" spans="2:14" ht="15.75" thickBot="1">
      <c r="B57" s="73"/>
      <c r="C57" s="66"/>
      <c r="D57" s="66"/>
      <c r="E57" s="66"/>
      <c r="F57" s="66"/>
      <c r="G57" s="66"/>
      <c r="H57" s="66"/>
      <c r="I57" s="66"/>
      <c r="J57" s="66"/>
      <c r="K57" s="66"/>
      <c r="L57" s="66"/>
      <c r="M57" s="66"/>
      <c r="N57" s="68"/>
    </row>
    <row r="58" spans="2:14" ht="25.5">
      <c r="B58" s="320" t="s">
        <v>1041</v>
      </c>
      <c r="C58" s="321"/>
      <c r="D58" s="321"/>
      <c r="E58" s="321"/>
      <c r="F58" s="321"/>
      <c r="G58" s="321"/>
      <c r="H58" s="78" t="s">
        <v>1029</v>
      </c>
      <c r="I58" s="79" t="s">
        <v>1042</v>
      </c>
      <c r="J58" s="80" t="s">
        <v>1043</v>
      </c>
      <c r="K58" s="78" t="s">
        <v>1044</v>
      </c>
      <c r="L58" s="898" t="s">
        <v>1045</v>
      </c>
      <c r="M58" s="877"/>
      <c r="N58" s="81" t="s">
        <v>1035</v>
      </c>
    </row>
    <row r="59" spans="2:14">
      <c r="B59" s="51"/>
      <c r="C59" s="324"/>
      <c r="D59" s="324"/>
      <c r="E59" s="324"/>
      <c r="F59" s="324"/>
      <c r="G59" s="324"/>
      <c r="H59" s="318"/>
      <c r="I59" s="286"/>
      <c r="J59" s="293"/>
      <c r="K59" s="286"/>
      <c r="L59" s="899"/>
      <c r="M59" s="900"/>
      <c r="N59" s="294"/>
    </row>
    <row r="60" spans="2:14">
      <c r="B60" s="51"/>
      <c r="C60" s="52"/>
      <c r="D60" s="52"/>
      <c r="E60" s="52"/>
      <c r="F60" s="52"/>
      <c r="G60" s="52"/>
      <c r="H60" s="295"/>
      <c r="I60" s="286"/>
      <c r="J60" s="286"/>
      <c r="K60" s="286"/>
      <c r="L60" s="296"/>
      <c r="M60" s="297"/>
      <c r="N60" s="298"/>
    </row>
    <row r="61" spans="2:14">
      <c r="B61" s="51"/>
      <c r="C61" s="52"/>
      <c r="D61" s="52"/>
      <c r="E61" s="52"/>
      <c r="F61" s="52"/>
      <c r="G61" s="52"/>
      <c r="H61" s="295"/>
      <c r="I61" s="286"/>
      <c r="J61" s="286"/>
      <c r="K61" s="286"/>
      <c r="L61" s="296"/>
      <c r="M61" s="297"/>
      <c r="N61" s="298"/>
    </row>
    <row r="62" spans="2:14">
      <c r="B62" s="51"/>
      <c r="C62" s="52"/>
      <c r="D62" s="52"/>
      <c r="E62" s="52"/>
      <c r="F62" s="52"/>
      <c r="G62" s="52"/>
      <c r="H62" s="295"/>
      <c r="I62" s="286"/>
      <c r="J62" s="286"/>
      <c r="K62" s="286"/>
      <c r="L62" s="296"/>
      <c r="M62" s="297"/>
      <c r="N62" s="298"/>
    </row>
    <row r="63" spans="2:14">
      <c r="B63" s="51"/>
      <c r="C63" s="52"/>
      <c r="D63" s="52"/>
      <c r="E63" s="52"/>
      <c r="F63" s="52"/>
      <c r="G63" s="52"/>
      <c r="H63" s="295"/>
      <c r="I63" s="286"/>
      <c r="J63" s="286"/>
      <c r="K63" s="286"/>
      <c r="L63" s="296"/>
      <c r="M63" s="297"/>
      <c r="N63" s="298"/>
    </row>
    <row r="64" spans="2:14" ht="15.75" thickBot="1">
      <c r="B64" s="54"/>
      <c r="C64" s="52"/>
      <c r="D64" s="52"/>
      <c r="E64" s="52"/>
      <c r="F64" s="52"/>
      <c r="G64" s="52"/>
      <c r="H64" s="491"/>
      <c r="I64" s="174"/>
      <c r="J64" s="174"/>
      <c r="K64" s="174"/>
      <c r="L64" s="982"/>
      <c r="M64" s="983"/>
      <c r="N64" s="492"/>
    </row>
    <row r="65" spans="2:15" ht="15.75" thickBot="1">
      <c r="B65" s="812" t="s">
        <v>1037</v>
      </c>
      <c r="C65" s="813"/>
      <c r="D65" s="813"/>
      <c r="E65" s="813"/>
      <c r="F65" s="813"/>
      <c r="G65" s="813"/>
      <c r="H65" s="813"/>
      <c r="I65" s="813"/>
      <c r="J65" s="813"/>
      <c r="K65" s="813"/>
      <c r="L65" s="813"/>
      <c r="M65" s="814"/>
      <c r="N65" s="401"/>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303"/>
      <c r="O70" s="111"/>
    </row>
    <row r="71" spans="2:15">
      <c r="B71" s="54"/>
      <c r="C71" s="52"/>
      <c r="D71" s="52"/>
      <c r="E71" s="52"/>
      <c r="F71" s="52"/>
      <c r="G71" s="52"/>
      <c r="H71" s="52"/>
      <c r="I71" s="286"/>
      <c r="J71" s="304"/>
      <c r="K71" s="305"/>
      <c r="L71" s="55"/>
      <c r="M71" s="306"/>
      <c r="N71" s="303"/>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984"/>
      <c r="C75" s="985"/>
      <c r="D75" s="985"/>
      <c r="E75" s="985"/>
      <c r="F75" s="985"/>
      <c r="G75" s="985"/>
      <c r="H75" s="985"/>
      <c r="I75" s="174"/>
      <c r="J75" s="174"/>
      <c r="K75" s="174"/>
      <c r="L75" s="986"/>
      <c r="M75" s="987"/>
      <c r="N75" s="50"/>
    </row>
    <row r="76" spans="2:15" ht="15.75" thickBot="1">
      <c r="B76" s="812" t="s">
        <v>1037</v>
      </c>
      <c r="C76" s="813"/>
      <c r="D76" s="813"/>
      <c r="E76" s="813"/>
      <c r="F76" s="813"/>
      <c r="G76" s="813"/>
      <c r="H76" s="813"/>
      <c r="I76" s="813"/>
      <c r="J76" s="813"/>
      <c r="K76" s="813"/>
      <c r="L76" s="813"/>
      <c r="M76" s="814"/>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1041.4731974276615</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208.29463948553231</v>
      </c>
      <c r="M83" s="848"/>
      <c r="N83" s="56"/>
    </row>
    <row r="84" spans="1:14">
      <c r="B84" s="94" t="s">
        <v>1057</v>
      </c>
      <c r="C84" s="95"/>
      <c r="D84" s="95"/>
      <c r="E84" s="95"/>
      <c r="F84" s="95"/>
      <c r="G84" s="95"/>
      <c r="H84" s="95"/>
      <c r="I84" s="92"/>
      <c r="J84" s="93"/>
      <c r="K84" s="311">
        <v>0.05</v>
      </c>
      <c r="L84" s="847">
        <f>N78*K84</f>
        <v>52.073659871383079</v>
      </c>
      <c r="M84" s="848"/>
      <c r="N84" s="56"/>
    </row>
    <row r="85" spans="1:14" ht="15.75" thickBot="1">
      <c r="B85" s="96" t="s">
        <v>1058</v>
      </c>
      <c r="C85" s="97"/>
      <c r="D85" s="97"/>
      <c r="E85" s="97"/>
      <c r="F85" s="97"/>
      <c r="G85" s="97"/>
      <c r="H85" s="97"/>
      <c r="I85" s="98"/>
      <c r="J85" s="99"/>
      <c r="K85" s="312">
        <v>0.05</v>
      </c>
      <c r="L85" s="849">
        <f>N78*K85</f>
        <v>52.073659871383079</v>
      </c>
      <c r="M85" s="850"/>
      <c r="N85" s="56"/>
    </row>
    <row r="86" spans="1:14" ht="15.75" thickBot="1">
      <c r="B86" s="812" t="s">
        <v>1037</v>
      </c>
      <c r="C86" s="813"/>
      <c r="D86" s="813"/>
      <c r="E86" s="813"/>
      <c r="F86" s="813"/>
      <c r="G86" s="813"/>
      <c r="H86" s="813"/>
      <c r="I86" s="813"/>
      <c r="J86" s="813"/>
      <c r="K86" s="813"/>
      <c r="L86" s="813"/>
      <c r="M86" s="814"/>
      <c r="N86" s="57">
        <f>L83+L84+L85</f>
        <v>312.44195922829846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1353.9151566559599</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1060</v>
      </c>
      <c r="F93" s="424"/>
      <c r="G93" s="424"/>
      <c r="H93" s="424"/>
      <c r="I93" s="424"/>
      <c r="J93" s="424"/>
      <c r="K93" s="250"/>
      <c r="L93" s="250"/>
      <c r="M93" s="250"/>
      <c r="N93" s="251"/>
    </row>
    <row r="94" spans="1:14">
      <c r="B94" s="249"/>
      <c r="C94" s="250"/>
      <c r="D94" s="250"/>
      <c r="E94" s="250" t="s">
        <v>1061</v>
      </c>
      <c r="F94" s="250"/>
      <c r="G94" s="250"/>
      <c r="H94" s="250"/>
      <c r="I94" s="250"/>
      <c r="J94" s="250"/>
      <c r="K94" s="250"/>
      <c r="L94" s="250"/>
      <c r="M94" s="250"/>
      <c r="N94" s="251"/>
    </row>
    <row r="95" spans="1:14">
      <c r="B95" s="249"/>
      <c r="C95" s="250"/>
      <c r="D95" s="250"/>
      <c r="E95" s="250" t="s">
        <v>1062</v>
      </c>
      <c r="F95" s="250"/>
      <c r="G95" s="250"/>
      <c r="H95" s="250"/>
      <c r="I95" s="250"/>
      <c r="J95" s="250"/>
      <c r="K95" s="250"/>
      <c r="L95" s="250"/>
      <c r="M95" s="250"/>
      <c r="N95" s="251"/>
    </row>
    <row r="96" spans="1:14">
      <c r="B96" s="249"/>
      <c r="C96" s="250"/>
      <c r="D96" s="250"/>
      <c r="E96" s="250" t="s">
        <v>1063</v>
      </c>
      <c r="F96" s="250"/>
      <c r="G96" s="250"/>
      <c r="H96" s="250"/>
      <c r="I96" s="250"/>
      <c r="J96" s="250"/>
      <c r="K96" s="250"/>
      <c r="L96" s="250"/>
      <c r="M96" s="250"/>
      <c r="N96" s="251"/>
    </row>
    <row r="97" spans="2:14" ht="15.75" thickBot="1">
      <c r="B97" s="249"/>
      <c r="C97" s="250"/>
      <c r="D97" s="250"/>
      <c r="E97" s="250"/>
      <c r="F97" s="250" t="s">
        <v>1064</v>
      </c>
      <c r="G97" s="250"/>
      <c r="H97" s="250"/>
      <c r="I97" s="250"/>
      <c r="J97" s="250"/>
      <c r="K97" s="250"/>
      <c r="L97" s="250"/>
      <c r="M97" s="250"/>
      <c r="N97" s="251"/>
    </row>
    <row r="98" spans="2:14">
      <c r="B98" s="234" t="s">
        <v>2321</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2322</v>
      </c>
      <c r="C104" s="262"/>
      <c r="D104" s="262"/>
      <c r="E104" s="262"/>
      <c r="F104" s="262"/>
      <c r="G104" s="262"/>
      <c r="H104" s="262"/>
      <c r="I104" s="262"/>
      <c r="J104" s="262"/>
      <c r="K104" s="262"/>
      <c r="L104" s="262"/>
      <c r="M104" s="262"/>
      <c r="N104" s="263"/>
    </row>
    <row r="105" spans="2:14" ht="15" customHeight="1">
      <c r="B105" s="956" t="s">
        <v>2323</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2324</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1060</v>
      </c>
      <c r="F113" s="424"/>
      <c r="G113" s="424"/>
      <c r="H113" s="250"/>
      <c r="I113" s="250"/>
      <c r="J113" s="250"/>
      <c r="K113" s="250"/>
      <c r="L113" s="250"/>
      <c r="M113" s="250"/>
      <c r="N113" s="251"/>
    </row>
    <row r="114" spans="2:14">
      <c r="B114" s="249"/>
      <c r="C114" s="250"/>
      <c r="D114" s="250"/>
      <c r="E114" s="425" t="s">
        <v>1061</v>
      </c>
      <c r="F114" s="250"/>
      <c r="G114" s="250"/>
      <c r="H114" s="425"/>
      <c r="I114" s="425"/>
      <c r="J114" s="425"/>
      <c r="K114" s="250"/>
      <c r="L114" s="250"/>
      <c r="M114" s="250"/>
      <c r="N114" s="251"/>
    </row>
    <row r="115" spans="2:14">
      <c r="B115" s="249"/>
      <c r="C115" s="250"/>
      <c r="D115" s="250"/>
      <c r="E115" s="264" t="s">
        <v>1065</v>
      </c>
      <c r="F115" s="250"/>
      <c r="G115" s="250"/>
      <c r="H115" s="264"/>
      <c r="I115" s="264"/>
      <c r="J115" s="264"/>
      <c r="K115" s="250"/>
      <c r="L115" s="250"/>
      <c r="M115" s="250"/>
      <c r="N115" s="251"/>
    </row>
    <row r="116" spans="2:14">
      <c r="B116" s="265"/>
      <c r="C116" s="262"/>
      <c r="D116" s="262"/>
      <c r="E116" s="250" t="s">
        <v>1063</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2325</v>
      </c>
      <c r="C118" s="264"/>
      <c r="D118" s="264"/>
      <c r="E118" s="250"/>
      <c r="F118" s="250"/>
      <c r="G118" s="250"/>
      <c r="H118" s="250"/>
      <c r="I118" s="250"/>
      <c r="J118" s="962"/>
      <c r="K118" s="962"/>
      <c r="L118" s="962"/>
      <c r="M118" s="962"/>
      <c r="N118" s="963"/>
    </row>
    <row r="119" spans="2:14" ht="15.75" thickBot="1">
      <c r="B119" s="426" t="s">
        <v>2326</v>
      </c>
      <c r="C119" s="427"/>
      <c r="D119" s="427"/>
      <c r="E119" s="266"/>
      <c r="F119" s="266"/>
      <c r="G119" s="266"/>
      <c r="H119" s="266"/>
      <c r="I119" s="266"/>
      <c r="J119" s="964"/>
      <c r="K119" s="964"/>
      <c r="L119" s="964"/>
      <c r="M119" s="964"/>
      <c r="N119" s="965"/>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2303</v>
      </c>
      <c r="M1" s="924"/>
      <c r="N1" s="925"/>
    </row>
    <row r="2" spans="2:14">
      <c r="B2" s="907"/>
      <c r="C2" s="929" t="s">
        <v>1018</v>
      </c>
      <c r="D2" s="930"/>
      <c r="E2" s="930"/>
      <c r="F2" s="930"/>
      <c r="G2" s="930"/>
      <c r="H2" s="930"/>
      <c r="I2" s="930"/>
      <c r="J2" s="931"/>
      <c r="K2" s="922"/>
      <c r="L2" s="926"/>
      <c r="M2" s="927"/>
      <c r="N2" s="928"/>
    </row>
    <row r="3" spans="2:14">
      <c r="B3" s="907"/>
      <c r="C3" s="929" t="s">
        <v>2304</v>
      </c>
      <c r="D3" s="930"/>
      <c r="E3" s="930"/>
      <c r="F3" s="930"/>
      <c r="G3" s="930"/>
      <c r="H3" s="930"/>
      <c r="I3" s="930"/>
      <c r="J3" s="931"/>
      <c r="K3" s="909" t="s">
        <v>1019</v>
      </c>
      <c r="L3" s="933">
        <v>1</v>
      </c>
      <c r="M3" s="934"/>
      <c r="N3" s="935"/>
    </row>
    <row r="4" spans="2:14">
      <c r="B4" s="907"/>
      <c r="C4" s="929" t="s">
        <v>2305</v>
      </c>
      <c r="D4" s="930"/>
      <c r="E4" s="930"/>
      <c r="F4" s="930"/>
      <c r="G4" s="930"/>
      <c r="H4" s="930"/>
      <c r="I4" s="930"/>
      <c r="J4" s="931"/>
      <c r="K4" s="932"/>
      <c r="L4" s="936"/>
      <c r="M4" s="937"/>
      <c r="N4" s="938"/>
    </row>
    <row r="5" spans="2:14">
      <c r="B5" s="907"/>
      <c r="C5" s="929" t="s">
        <v>2306</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1022</v>
      </c>
      <c r="L8" s="387"/>
      <c r="M8" s="387"/>
      <c r="N8" s="388"/>
    </row>
    <row r="9" spans="2:14">
      <c r="B9" s="389"/>
      <c r="C9" s="390"/>
      <c r="D9" s="390"/>
      <c r="E9" s="390"/>
      <c r="F9" s="390"/>
      <c r="G9" s="390"/>
      <c r="H9" s="391"/>
      <c r="I9" s="390"/>
      <c r="J9" s="390"/>
      <c r="K9" s="392"/>
      <c r="L9" s="393" t="s">
        <v>2307</v>
      </c>
      <c r="M9" s="393" t="s">
        <v>2308</v>
      </c>
      <c r="N9" s="394" t="s">
        <v>2309</v>
      </c>
    </row>
    <row r="10" spans="2:14" ht="36">
      <c r="B10" s="903" t="s">
        <v>2310</v>
      </c>
      <c r="C10" s="904"/>
      <c r="D10" s="904"/>
      <c r="E10" s="904"/>
      <c r="F10" s="395" t="s">
        <v>2311</v>
      </c>
      <c r="G10" s="390"/>
      <c r="H10" s="396"/>
      <c r="I10" s="905" t="s">
        <v>2312</v>
      </c>
      <c r="J10" s="905"/>
      <c r="K10" s="397" t="s">
        <v>2311</v>
      </c>
      <c r="L10" s="393"/>
      <c r="M10" s="393"/>
      <c r="N10" s="394"/>
    </row>
    <row r="11" spans="2:14">
      <c r="B11" s="368" t="s">
        <v>1023</v>
      </c>
      <c r="C11" s="369"/>
      <c r="D11" s="790"/>
      <c r="E11" s="790"/>
      <c r="F11" s="370"/>
      <c r="G11" s="371"/>
      <c r="H11" s="369"/>
      <c r="I11" s="366"/>
      <c r="J11" s="372" t="s">
        <v>1024</v>
      </c>
      <c r="K11" s="373"/>
      <c r="L11" s="370"/>
      <c r="M11" s="370"/>
      <c r="N11" s="374"/>
    </row>
    <row r="12" spans="2:14" ht="15.75" thickBot="1">
      <c r="B12" s="375"/>
      <c r="C12" s="376"/>
      <c r="D12" s="378"/>
      <c r="E12" s="378"/>
      <c r="F12" s="378"/>
      <c r="G12" s="378"/>
      <c r="H12" s="376"/>
      <c r="I12" s="378"/>
      <c r="J12" s="376"/>
      <c r="K12" s="378"/>
      <c r="L12" s="807"/>
      <c r="M12" s="807"/>
      <c r="N12" s="808"/>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0"/>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0"/>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0"/>
      <c r="D20" s="334"/>
      <c r="E20" s="334"/>
      <c r="F20" s="334"/>
      <c r="G20" s="334"/>
      <c r="H20" s="334"/>
      <c r="I20" s="334"/>
      <c r="J20" s="334"/>
      <c r="K20" s="334"/>
      <c r="L20" s="334"/>
      <c r="M20" s="334"/>
      <c r="N20" s="35"/>
    </row>
    <row r="21" spans="1:14">
      <c r="B21" s="28"/>
      <c r="C21" s="29"/>
      <c r="D21" s="36"/>
      <c r="E21" s="36"/>
      <c r="F21" s="36"/>
      <c r="G21" s="36"/>
      <c r="H21" s="36"/>
      <c r="I21" s="36"/>
      <c r="J21" s="36"/>
      <c r="K21" s="36"/>
      <c r="L21" s="36"/>
      <c r="M21" s="36"/>
      <c r="N21" s="37"/>
    </row>
    <row r="22" spans="1:14">
      <c r="B22" s="28" t="s">
        <v>2317</v>
      </c>
      <c r="C22" s="230"/>
      <c r="D22" s="334"/>
      <c r="E22" s="334"/>
      <c r="F22" s="334"/>
      <c r="G22" s="334"/>
      <c r="H22" s="334"/>
      <c r="I22" s="334"/>
      <c r="J22" s="334"/>
      <c r="K22" s="336" t="s">
        <v>2318</v>
      </c>
      <c r="L22" s="231"/>
      <c r="M22" s="336" t="s">
        <v>1021</v>
      </c>
      <c r="N22" s="232"/>
    </row>
    <row r="23" spans="1:14">
      <c r="B23" s="28"/>
      <c r="C23" s="29"/>
      <c r="D23" s="36"/>
      <c r="E23" s="36"/>
      <c r="F23" s="36"/>
      <c r="G23" s="36"/>
      <c r="H23" s="36"/>
      <c r="I23" s="36"/>
      <c r="J23" s="36"/>
      <c r="K23" s="36"/>
      <c r="L23" s="36"/>
      <c r="M23" s="36"/>
      <c r="N23" s="37"/>
    </row>
    <row r="24" spans="1:14">
      <c r="B24" s="28" t="s">
        <v>2319</v>
      </c>
      <c r="C24" s="29"/>
      <c r="D24" s="36"/>
      <c r="E24" s="36"/>
      <c r="F24" s="267"/>
      <c r="G24" s="233"/>
      <c r="H24" s="58"/>
      <c r="I24" s="334"/>
      <c r="J24" s="334"/>
      <c r="K24" s="17"/>
      <c r="L24" s="36"/>
      <c r="M24" s="36"/>
      <c r="N24" s="37"/>
    </row>
    <row r="25" spans="1:14">
      <c r="B25" s="269"/>
      <c r="C25" s="270"/>
      <c r="D25" s="350"/>
      <c r="E25" s="350"/>
      <c r="F25" s="805" t="s">
        <v>2327</v>
      </c>
      <c r="G25" s="805"/>
      <c r="H25" s="805"/>
      <c r="I25" s="350" t="s">
        <v>2308</v>
      </c>
      <c r="J25" s="350" t="s">
        <v>2309</v>
      </c>
      <c r="K25" s="271"/>
      <c r="L25" s="350"/>
      <c r="M25" s="350"/>
      <c r="N25" s="272"/>
    </row>
    <row r="26" spans="1:14">
      <c r="B26" s="21"/>
      <c r="C26" s="27"/>
      <c r="D26" s="27"/>
      <c r="E26" s="27"/>
      <c r="F26" s="27"/>
      <c r="G26" s="27"/>
      <c r="H26" s="27"/>
      <c r="I26" s="27"/>
      <c r="J26" s="27"/>
      <c r="K26" s="27"/>
      <c r="L26" s="27"/>
      <c r="M26" s="27"/>
      <c r="N26" s="22"/>
    </row>
    <row r="27" spans="1:14">
      <c r="B27" s="990" t="s">
        <v>1026</v>
      </c>
      <c r="C27" s="991"/>
      <c r="D27" s="991"/>
      <c r="E27" s="991"/>
      <c r="F27" s="991"/>
      <c r="G27" s="991"/>
      <c r="H27" s="991"/>
      <c r="I27" s="991"/>
      <c r="J27" s="991"/>
      <c r="K27" s="991"/>
      <c r="L27" s="991"/>
      <c r="M27" s="991"/>
      <c r="N27" s="992"/>
    </row>
    <row r="28" spans="1:14" ht="15.75" thickBot="1">
      <c r="B28" s="38"/>
      <c r="C28" s="39"/>
      <c r="D28" s="39"/>
      <c r="E28" s="39"/>
      <c r="F28" s="39"/>
      <c r="G28" s="39"/>
      <c r="H28" s="39"/>
      <c r="I28" s="39"/>
      <c r="J28" s="39"/>
      <c r="K28" s="39"/>
      <c r="L28" s="39"/>
      <c r="M28" s="39"/>
      <c r="N28" s="40"/>
    </row>
    <row r="29" spans="1:14" ht="26.25" thickBot="1">
      <c r="B29" s="76" t="s">
        <v>1027</v>
      </c>
      <c r="C29" s="995" t="s">
        <v>1028</v>
      </c>
      <c r="D29" s="996"/>
      <c r="E29" s="996"/>
      <c r="F29" s="996"/>
      <c r="G29" s="996"/>
      <c r="H29" s="996"/>
      <c r="I29" s="996"/>
      <c r="J29" s="77"/>
      <c r="K29" s="349" t="s">
        <v>2320</v>
      </c>
      <c r="L29" s="993" t="s">
        <v>1029</v>
      </c>
      <c r="M29" s="994"/>
      <c r="N29" s="76" t="s">
        <v>1030</v>
      </c>
    </row>
    <row r="30" spans="1:14" hidden="1">
      <c r="B30" s="76" t="s">
        <v>1027</v>
      </c>
      <c r="C30" s="791" t="s">
        <v>1028</v>
      </c>
      <c r="D30" s="792"/>
      <c r="E30" s="792"/>
      <c r="F30" s="792"/>
      <c r="G30" s="792"/>
      <c r="H30" s="792"/>
      <c r="I30" s="792"/>
      <c r="J30" s="77"/>
      <c r="K30" s="314"/>
      <c r="L30" s="788" t="s">
        <v>1029</v>
      </c>
      <c r="M30" s="789"/>
      <c r="N30" s="76" t="s">
        <v>1030</v>
      </c>
    </row>
    <row r="31" spans="1:14" ht="15.75" thickBot="1">
      <c r="A31" t="s">
        <v>1928</v>
      </c>
      <c r="B31" s="112" t="s">
        <v>1252</v>
      </c>
      <c r="C31" s="463" t="s">
        <v>2299</v>
      </c>
      <c r="D31" s="464"/>
      <c r="E31" s="464"/>
      <c r="F31" s="464"/>
      <c r="G31" s="464"/>
      <c r="H31" s="464"/>
      <c r="I31" s="464"/>
      <c r="J31" s="464"/>
      <c r="K31" s="466"/>
      <c r="L31" s="465" t="s">
        <v>2104</v>
      </c>
      <c r="M31" s="211"/>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75" thickBot="1">
      <c r="B34" s="273"/>
      <c r="C34" s="66"/>
      <c r="D34" s="66"/>
      <c r="E34" s="66"/>
      <c r="F34" s="66"/>
      <c r="G34" s="66"/>
      <c r="H34" s="66"/>
      <c r="I34" s="67"/>
      <c r="J34" s="67"/>
      <c r="K34" s="66"/>
      <c r="L34" s="66"/>
      <c r="M34" s="66"/>
      <c r="N34" s="68"/>
    </row>
    <row r="35" spans="1:14">
      <c r="B35" s="882" t="s">
        <v>1028</v>
      </c>
      <c r="C35" s="883"/>
      <c r="D35" s="883"/>
      <c r="E35" s="883"/>
      <c r="F35" s="883"/>
      <c r="G35" s="883"/>
      <c r="H35" s="884"/>
      <c r="I35" s="885" t="s">
        <v>1032</v>
      </c>
      <c r="J35" s="886"/>
      <c r="K35" s="74" t="s">
        <v>1033</v>
      </c>
      <c r="L35" s="887" t="s">
        <v>1034</v>
      </c>
      <c r="M35" s="884"/>
      <c r="N35" s="75" t="s">
        <v>1035</v>
      </c>
    </row>
    <row r="36" spans="1:14">
      <c r="A36" t="s">
        <v>373</v>
      </c>
      <c r="B36" s="861" t="str">
        <f>VLOOKUP(A36,EQUIPOS!A6:D154,3,FALSE)</f>
        <v>Volqueta 6 m3</v>
      </c>
      <c r="C36" s="862"/>
      <c r="D36" s="862"/>
      <c r="E36" s="862"/>
      <c r="F36" s="862"/>
      <c r="G36" s="862"/>
      <c r="H36" s="863"/>
      <c r="I36" s="274"/>
      <c r="J36" s="275"/>
      <c r="K36" s="276">
        <f>VLOOKUP(A36,EQUIPOS!A6:D161,4,FALSE)</f>
        <v>68737.231030225652</v>
      </c>
      <c r="L36" s="277"/>
      <c r="M36" s="290">
        <v>66</v>
      </c>
      <c r="N36" s="279">
        <f>K36/M36</f>
        <v>1041.4731974276615</v>
      </c>
    </row>
    <row r="37" spans="1:14">
      <c r="B37" s="861"/>
      <c r="C37" s="862"/>
      <c r="D37" s="862"/>
      <c r="E37" s="862"/>
      <c r="F37" s="862"/>
      <c r="G37" s="862"/>
      <c r="H37" s="863"/>
      <c r="I37" s="274"/>
      <c r="J37" s="275"/>
      <c r="K37" s="276"/>
      <c r="L37" s="277"/>
      <c r="M37" s="278"/>
      <c r="N37" s="279"/>
    </row>
    <row r="38" spans="1:14">
      <c r="B38" s="861"/>
      <c r="C38" s="862"/>
      <c r="D38" s="862"/>
      <c r="E38" s="862"/>
      <c r="F38" s="862"/>
      <c r="G38" s="862"/>
      <c r="H38" s="863"/>
      <c r="I38" s="274"/>
      <c r="J38" s="275"/>
      <c r="K38" s="276"/>
      <c r="L38" s="277"/>
      <c r="M38" s="278"/>
      <c r="N38" s="280"/>
    </row>
    <row r="39" spans="1:14">
      <c r="B39" s="861"/>
      <c r="C39" s="862"/>
      <c r="D39" s="862"/>
      <c r="E39" s="862"/>
      <c r="F39" s="862"/>
      <c r="G39" s="862"/>
      <c r="H39" s="863"/>
      <c r="I39" s="864"/>
      <c r="J39" s="865"/>
      <c r="K39" s="281"/>
      <c r="L39" s="866"/>
      <c r="M39" s="867"/>
      <c r="N39" s="282"/>
    </row>
    <row r="40" spans="1:14">
      <c r="B40" s="861"/>
      <c r="C40" s="862"/>
      <c r="D40" s="862"/>
      <c r="E40" s="868"/>
      <c r="F40" s="862"/>
      <c r="G40" s="862"/>
      <c r="H40" s="863"/>
      <c r="I40" s="41"/>
      <c r="J40" s="42"/>
      <c r="K40" s="281"/>
      <c r="L40" s="283"/>
      <c r="M40" s="284"/>
      <c r="N40" s="285"/>
    </row>
    <row r="41" spans="1:14">
      <c r="B41" s="869"/>
      <c r="C41" s="870"/>
      <c r="D41" s="870"/>
      <c r="E41" s="43"/>
      <c r="F41" s="44"/>
      <c r="G41" s="44"/>
      <c r="H41" s="45"/>
      <c r="I41" s="41"/>
      <c r="J41" s="42"/>
      <c r="K41" s="286"/>
      <c r="L41" s="283"/>
      <c r="M41" s="284"/>
      <c r="N41" s="351"/>
    </row>
    <row r="42" spans="1:14" ht="15.75" thickBot="1">
      <c r="B42" s="861"/>
      <c r="C42" s="862"/>
      <c r="D42" s="862"/>
      <c r="E42" s="862"/>
      <c r="F42" s="862"/>
      <c r="G42" s="862"/>
      <c r="H42" s="863"/>
      <c r="I42" s="871"/>
      <c r="J42" s="872"/>
      <c r="K42" s="46"/>
      <c r="L42" s="873"/>
      <c r="M42" s="874"/>
      <c r="N42" s="110"/>
    </row>
    <row r="43" spans="1:14" ht="15.75" thickBot="1">
      <c r="B43" s="812" t="s">
        <v>1037</v>
      </c>
      <c r="C43" s="813"/>
      <c r="D43" s="813"/>
      <c r="E43" s="813"/>
      <c r="F43" s="813"/>
      <c r="G43" s="813"/>
      <c r="H43" s="813"/>
      <c r="I43" s="813"/>
      <c r="J43" s="813"/>
      <c r="K43" s="813"/>
      <c r="L43" s="813"/>
      <c r="M43" s="814"/>
      <c r="N43" s="104">
        <f>SUM(N36:N42)</f>
        <v>1041.4731974276615</v>
      </c>
    </row>
    <row r="44" spans="1:14">
      <c r="B44" s="287"/>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75" thickBot="1">
      <c r="B46" s="72"/>
      <c r="C46" s="67"/>
      <c r="D46" s="67"/>
      <c r="E46" s="67"/>
      <c r="F46" s="67"/>
      <c r="G46" s="67"/>
      <c r="H46" s="67"/>
      <c r="I46" s="67"/>
      <c r="J46" s="66"/>
      <c r="K46" s="66"/>
      <c r="L46" s="66"/>
      <c r="M46" s="66"/>
      <c r="N46" s="68"/>
    </row>
    <row r="47" spans="1:14">
      <c r="B47" s="857" t="s">
        <v>1028</v>
      </c>
      <c r="C47" s="858"/>
      <c r="D47" s="858"/>
      <c r="E47" s="858"/>
      <c r="F47" s="858"/>
      <c r="G47" s="858"/>
      <c r="H47" s="858"/>
      <c r="I47" s="892"/>
      <c r="J47" s="322" t="s">
        <v>1029</v>
      </c>
      <c r="K47" s="90" t="s">
        <v>1030</v>
      </c>
      <c r="L47" s="893" t="s">
        <v>1039</v>
      </c>
      <c r="M47" s="892"/>
      <c r="N47" s="91" t="s">
        <v>1035</v>
      </c>
    </row>
    <row r="48" spans="1:14">
      <c r="B48" s="48"/>
      <c r="C48" s="288"/>
      <c r="D48" s="288"/>
      <c r="E48" s="288"/>
      <c r="F48" s="288"/>
      <c r="G48" s="288"/>
      <c r="H48" s="288"/>
      <c r="I48" s="275"/>
      <c r="J48" s="231"/>
      <c r="K48" s="289"/>
      <c r="L48" s="274"/>
      <c r="M48" s="290"/>
      <c r="N48" s="291"/>
    </row>
    <row r="49" spans="2:14">
      <c r="B49" s="48"/>
      <c r="C49" s="288"/>
      <c r="D49" s="288"/>
      <c r="E49" s="288"/>
      <c r="F49" s="288"/>
      <c r="G49" s="288"/>
      <c r="H49" s="288"/>
      <c r="I49" s="275"/>
      <c r="J49" s="231"/>
      <c r="K49" s="289"/>
      <c r="L49" s="274"/>
      <c r="M49" s="290"/>
      <c r="N49" s="291"/>
    </row>
    <row r="50" spans="2:14">
      <c r="B50" s="48"/>
      <c r="C50" s="288"/>
      <c r="D50" s="288"/>
      <c r="E50" s="288"/>
      <c r="F50" s="288"/>
      <c r="G50" s="288"/>
      <c r="H50" s="288"/>
      <c r="I50" s="275"/>
      <c r="J50" s="231"/>
      <c r="K50" s="289"/>
      <c r="L50" s="274"/>
      <c r="M50" s="290"/>
      <c r="N50" s="291"/>
    </row>
    <row r="51" spans="2:14">
      <c r="B51" s="48"/>
      <c r="C51" s="288"/>
      <c r="D51" s="288"/>
      <c r="E51" s="288"/>
      <c r="F51" s="288"/>
      <c r="G51" s="288"/>
      <c r="H51" s="288"/>
      <c r="I51" s="275"/>
      <c r="J51" s="231"/>
      <c r="K51" s="289"/>
      <c r="L51" s="274"/>
      <c r="M51" s="290"/>
      <c r="N51" s="291"/>
    </row>
    <row r="52" spans="2:14">
      <c r="B52" s="48"/>
      <c r="C52" s="288"/>
      <c r="D52" s="288"/>
      <c r="E52" s="288"/>
      <c r="F52" s="288"/>
      <c r="G52" s="288"/>
      <c r="H52" s="288"/>
      <c r="I52" s="275"/>
      <c r="J52" s="231"/>
      <c r="K52" s="289"/>
      <c r="L52" s="274"/>
      <c r="M52" s="290"/>
      <c r="N52" s="291"/>
    </row>
    <row r="53" spans="2:14" ht="15.75" thickBot="1">
      <c r="B53" s="894"/>
      <c r="C53" s="895"/>
      <c r="D53" s="895"/>
      <c r="E53" s="895"/>
      <c r="F53" s="895"/>
      <c r="G53" s="895"/>
      <c r="H53" s="895"/>
      <c r="I53" s="865"/>
      <c r="J53" s="47"/>
      <c r="K53" s="49"/>
      <c r="L53" s="896"/>
      <c r="M53" s="897"/>
      <c r="N53" s="50"/>
    </row>
    <row r="54" spans="2:14" ht="15.75" thickBot="1">
      <c r="B54" s="812" t="s">
        <v>1037</v>
      </c>
      <c r="C54" s="813"/>
      <c r="D54" s="813"/>
      <c r="E54" s="813"/>
      <c r="F54" s="813"/>
      <c r="G54" s="813"/>
      <c r="H54" s="813"/>
      <c r="I54" s="813"/>
      <c r="J54" s="813"/>
      <c r="K54" s="813"/>
      <c r="L54" s="813"/>
      <c r="M54" s="814"/>
      <c r="N54" s="292"/>
    </row>
    <row r="55" spans="2:14">
      <c r="B55" s="38"/>
      <c r="C55" s="39"/>
      <c r="D55" s="39"/>
      <c r="E55" s="39"/>
      <c r="F55" s="39"/>
      <c r="G55" s="39"/>
      <c r="H55" s="39"/>
      <c r="I55" s="39"/>
      <c r="J55" s="39"/>
      <c r="K55" s="39"/>
      <c r="L55" s="39"/>
      <c r="M55" s="39"/>
      <c r="N55" s="40"/>
    </row>
    <row r="56" spans="2:14">
      <c r="B56" s="69" t="s">
        <v>1040</v>
      </c>
      <c r="C56" s="70"/>
      <c r="D56" s="70"/>
      <c r="E56" s="70"/>
      <c r="F56" s="70"/>
      <c r="G56" s="70"/>
      <c r="H56" s="70"/>
      <c r="I56" s="70"/>
      <c r="J56" s="70"/>
      <c r="K56" s="70"/>
      <c r="L56" s="70"/>
      <c r="M56" s="70"/>
      <c r="N56" s="71"/>
    </row>
    <row r="57" spans="2:14" ht="15.75" thickBot="1">
      <c r="B57" s="73"/>
      <c r="C57" s="66"/>
      <c r="D57" s="66"/>
      <c r="E57" s="66"/>
      <c r="F57" s="66"/>
      <c r="G57" s="66"/>
      <c r="H57" s="66"/>
      <c r="I57" s="66"/>
      <c r="J57" s="66"/>
      <c r="K57" s="66"/>
      <c r="L57" s="66"/>
      <c r="M57" s="66"/>
      <c r="N57" s="68"/>
    </row>
    <row r="58" spans="2:14" ht="25.5">
      <c r="B58" s="320" t="s">
        <v>1041</v>
      </c>
      <c r="C58" s="321"/>
      <c r="D58" s="321"/>
      <c r="E58" s="321"/>
      <c r="F58" s="321"/>
      <c r="G58" s="321"/>
      <c r="H58" s="78" t="s">
        <v>1029</v>
      </c>
      <c r="I58" s="79" t="s">
        <v>1042</v>
      </c>
      <c r="J58" s="80" t="s">
        <v>1043</v>
      </c>
      <c r="K58" s="78" t="s">
        <v>1044</v>
      </c>
      <c r="L58" s="898" t="s">
        <v>1045</v>
      </c>
      <c r="M58" s="877"/>
      <c r="N58" s="81" t="s">
        <v>1035</v>
      </c>
    </row>
    <row r="59" spans="2:14">
      <c r="B59" s="51"/>
      <c r="C59" s="324"/>
      <c r="D59" s="324"/>
      <c r="E59" s="324"/>
      <c r="F59" s="324"/>
      <c r="G59" s="324"/>
      <c r="H59" s="318"/>
      <c r="I59" s="286"/>
      <c r="J59" s="293"/>
      <c r="K59" s="286"/>
      <c r="L59" s="899"/>
      <c r="M59" s="900"/>
      <c r="N59" s="294"/>
    </row>
    <row r="60" spans="2:14">
      <c r="B60" s="51"/>
      <c r="C60" s="52"/>
      <c r="D60" s="52"/>
      <c r="E60" s="52"/>
      <c r="F60" s="52"/>
      <c r="G60" s="52"/>
      <c r="H60" s="295"/>
      <c r="I60" s="286"/>
      <c r="J60" s="286"/>
      <c r="K60" s="286"/>
      <c r="L60" s="296"/>
      <c r="M60" s="297"/>
      <c r="N60" s="298"/>
    </row>
    <row r="61" spans="2:14">
      <c r="B61" s="51"/>
      <c r="C61" s="52"/>
      <c r="D61" s="52"/>
      <c r="E61" s="52"/>
      <c r="F61" s="52"/>
      <c r="G61" s="52"/>
      <c r="H61" s="295"/>
      <c r="I61" s="286"/>
      <c r="J61" s="286"/>
      <c r="K61" s="286"/>
      <c r="L61" s="296"/>
      <c r="M61" s="297"/>
      <c r="N61" s="298"/>
    </row>
    <row r="62" spans="2:14">
      <c r="B62" s="51"/>
      <c r="C62" s="52"/>
      <c r="D62" s="52"/>
      <c r="E62" s="52"/>
      <c r="F62" s="52"/>
      <c r="G62" s="52"/>
      <c r="H62" s="295"/>
      <c r="I62" s="286"/>
      <c r="J62" s="286"/>
      <c r="K62" s="286"/>
      <c r="L62" s="296"/>
      <c r="M62" s="297"/>
      <c r="N62" s="298"/>
    </row>
    <row r="63" spans="2:14">
      <c r="B63" s="51"/>
      <c r="C63" s="52"/>
      <c r="D63" s="52"/>
      <c r="E63" s="52"/>
      <c r="F63" s="52"/>
      <c r="G63" s="52"/>
      <c r="H63" s="295"/>
      <c r="I63" s="286"/>
      <c r="J63" s="286"/>
      <c r="K63" s="286"/>
      <c r="L63" s="296"/>
      <c r="M63" s="297"/>
      <c r="N63" s="298"/>
    </row>
    <row r="64" spans="2:14" ht="15.75" thickBot="1">
      <c r="B64" s="54"/>
      <c r="C64" s="52"/>
      <c r="D64" s="52"/>
      <c r="E64" s="52"/>
      <c r="F64" s="52"/>
      <c r="G64" s="52"/>
      <c r="H64" s="491"/>
      <c r="I64" s="174"/>
      <c r="J64" s="174"/>
      <c r="K64" s="174"/>
      <c r="L64" s="982"/>
      <c r="M64" s="983"/>
      <c r="N64" s="492"/>
    </row>
    <row r="65" spans="2:15" ht="15.75" thickBot="1">
      <c r="B65" s="812" t="s">
        <v>1037</v>
      </c>
      <c r="C65" s="813"/>
      <c r="D65" s="813"/>
      <c r="E65" s="813"/>
      <c r="F65" s="813"/>
      <c r="G65" s="813"/>
      <c r="H65" s="813"/>
      <c r="I65" s="813"/>
      <c r="J65" s="813"/>
      <c r="K65" s="813"/>
      <c r="L65" s="813"/>
      <c r="M65" s="814"/>
      <c r="N65" s="401"/>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75" thickBot="1">
      <c r="B68" s="73"/>
      <c r="C68" s="66"/>
      <c r="D68" s="66"/>
      <c r="E68" s="66"/>
      <c r="F68" s="66"/>
      <c r="G68" s="66"/>
      <c r="H68" s="66"/>
      <c r="I68" s="66"/>
      <c r="J68" s="66"/>
      <c r="K68" s="66"/>
      <c r="L68" s="66"/>
      <c r="M68" s="66"/>
      <c r="N68" s="68"/>
    </row>
    <row r="69" spans="2:15" ht="25.5">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299"/>
      <c r="J70" s="300"/>
      <c r="K70" s="301"/>
      <c r="L70" s="55"/>
      <c r="M70" s="302"/>
      <c r="N70" s="303"/>
      <c r="O70" s="111"/>
    </row>
    <row r="71" spans="2:15">
      <c r="B71" s="54"/>
      <c r="C71" s="52"/>
      <c r="D71" s="52"/>
      <c r="E71" s="52"/>
      <c r="F71" s="52"/>
      <c r="G71" s="52"/>
      <c r="H71" s="52"/>
      <c r="I71" s="286"/>
      <c r="J71" s="304"/>
      <c r="K71" s="305"/>
      <c r="L71" s="55"/>
      <c r="M71" s="306"/>
      <c r="N71" s="303"/>
    </row>
    <row r="72" spans="2:15">
      <c r="B72" s="54"/>
      <c r="C72" s="52"/>
      <c r="D72" s="52"/>
      <c r="E72" s="52"/>
      <c r="F72" s="52"/>
      <c r="G72" s="52"/>
      <c r="H72" s="52"/>
      <c r="I72" s="286"/>
      <c r="J72" s="304"/>
      <c r="K72" s="305"/>
      <c r="L72" s="55"/>
      <c r="M72" s="307"/>
      <c r="N72" s="303"/>
    </row>
    <row r="73" spans="2:15">
      <c r="B73" s="54"/>
      <c r="C73" s="52"/>
      <c r="D73" s="52"/>
      <c r="E73" s="52"/>
      <c r="F73" s="52"/>
      <c r="G73" s="52"/>
      <c r="H73" s="52"/>
      <c r="I73" s="286"/>
      <c r="J73" s="304"/>
      <c r="K73" s="305"/>
      <c r="L73" s="325"/>
      <c r="M73" s="307"/>
      <c r="N73" s="303"/>
    </row>
    <row r="74" spans="2:15">
      <c r="B74" s="54"/>
      <c r="C74" s="52"/>
      <c r="D74" s="52"/>
      <c r="E74" s="52"/>
      <c r="F74" s="52"/>
      <c r="G74" s="52"/>
      <c r="H74" s="52"/>
      <c r="I74" s="286"/>
      <c r="J74" s="304"/>
      <c r="K74" s="305"/>
      <c r="L74" s="325"/>
      <c r="M74" s="307"/>
      <c r="N74" s="303"/>
    </row>
    <row r="75" spans="2:15" ht="15.75" thickBot="1">
      <c r="B75" s="984"/>
      <c r="C75" s="985"/>
      <c r="D75" s="985"/>
      <c r="E75" s="985"/>
      <c r="F75" s="985"/>
      <c r="G75" s="985"/>
      <c r="H75" s="985"/>
      <c r="I75" s="174"/>
      <c r="J75" s="174"/>
      <c r="K75" s="174"/>
      <c r="L75" s="986"/>
      <c r="M75" s="987"/>
      <c r="N75" s="50"/>
    </row>
    <row r="76" spans="2:15" ht="15.75" thickBot="1">
      <c r="B76" s="812" t="s">
        <v>1037</v>
      </c>
      <c r="C76" s="813"/>
      <c r="D76" s="813"/>
      <c r="E76" s="813"/>
      <c r="F76" s="813"/>
      <c r="G76" s="813"/>
      <c r="H76" s="813"/>
      <c r="I76" s="813"/>
      <c r="J76" s="813"/>
      <c r="K76" s="813"/>
      <c r="L76" s="813"/>
      <c r="M76" s="814"/>
      <c r="N76" s="308"/>
    </row>
    <row r="77" spans="2:15" ht="15.75" thickBot="1">
      <c r="B77" s="38"/>
      <c r="C77" s="39"/>
      <c r="D77" s="39"/>
      <c r="E77" s="39"/>
      <c r="F77" s="39"/>
      <c r="G77" s="39"/>
      <c r="H77" s="39"/>
      <c r="I77" s="39"/>
      <c r="J77" s="39"/>
      <c r="K77" s="39"/>
      <c r="L77" s="39"/>
      <c r="M77" s="39"/>
      <c r="N77" s="40"/>
    </row>
    <row r="78" spans="2:15" ht="15.75" thickBot="1">
      <c r="B78" s="812" t="s">
        <v>1051</v>
      </c>
      <c r="C78" s="813"/>
      <c r="D78" s="813"/>
      <c r="E78" s="813"/>
      <c r="F78" s="813"/>
      <c r="G78" s="813"/>
      <c r="H78" s="813"/>
      <c r="I78" s="813"/>
      <c r="J78" s="813"/>
      <c r="K78" s="813"/>
      <c r="L78" s="813"/>
      <c r="M78" s="814"/>
      <c r="N78" s="104">
        <f>N43+N54+N65+N76</f>
        <v>1041.4731974276615</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75" thickBot="1">
      <c r="B81" s="73"/>
      <c r="C81" s="66"/>
      <c r="D81" s="66"/>
      <c r="E81" s="66"/>
      <c r="F81" s="66"/>
      <c r="G81" s="66"/>
      <c r="H81" s="66"/>
      <c r="I81" s="66"/>
      <c r="J81" s="66"/>
      <c r="K81" s="66"/>
      <c r="L81" s="66"/>
      <c r="M81" s="66"/>
      <c r="N81" s="68"/>
    </row>
    <row r="82" spans="1:14">
      <c r="B82" s="857" t="s">
        <v>1053</v>
      </c>
      <c r="C82" s="858"/>
      <c r="D82" s="858"/>
      <c r="E82" s="858"/>
      <c r="F82" s="858"/>
      <c r="G82" s="858"/>
      <c r="H82" s="858"/>
      <c r="I82" s="321"/>
      <c r="J82" s="341"/>
      <c r="K82" s="309" t="s">
        <v>1054</v>
      </c>
      <c r="L82" s="859" t="s">
        <v>1055</v>
      </c>
      <c r="M82" s="860"/>
      <c r="N82" s="310"/>
    </row>
    <row r="83" spans="1:14">
      <c r="B83" s="845" t="s">
        <v>1056</v>
      </c>
      <c r="C83" s="846"/>
      <c r="D83" s="846"/>
      <c r="E83" s="846"/>
      <c r="F83" s="846"/>
      <c r="G83" s="846"/>
      <c r="H83" s="846"/>
      <c r="I83" s="92"/>
      <c r="J83" s="93"/>
      <c r="K83" s="311">
        <v>0.2</v>
      </c>
      <c r="L83" s="847">
        <f>N78*K83</f>
        <v>208.29463948553231</v>
      </c>
      <c r="M83" s="848"/>
      <c r="N83" s="56"/>
    </row>
    <row r="84" spans="1:14">
      <c r="B84" s="94" t="s">
        <v>1057</v>
      </c>
      <c r="C84" s="95"/>
      <c r="D84" s="95"/>
      <c r="E84" s="95"/>
      <c r="F84" s="95"/>
      <c r="G84" s="95"/>
      <c r="H84" s="95"/>
      <c r="I84" s="92"/>
      <c r="J84" s="93"/>
      <c r="K84" s="311">
        <v>0.05</v>
      </c>
      <c r="L84" s="847">
        <f>N78*K84</f>
        <v>52.073659871383079</v>
      </c>
      <c r="M84" s="848"/>
      <c r="N84" s="56"/>
    </row>
    <row r="85" spans="1:14" ht="15.75" thickBot="1">
      <c r="B85" s="96" t="s">
        <v>1058</v>
      </c>
      <c r="C85" s="97"/>
      <c r="D85" s="97"/>
      <c r="E85" s="97"/>
      <c r="F85" s="97"/>
      <c r="G85" s="97"/>
      <c r="H85" s="97"/>
      <c r="I85" s="98"/>
      <c r="J85" s="99"/>
      <c r="K85" s="312">
        <v>0.05</v>
      </c>
      <c r="L85" s="849">
        <f>N78*K85</f>
        <v>52.073659871383079</v>
      </c>
      <c r="M85" s="850"/>
      <c r="N85" s="56"/>
    </row>
    <row r="86" spans="1:14" ht="15.75" thickBot="1">
      <c r="B86" s="812" t="s">
        <v>1037</v>
      </c>
      <c r="C86" s="813"/>
      <c r="D86" s="813"/>
      <c r="E86" s="813"/>
      <c r="F86" s="813"/>
      <c r="G86" s="813"/>
      <c r="H86" s="813"/>
      <c r="I86" s="813"/>
      <c r="J86" s="813"/>
      <c r="K86" s="813"/>
      <c r="L86" s="813"/>
      <c r="M86" s="814"/>
      <c r="N86" s="57">
        <f>L83+L84+L85</f>
        <v>312.44195922829846</v>
      </c>
    </row>
    <row r="87" spans="1:14" ht="15.75" thickBot="1">
      <c r="B87" s="38"/>
      <c r="C87" s="39"/>
      <c r="D87" s="39"/>
      <c r="E87" s="39"/>
      <c r="F87" s="39"/>
      <c r="G87" s="39"/>
      <c r="H87" s="39"/>
      <c r="I87" s="39"/>
      <c r="J87" s="39"/>
      <c r="K87" s="39"/>
      <c r="L87" s="39"/>
      <c r="M87" s="39"/>
      <c r="N87" s="40"/>
    </row>
    <row r="88" spans="1:14" ht="15.75" thickBot="1">
      <c r="A88" t="s">
        <v>2121</v>
      </c>
      <c r="B88" s="812" t="s">
        <v>1059</v>
      </c>
      <c r="C88" s="813"/>
      <c r="D88" s="813"/>
      <c r="E88" s="813"/>
      <c r="F88" s="813"/>
      <c r="G88" s="813"/>
      <c r="H88" s="813"/>
      <c r="I88" s="813"/>
      <c r="J88" s="813"/>
      <c r="K88" s="813"/>
      <c r="L88" s="813"/>
      <c r="M88" s="814"/>
      <c r="N88" s="195">
        <f>N78+N86</f>
        <v>1353.9151566559599</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1060</v>
      </c>
      <c r="F93" s="424"/>
      <c r="G93" s="424"/>
      <c r="H93" s="424"/>
      <c r="I93" s="424"/>
      <c r="J93" s="424"/>
      <c r="K93" s="250"/>
      <c r="L93" s="250"/>
      <c r="M93" s="250"/>
      <c r="N93" s="251"/>
    </row>
    <row r="94" spans="1:14">
      <c r="B94" s="249"/>
      <c r="C94" s="250"/>
      <c r="D94" s="250"/>
      <c r="E94" s="250" t="s">
        <v>1061</v>
      </c>
      <c r="F94" s="250"/>
      <c r="G94" s="250"/>
      <c r="H94" s="250"/>
      <c r="I94" s="250"/>
      <c r="J94" s="250"/>
      <c r="K94" s="250"/>
      <c r="L94" s="250"/>
      <c r="M94" s="250"/>
      <c r="N94" s="251"/>
    </row>
    <row r="95" spans="1:14">
      <c r="B95" s="249"/>
      <c r="C95" s="250"/>
      <c r="D95" s="250"/>
      <c r="E95" s="250" t="s">
        <v>1062</v>
      </c>
      <c r="F95" s="250"/>
      <c r="G95" s="250"/>
      <c r="H95" s="250"/>
      <c r="I95" s="250"/>
      <c r="J95" s="250"/>
      <c r="K95" s="250"/>
      <c r="L95" s="250"/>
      <c r="M95" s="250"/>
      <c r="N95" s="251"/>
    </row>
    <row r="96" spans="1:14">
      <c r="B96" s="249"/>
      <c r="C96" s="250"/>
      <c r="D96" s="250"/>
      <c r="E96" s="250" t="s">
        <v>1063</v>
      </c>
      <c r="F96" s="250"/>
      <c r="G96" s="250"/>
      <c r="H96" s="250"/>
      <c r="I96" s="250"/>
      <c r="J96" s="250"/>
      <c r="K96" s="250"/>
      <c r="L96" s="250"/>
      <c r="M96" s="250"/>
      <c r="N96" s="251"/>
    </row>
    <row r="97" spans="2:14" ht="15.75" thickBot="1">
      <c r="B97" s="249"/>
      <c r="C97" s="250"/>
      <c r="D97" s="250"/>
      <c r="E97" s="250"/>
      <c r="F97" s="250" t="s">
        <v>1064</v>
      </c>
      <c r="G97" s="250"/>
      <c r="H97" s="250"/>
      <c r="I97" s="250"/>
      <c r="J97" s="250"/>
      <c r="K97" s="250"/>
      <c r="L97" s="250"/>
      <c r="M97" s="250"/>
      <c r="N97" s="251"/>
    </row>
    <row r="98" spans="2:14">
      <c r="B98" s="234" t="s">
        <v>2321</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2322</v>
      </c>
      <c r="C104" s="262"/>
      <c r="D104" s="262"/>
      <c r="E104" s="262"/>
      <c r="F104" s="262"/>
      <c r="G104" s="262"/>
      <c r="H104" s="262"/>
      <c r="I104" s="262"/>
      <c r="J104" s="262"/>
      <c r="K104" s="262"/>
      <c r="L104" s="262"/>
      <c r="M104" s="262"/>
      <c r="N104" s="263"/>
    </row>
    <row r="105" spans="2:14" ht="15" customHeight="1">
      <c r="B105" s="956" t="s">
        <v>2323</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2324</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1060</v>
      </c>
      <c r="F113" s="424"/>
      <c r="G113" s="424"/>
      <c r="H113" s="250"/>
      <c r="I113" s="250"/>
      <c r="J113" s="250"/>
      <c r="K113" s="250"/>
      <c r="L113" s="250"/>
      <c r="M113" s="250"/>
      <c r="N113" s="251"/>
    </row>
    <row r="114" spans="2:14">
      <c r="B114" s="249"/>
      <c r="C114" s="250"/>
      <c r="D114" s="250"/>
      <c r="E114" s="425" t="s">
        <v>1061</v>
      </c>
      <c r="F114" s="250"/>
      <c r="G114" s="250"/>
      <c r="H114" s="425"/>
      <c r="I114" s="425"/>
      <c r="J114" s="425"/>
      <c r="K114" s="250"/>
      <c r="L114" s="250"/>
      <c r="M114" s="250"/>
      <c r="N114" s="251"/>
    </row>
    <row r="115" spans="2:14">
      <c r="B115" s="249"/>
      <c r="C115" s="250"/>
      <c r="D115" s="250"/>
      <c r="E115" s="264" t="s">
        <v>1065</v>
      </c>
      <c r="F115" s="250"/>
      <c r="G115" s="250"/>
      <c r="H115" s="264"/>
      <c r="I115" s="264"/>
      <c r="J115" s="264"/>
      <c r="K115" s="250"/>
      <c r="L115" s="250"/>
      <c r="M115" s="250"/>
      <c r="N115" s="251"/>
    </row>
    <row r="116" spans="2:14">
      <c r="B116" s="265"/>
      <c r="C116" s="262"/>
      <c r="D116" s="262"/>
      <c r="E116" s="250" t="s">
        <v>1063</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2325</v>
      </c>
      <c r="C118" s="264"/>
      <c r="D118" s="264"/>
      <c r="E118" s="250"/>
      <c r="F118" s="250"/>
      <c r="G118" s="250"/>
      <c r="H118" s="250"/>
      <c r="I118" s="250"/>
      <c r="J118" s="962"/>
      <c r="K118" s="962"/>
      <c r="L118" s="962"/>
      <c r="M118" s="962"/>
      <c r="N118" s="963"/>
    </row>
    <row r="119" spans="2:14" ht="15.75" thickBot="1">
      <c r="B119" s="426" t="s">
        <v>2326</v>
      </c>
      <c r="C119" s="427"/>
      <c r="D119" s="427"/>
      <c r="E119" s="266"/>
      <c r="F119" s="266"/>
      <c r="G119" s="266"/>
      <c r="H119" s="266"/>
      <c r="I119" s="266"/>
      <c r="J119" s="964"/>
      <c r="K119" s="964"/>
      <c r="L119" s="964"/>
      <c r="M119" s="964"/>
      <c r="N119" s="965"/>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2019-12-12T16:13:36Z</dcterms:modified>
</cp:coreProperties>
</file>