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comments1.xml" ContentType="application/vnd.openxmlformats-officedocument.spreadsheetml.comments+xml"/>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EF5BC998-A867-4734-8581-7BE5F316379E}" xr6:coauthVersionLast="44" xr6:coauthVersionMax="44" xr10:uidLastSave="{00000000-0000-0000-0000-000000000000}"/>
  <bookViews>
    <workbookView xWindow="2850" yWindow="2850" windowWidth="21600" windowHeight="11385" tabRatio="879" firstSheet="2" activeTab="5"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53" i="48"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N53" i="48"/>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61" i="221"/>
  <c r="N76" i="26"/>
  <c r="N42" i="26" s="1"/>
  <c r="N76" i="56"/>
  <c r="N42" i="56" s="1"/>
  <c r="N43" i="56" s="1"/>
  <c r="N76" i="67"/>
  <c r="N41" i="67" s="1"/>
  <c r="N76" i="68"/>
  <c r="N41" i="68" s="1"/>
  <c r="N75" i="75"/>
  <c r="N41" i="75" s="1"/>
  <c r="N76" i="80"/>
  <c r="N41" i="80" s="1"/>
  <c r="N76" i="82"/>
  <c r="N41" i="82" s="1"/>
  <c r="N76" i="84"/>
  <c r="N41" i="84" s="1"/>
  <c r="N76" i="86"/>
  <c r="N41" i="86" s="1"/>
  <c r="N76" i="88"/>
  <c r="N41" i="88" s="1"/>
  <c r="N76" i="90"/>
  <c r="N41" i="90" s="1"/>
  <c r="N76" i="94"/>
  <c r="N41" i="94" s="1"/>
  <c r="N76" i="102"/>
  <c r="N41" i="102" s="1"/>
  <c r="N76" i="105"/>
  <c r="N41" i="105" s="1"/>
  <c r="N76" i="108"/>
  <c r="N41" i="108" s="1"/>
  <c r="N80" i="164"/>
  <c r="N46" i="164" s="1"/>
  <c r="N83" i="165"/>
  <c r="N49" i="165" s="1"/>
  <c r="N79" i="50"/>
  <c r="N42" i="50" s="1"/>
  <c r="N81" i="170"/>
  <c r="N47" i="170" s="1"/>
  <c r="N81" i="176"/>
  <c r="N47" i="176" s="1"/>
  <c r="N81" i="171"/>
  <c r="N47" i="171" s="1"/>
  <c r="N81" i="178"/>
  <c r="N47" i="178" s="1"/>
  <c r="N80" i="179"/>
  <c r="N46" i="179" s="1"/>
  <c r="N80" i="180"/>
  <c r="N46" i="180" s="1"/>
  <c r="N80" i="177"/>
  <c r="N46" i="177" s="1"/>
  <c r="N80" i="181"/>
  <c r="N46" i="181" s="1"/>
  <c r="N80" i="183"/>
  <c r="N46" i="183" s="1"/>
  <c r="N80" i="184"/>
  <c r="N46" i="184" s="1"/>
  <c r="N81" i="185"/>
  <c r="N47" i="185" s="1"/>
  <c r="N81" i="186"/>
  <c r="N47" i="186" s="1"/>
  <c r="N80" i="188"/>
  <c r="N46" i="188" s="1"/>
  <c r="N81" i="187"/>
  <c r="N47" i="187" s="1"/>
  <c r="N76" i="231"/>
  <c r="N40" i="231" s="1"/>
  <c r="N77" i="233"/>
  <c r="N41" i="233" s="1"/>
  <c r="N76" i="243"/>
  <c r="N40" i="243" s="1"/>
  <c r="N77" i="259"/>
  <c r="N41" i="259" s="1"/>
  <c r="N81" i="267"/>
  <c r="N41" i="267" s="1"/>
  <c r="N83" i="279"/>
  <c r="N46" i="279" s="1"/>
  <c r="N75" i="283"/>
  <c r="N41" i="283" s="1"/>
  <c r="N75" i="292"/>
  <c r="N41" i="292" s="1"/>
  <c r="N43" i="292" s="1"/>
  <c r="N75" i="302"/>
  <c r="N41" i="302" s="1"/>
  <c r="N43" i="302" s="1"/>
  <c r="N77" i="308"/>
  <c r="N41" i="308" s="1"/>
  <c r="N77" i="323"/>
  <c r="N77" i="328"/>
  <c r="N41" i="328" s="1"/>
  <c r="N43" i="328" s="1"/>
  <c r="N77" i="333"/>
  <c r="N41" i="333" s="1"/>
  <c r="N77" i="337"/>
  <c r="N41" i="337" s="1"/>
  <c r="N77" i="362"/>
  <c r="N41" i="362" s="1"/>
  <c r="N53" i="325"/>
  <c r="N76" i="63"/>
  <c r="N41" i="63" s="1"/>
  <c r="N43" i="63" s="1"/>
  <c r="N76" i="95"/>
  <c r="N41" i="95" s="1"/>
  <c r="N76" i="97"/>
  <c r="N41" i="97" s="1"/>
  <c r="N76" i="99"/>
  <c r="N41" i="99" s="1"/>
  <c r="N76" i="103"/>
  <c r="N41" i="103" s="1"/>
  <c r="N81" i="154"/>
  <c r="N47" i="154" s="1"/>
  <c r="N73" i="229"/>
  <c r="N40" i="229" s="1"/>
  <c r="N77" i="258"/>
  <c r="N41" i="258" s="1"/>
  <c r="N75" i="286"/>
  <c r="N41" i="286" s="1"/>
  <c r="N75" i="291"/>
  <c r="N41" i="291" s="1"/>
  <c r="N43" i="291" s="1"/>
  <c r="N76" i="65"/>
  <c r="N41" i="65" s="1"/>
  <c r="N43" i="65" s="1"/>
  <c r="N76" i="92"/>
  <c r="N41" i="92" s="1"/>
  <c r="N76" i="96"/>
  <c r="N41" i="96" s="1"/>
  <c r="N76" i="98"/>
  <c r="N41" i="98" s="1"/>
  <c r="N43" i="98" s="1"/>
  <c r="N76" i="101"/>
  <c r="N41" i="101" s="1"/>
  <c r="N76" i="107"/>
  <c r="N41" i="107" s="1"/>
  <c r="N75" i="133"/>
  <c r="N41" i="133" s="1"/>
  <c r="N76" i="134"/>
  <c r="N41" i="134" s="1"/>
  <c r="N43" i="134" s="1"/>
  <c r="N76" i="135"/>
  <c r="N41" i="135" s="1"/>
  <c r="N76" i="136"/>
  <c r="N41" i="136" s="1"/>
  <c r="N76" i="137"/>
  <c r="N41" i="137" s="1"/>
  <c r="N76" i="146"/>
  <c r="N41" i="146" s="1"/>
  <c r="N76" i="144"/>
  <c r="N41" i="144" s="1"/>
  <c r="N84" i="220"/>
  <c r="N46" i="220" s="1"/>
  <c r="N83" i="221"/>
  <c r="N46" i="221" s="1"/>
  <c r="N72" i="227"/>
  <c r="N41" i="227" s="1"/>
  <c r="N43" i="227" s="1"/>
  <c r="N76" i="242"/>
  <c r="N40" i="242" s="1"/>
  <c r="N78" i="273"/>
  <c r="N41" i="273" s="1"/>
  <c r="N81" i="282"/>
  <c r="N44" i="282" s="1"/>
  <c r="N43" i="286"/>
  <c r="N75" i="289"/>
  <c r="N41" i="289" s="1"/>
  <c r="N43" i="289" s="1"/>
  <c r="N75" i="293"/>
  <c r="N41" i="293" s="1"/>
  <c r="N43" i="293" s="1"/>
  <c r="N77" i="295"/>
  <c r="N41" i="295" s="1"/>
  <c r="N43" i="295" s="1"/>
  <c r="N43" i="306"/>
  <c r="N76" i="19"/>
  <c r="N42" i="19" s="1"/>
  <c r="N43" i="22"/>
  <c r="N76" i="24"/>
  <c r="N42" i="24" s="1"/>
  <c r="N76" i="25"/>
  <c r="N42" i="25" s="1"/>
  <c r="N43" i="50"/>
  <c r="N76" i="61"/>
  <c r="N42" i="61" s="1"/>
  <c r="N76" i="64"/>
  <c r="N41" i="64" s="1"/>
  <c r="N43" i="64" s="1"/>
  <c r="N75" i="72"/>
  <c r="N41" i="72" s="1"/>
  <c r="N43" i="72" s="1"/>
  <c r="N77" i="72" s="1"/>
  <c r="L84" i="72" s="1"/>
  <c r="N75" i="74"/>
  <c r="N41" i="74" s="1"/>
  <c r="N76" i="79"/>
  <c r="N41" i="79" s="1"/>
  <c r="N76" i="81"/>
  <c r="N41" i="81" s="1"/>
  <c r="N76" i="83"/>
  <c r="N41" i="83" s="1"/>
  <c r="N43" i="83" s="1"/>
  <c r="N76" i="85"/>
  <c r="N41" i="85" s="1"/>
  <c r="N76" i="87"/>
  <c r="N41" i="87" s="1"/>
  <c r="N76" i="89"/>
  <c r="N41" i="89" s="1"/>
  <c r="N76" i="91"/>
  <c r="N41" i="91" s="1"/>
  <c r="N76" i="100"/>
  <c r="N41" i="100" s="1"/>
  <c r="N76" i="106"/>
  <c r="N41" i="106" s="1"/>
  <c r="N80" i="160"/>
  <c r="N46" i="160" s="1"/>
  <c r="N77" i="193"/>
  <c r="N43" i="193" s="1"/>
  <c r="N45" i="193" s="1"/>
  <c r="N78" i="232"/>
  <c r="N41" i="232" s="1"/>
  <c r="N76" i="234"/>
  <c r="N40" i="234" s="1"/>
  <c r="N81" i="244"/>
  <c r="N45" i="244" s="1"/>
  <c r="N87" i="246"/>
  <c r="N45" i="246" s="1"/>
  <c r="N47" i="246" s="1"/>
  <c r="N77" i="250"/>
  <c r="N41" i="250" s="1"/>
  <c r="N77" i="254"/>
  <c r="N41" i="254" s="1"/>
  <c r="N91" i="260"/>
  <c r="N47" i="260" s="1"/>
  <c r="N81" i="266"/>
  <c r="N41" i="266" s="1"/>
  <c r="N43" i="266" s="1"/>
  <c r="N43" i="267"/>
  <c r="N78" i="272"/>
  <c r="N41" i="272" s="1"/>
  <c r="N81" i="280"/>
  <c r="N44" i="280" s="1"/>
  <c r="N75" i="290"/>
  <c r="N41" i="290" s="1"/>
  <c r="N43" i="290" s="1"/>
  <c r="N77" i="294"/>
  <c r="N41" i="294" s="1"/>
  <c r="N75" i="299"/>
  <c r="N41" i="299" s="1"/>
  <c r="N43" i="299" s="1"/>
  <c r="N77" i="321"/>
  <c r="N77" i="342"/>
  <c r="N41" i="342" s="1"/>
  <c r="N43" i="342" s="1"/>
  <c r="N77" i="347"/>
  <c r="N41" i="347" s="1"/>
  <c r="N43" i="347" s="1"/>
  <c r="N77" i="364"/>
  <c r="N41" i="364" s="1"/>
  <c r="N77" i="262"/>
  <c r="N41" i="262" s="1"/>
  <c r="N78" i="270"/>
  <c r="N41" i="270" s="1"/>
  <c r="N43" i="270" s="1"/>
  <c r="N78" i="271"/>
  <c r="N41" i="271" s="1"/>
  <c r="N77" i="334"/>
  <c r="N41" i="334" s="1"/>
  <c r="N77" i="348"/>
  <c r="N41" i="348" s="1"/>
  <c r="N43" i="348" s="1"/>
  <c r="N77" i="354"/>
  <c r="N41" i="354" s="1"/>
  <c r="N43" i="354" s="1"/>
  <c r="N77" i="363"/>
  <c r="N41" i="363" s="1"/>
  <c r="N77" i="365"/>
  <c r="N41" i="365" s="1"/>
  <c r="N43" i="31"/>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43" i="257"/>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6"/>
  <c r="I69" i="149"/>
  <c r="I70" i="149"/>
  <c r="I70" i="148"/>
  <c r="I71" i="148"/>
  <c r="I69" i="145"/>
  <c r="I70" i="145"/>
  <c r="I69" i="144"/>
  <c r="I70" i="144"/>
  <c r="N61" i="150"/>
  <c r="N49"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101"/>
  <c r="N43" i="103"/>
  <c r="N43" i="107"/>
  <c r="N43" i="108"/>
  <c r="N43" i="133"/>
  <c r="N43" i="135"/>
  <c r="N43" i="138"/>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6"/>
  <c r="N49" i="178"/>
  <c r="N48" i="180"/>
  <c r="N48" i="181"/>
  <c r="N48" i="183"/>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81" i="248"/>
  <c r="N43" i="248" s="1"/>
  <c r="N45" i="248" s="1"/>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N78" i="56"/>
  <c r="L85" i="56" s="1"/>
  <c r="L83" i="51"/>
  <c r="L85" i="51"/>
  <c r="L83" i="47"/>
  <c r="I70" i="38"/>
  <c r="N43" i="38"/>
  <c r="L84" i="28"/>
  <c r="L83" i="28"/>
  <c r="L85" i="28"/>
  <c r="I70" i="15"/>
  <c r="N76" i="12"/>
  <c r="N42" i="12" s="1"/>
  <c r="N43" i="12" s="1"/>
  <c r="I70" i="12"/>
  <c r="L83" i="7" l="1"/>
  <c r="N78" i="43"/>
  <c r="L85" i="43" s="1"/>
  <c r="N78" i="39"/>
  <c r="L85" i="39" s="1"/>
  <c r="N79" i="364"/>
  <c r="N78" i="21"/>
  <c r="N78" i="22"/>
  <c r="L83" i="22" s="1"/>
  <c r="N78" i="37"/>
  <c r="L85" i="37" s="1"/>
  <c r="N79" i="306"/>
  <c r="L86" i="306" s="1"/>
  <c r="L84" i="208"/>
  <c r="L84" i="65"/>
  <c r="N86" i="65" s="1"/>
  <c r="N88" i="65" s="1"/>
  <c r="D56" i="5" s="1"/>
  <c r="L84" i="78"/>
  <c r="L83" i="65"/>
  <c r="N80" i="275"/>
  <c r="L87" i="275" s="1"/>
  <c r="L83" i="289"/>
  <c r="N79" i="354"/>
  <c r="L82" i="289"/>
  <c r="N85" i="289" s="1"/>
  <c r="N87" i="289" s="1"/>
  <c r="D245" i="5" s="1"/>
  <c r="N78" i="25"/>
  <c r="L85" i="25" s="1"/>
  <c r="L84" i="74"/>
  <c r="L83" i="74"/>
  <c r="L82" i="74"/>
  <c r="L83" i="67"/>
  <c r="N86" i="67" s="1"/>
  <c r="N88" i="67" s="1"/>
  <c r="D58" i="5" s="1"/>
  <c r="N78" i="42"/>
  <c r="L85" i="42" s="1"/>
  <c r="L84" i="253"/>
  <c r="N79" i="333"/>
  <c r="L85" i="333" s="1"/>
  <c r="L84" i="63"/>
  <c r="L83" i="78"/>
  <c r="N85" i="78" s="1"/>
  <c r="N87" i="78" s="1"/>
  <c r="D69" i="5" s="1"/>
  <c r="L86" i="323"/>
  <c r="L84" i="226"/>
  <c r="L86" i="356"/>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N70" i="168" s="1"/>
  <c r="L63" i="164"/>
  <c r="N63" i="164" s="1"/>
  <c r="L64" i="158"/>
  <c r="N64" i="158" s="1"/>
  <c r="N70" i="158" s="1"/>
  <c r="L64" i="155"/>
  <c r="N64" i="155" s="1"/>
  <c r="N70" i="155" s="1"/>
  <c r="L66" i="165"/>
  <c r="N66" i="165" s="1"/>
  <c r="L63" i="160"/>
  <c r="N63"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L63" i="217"/>
  <c r="N63" i="217" s="1"/>
  <c r="N69" i="217" s="1"/>
  <c r="N82" i="217" s="1"/>
  <c r="L8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N70" i="268" s="1"/>
  <c r="N83" i="268" s="1"/>
  <c r="L90" i="268" s="1"/>
  <c r="L61" i="270"/>
  <c r="N61" i="270" s="1"/>
  <c r="N67" i="270" s="1"/>
  <c r="N80" i="270" s="1"/>
  <c r="L58" i="309"/>
  <c r="N58" i="309" s="1"/>
  <c r="N6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N72" i="165" s="1"/>
  <c r="N85" i="165" s="1"/>
  <c r="L91"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3" i="21"/>
  <c r="L85" i="21"/>
  <c r="L84" i="21"/>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L84" i="348"/>
  <c r="L86" i="328"/>
  <c r="N78" i="142"/>
  <c r="L83" i="142" s="1"/>
  <c r="N80" i="272"/>
  <c r="L85" i="272" s="1"/>
  <c r="N79" i="257"/>
  <c r="L86" i="257" s="1"/>
  <c r="L85" i="32"/>
  <c r="L84" i="31"/>
  <c r="L84" i="32"/>
  <c r="N78" i="97"/>
  <c r="L84" i="97" s="1"/>
  <c r="N78" i="88"/>
  <c r="L85" i="88" s="1"/>
  <c r="L85" i="31"/>
  <c r="N74" i="227"/>
  <c r="L79" i="227" s="1"/>
  <c r="N70" i="186"/>
  <c r="N83" i="186" s="1"/>
  <c r="L88" i="186" s="1"/>
  <c r="N79" i="233"/>
  <c r="L84" i="233" s="1"/>
  <c r="N69" i="160"/>
  <c r="N82" i="160" s="1"/>
  <c r="N67" i="150"/>
  <c r="N79" i="261"/>
  <c r="L84" i="261" s="1"/>
  <c r="L82" i="305"/>
  <c r="L83" i="305"/>
  <c r="L87" i="281"/>
  <c r="N78" i="243"/>
  <c r="L83" i="243" s="1"/>
  <c r="N70" i="187"/>
  <c r="N83" i="187" s="1"/>
  <c r="L88" i="187" s="1"/>
  <c r="N70" i="170"/>
  <c r="N83" i="170" s="1"/>
  <c r="L90" i="170" s="1"/>
  <c r="N78" i="94"/>
  <c r="L85" i="94" s="1"/>
  <c r="L83" i="39"/>
  <c r="L85" i="128"/>
  <c r="N77" i="301"/>
  <c r="L82" i="301" s="1"/>
  <c r="N78" i="231"/>
  <c r="L84" i="231" s="1"/>
  <c r="N70" i="267"/>
  <c r="N83" i="267" s="1"/>
  <c r="L88" i="267" s="1"/>
  <c r="L84" i="39"/>
  <c r="N79" i="332"/>
  <c r="L85" i="332" s="1"/>
  <c r="N78" i="9"/>
  <c r="L84" i="9" s="1"/>
  <c r="N80" i="273"/>
  <c r="L86" i="273" s="1"/>
  <c r="N78" i="19"/>
  <c r="L85" i="19" s="1"/>
  <c r="N79" i="334"/>
  <c r="L84" i="334" s="1"/>
  <c r="N78" i="106"/>
  <c r="L85" i="106" s="1"/>
  <c r="L83" i="132"/>
  <c r="L85" i="132"/>
  <c r="L84" i="127"/>
  <c r="L82" i="127"/>
  <c r="L83" i="130"/>
  <c r="L85" i="130"/>
  <c r="L85" i="58"/>
  <c r="L84" i="58"/>
  <c r="L84" i="34"/>
  <c r="L85" i="47"/>
  <c r="N86" i="47" s="1"/>
  <c r="N88" i="47" s="1"/>
  <c r="D39" i="5" s="1"/>
  <c r="L83" i="72"/>
  <c r="L86" i="360"/>
  <c r="L86" i="348"/>
  <c r="L85" i="131"/>
  <c r="N78" i="79"/>
  <c r="L83" i="79" s="1"/>
  <c r="N78" i="68"/>
  <c r="L84" i="130"/>
  <c r="L85" i="208"/>
  <c r="N79" i="342"/>
  <c r="L85" i="342" s="1"/>
  <c r="L99" i="260"/>
  <c r="L100" i="260"/>
  <c r="N78" i="40"/>
  <c r="L84" i="40" s="1"/>
  <c r="N77" i="309"/>
  <c r="L84" i="309" s="1"/>
  <c r="L87" i="277"/>
  <c r="L86" i="277"/>
  <c r="L85" i="250"/>
  <c r="L84" i="250"/>
  <c r="N78" i="101"/>
  <c r="N85" i="207"/>
  <c r="L92" i="207" s="1"/>
  <c r="N78" i="85"/>
  <c r="L83" i="85" s="1"/>
  <c r="N78" i="45"/>
  <c r="L85" i="45" s="1"/>
  <c r="N78" i="36"/>
  <c r="N80" i="274"/>
  <c r="L86" i="274" s="1"/>
  <c r="N79" i="259"/>
  <c r="L84" i="259" s="1"/>
  <c r="N79" i="258"/>
  <c r="L86" i="258" s="1"/>
  <c r="N78" i="99"/>
  <c r="L85" i="99" s="1"/>
  <c r="N78" i="90"/>
  <c r="L85" i="90"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37"/>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N79" i="337"/>
  <c r="N75" i="229"/>
  <c r="L80" i="229" s="1"/>
  <c r="L84" i="26"/>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79" i="239" s="1"/>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L86" i="364"/>
  <c r="L84" i="364"/>
  <c r="L85" i="364"/>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N86" i="28"/>
  <c r="N88" i="28" s="1"/>
  <c r="D20" i="5" s="1"/>
  <c r="L84" i="24"/>
  <c r="L85" i="18"/>
  <c r="L83" i="18"/>
  <c r="L85" i="15"/>
  <c r="L83" i="15"/>
  <c r="N78" i="12"/>
  <c r="L85" i="12" s="1"/>
  <c r="N66" i="294" l="1"/>
  <c r="N79" i="294" s="1"/>
  <c r="N69" i="184"/>
  <c r="N82" i="184" s="1"/>
  <c r="L88" i="184" s="1"/>
  <c r="N77" i="285"/>
  <c r="N70" i="171"/>
  <c r="N83" i="171" s="1"/>
  <c r="L90" i="171" s="1"/>
  <c r="L83" i="24"/>
  <c r="L84" i="22"/>
  <c r="L84" i="42"/>
  <c r="L85" i="22"/>
  <c r="L83" i="42"/>
  <c r="L83" i="38"/>
  <c r="L84" i="306"/>
  <c r="L85" i="306"/>
  <c r="N86" i="224"/>
  <c r="N88" i="224" s="1"/>
  <c r="D185" i="5" s="1"/>
  <c r="L86" i="251"/>
  <c r="N86" i="124"/>
  <c r="N88" i="124" s="1"/>
  <c r="D113" i="5" s="1"/>
  <c r="N85" i="72"/>
  <c r="N87" i="72" s="1"/>
  <c r="D63" i="5" s="1"/>
  <c r="N79" i="311"/>
  <c r="L84" i="311" s="1"/>
  <c r="N82" i="174"/>
  <c r="L89" i="174" s="1"/>
  <c r="N69" i="183"/>
  <c r="N82" i="183" s="1"/>
  <c r="L88" i="183" s="1"/>
  <c r="N79" i="314"/>
  <c r="L84" i="314" s="1"/>
  <c r="N64" i="297"/>
  <c r="N77" i="297" s="1"/>
  <c r="L82" i="297" s="1"/>
  <c r="N69" i="164"/>
  <c r="N82" i="164" s="1"/>
  <c r="N70" i="176"/>
  <c r="N83" i="176" s="1"/>
  <c r="L88" i="176" s="1"/>
  <c r="N70" i="157"/>
  <c r="N83" i="157" s="1"/>
  <c r="L90" i="157" s="1"/>
  <c r="N86" i="208"/>
  <c r="N88" i="208" s="1"/>
  <c r="D119" i="5" s="1"/>
  <c r="L85" i="69"/>
  <c r="L84" i="30"/>
  <c r="N86" i="131"/>
  <c r="N88" i="131" s="1"/>
  <c r="D122" i="5" s="1"/>
  <c r="L89" i="282"/>
  <c r="L85" i="147"/>
  <c r="N86" i="226"/>
  <c r="N88" i="226" s="1"/>
  <c r="D187" i="5" s="1"/>
  <c r="L85" i="254"/>
  <c r="N87" i="321"/>
  <c r="N89" i="321" s="1"/>
  <c r="D277" i="5" s="1"/>
  <c r="L84" i="332"/>
  <c r="L84" i="75"/>
  <c r="L85" i="262"/>
  <c r="L83" i="102"/>
  <c r="N83" i="155"/>
  <c r="L88" i="155" s="1"/>
  <c r="N79" i="313"/>
  <c r="L84" i="313" s="1"/>
  <c r="N69" i="172"/>
  <c r="N82" i="172" s="1"/>
  <c r="L88" i="172" s="1"/>
  <c r="L84" i="298"/>
  <c r="L84" i="286"/>
  <c r="L83" i="286"/>
  <c r="L86" i="241"/>
  <c r="N79" i="318"/>
  <c r="L86" i="318" s="1"/>
  <c r="L85" i="27"/>
  <c r="L84" i="27"/>
  <c r="L84" i="142"/>
  <c r="L86" i="262"/>
  <c r="L83" i="59"/>
  <c r="N87" i="356"/>
  <c r="N89" i="356" s="1"/>
  <c r="D308" i="5" s="1"/>
  <c r="L86" i="256"/>
  <c r="L84" i="135"/>
  <c r="N87" i="343"/>
  <c r="N89" i="343" s="1"/>
  <c r="D296" i="5" s="1"/>
  <c r="L85" i="336"/>
  <c r="L83" i="105"/>
  <c r="L85" i="92"/>
  <c r="L85" i="240"/>
  <c r="N86" i="43"/>
  <c r="N88" i="43" s="1"/>
  <c r="D34" i="5" s="1"/>
  <c r="L83" i="30"/>
  <c r="L85" i="275"/>
  <c r="L88" i="282"/>
  <c r="L83" i="25"/>
  <c r="L84" i="25"/>
  <c r="L85" i="41"/>
  <c r="L86" i="275"/>
  <c r="L82" i="284"/>
  <c r="N86" i="123"/>
  <c r="N88" i="123" s="1"/>
  <c r="D114" i="5" s="1"/>
  <c r="N86" i="130"/>
  <c r="N88" i="130" s="1"/>
  <c r="D121" i="5" s="1"/>
  <c r="L83" i="284"/>
  <c r="L84" i="103"/>
  <c r="L87" i="274"/>
  <c r="N85" i="74"/>
  <c r="N87" i="74" s="1"/>
  <c r="D65" i="5" s="1"/>
  <c r="N86" i="63"/>
  <c r="N88" i="63" s="1"/>
  <c r="D54" i="5" s="1"/>
  <c r="L84" i="19"/>
  <c r="L83" i="19"/>
  <c r="N86" i="19" s="1"/>
  <c r="N88" i="19" s="1"/>
  <c r="D11" i="5" s="1"/>
  <c r="L84" i="342"/>
  <c r="N87" i="340"/>
  <c r="N89" i="340" s="1"/>
  <c r="D294" i="5" s="1"/>
  <c r="N86" i="58"/>
  <c r="N88" i="58" s="1"/>
  <c r="D49" i="5" s="1"/>
  <c r="N86" i="21"/>
  <c r="N88" i="21" s="1"/>
  <c r="D13" i="5" s="1"/>
  <c r="N70" i="178"/>
  <c r="N83" i="178" s="1"/>
  <c r="L89" i="178" s="1"/>
  <c r="N69" i="180"/>
  <c r="N82" i="180" s="1"/>
  <c r="L89" i="180" s="1"/>
  <c r="N90" i="218"/>
  <c r="N92" i="218" s="1"/>
  <c r="D180" i="5" s="1"/>
  <c r="L87" i="232"/>
  <c r="L86" i="232"/>
  <c r="L84" i="215"/>
  <c r="L85" i="215"/>
  <c r="L85" i="100"/>
  <c r="L84" i="100"/>
  <c r="L84" i="38"/>
  <c r="N86" i="38" s="1"/>
  <c r="N88" i="38" s="1"/>
  <c r="D29" i="5" s="1"/>
  <c r="L85" i="138"/>
  <c r="L85" i="142"/>
  <c r="L83" i="75"/>
  <c r="L83" i="302"/>
  <c r="L85" i="241"/>
  <c r="L82" i="302"/>
  <c r="L86" i="332"/>
  <c r="L92" i="221"/>
  <c r="N87" i="328"/>
  <c r="N89" i="328" s="1"/>
  <c r="D282" i="5" s="1"/>
  <c r="L91" i="221"/>
  <c r="L83" i="26"/>
  <c r="N86" i="26" s="1"/>
  <c r="N88" i="26" s="1"/>
  <c r="D18" i="5" s="1"/>
  <c r="L85" i="105"/>
  <c r="L83" i="92"/>
  <c r="L82" i="286"/>
  <c r="L84" i="102"/>
  <c r="N90" i="219"/>
  <c r="N92" i="219" s="1"/>
  <c r="D181" i="5" s="1"/>
  <c r="L86" i="254"/>
  <c r="N87" i="371"/>
  <c r="N89" i="371" s="1"/>
  <c r="D293" i="5" s="1"/>
  <c r="N86" i="121"/>
  <c r="N88" i="121" s="1"/>
  <c r="D111" i="5" s="1"/>
  <c r="N85" i="303"/>
  <c r="N87" i="303" s="1"/>
  <c r="D259" i="5" s="1"/>
  <c r="N87" i="339"/>
  <c r="N89" i="339" s="1"/>
  <c r="D292" i="5" s="1"/>
  <c r="N87" i="327"/>
  <c r="N89" i="327" s="1"/>
  <c r="D281" i="5" s="1"/>
  <c r="N86" i="46"/>
  <c r="N88" i="46" s="1"/>
  <c r="D38" i="5" s="1"/>
  <c r="L84" i="333"/>
  <c r="L86" i="333"/>
  <c r="L85" i="232"/>
  <c r="L85" i="213"/>
  <c r="L84" i="147"/>
  <c r="N86" i="147" s="1"/>
  <c r="N88" i="147" s="1"/>
  <c r="D137" i="5" s="1"/>
  <c r="L83" i="215"/>
  <c r="L84" i="346"/>
  <c r="L84" i="365"/>
  <c r="N86" i="132"/>
  <c r="N88" i="132" s="1"/>
  <c r="D123" i="5" s="1"/>
  <c r="L86" i="240"/>
  <c r="L86" i="365"/>
  <c r="N89" i="50"/>
  <c r="N91" i="50" s="1"/>
  <c r="D42" i="5" s="1"/>
  <c r="L85" i="135"/>
  <c r="L82" i="298"/>
  <c r="L84" i="251"/>
  <c r="N87" i="251" s="1"/>
  <c r="N89" i="251" s="1"/>
  <c r="D211" i="5" s="1"/>
  <c r="L82" i="325"/>
  <c r="L86" i="342"/>
  <c r="N87" i="342" s="1"/>
  <c r="N89" i="342" s="1"/>
  <c r="D295" i="5" s="1"/>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N86" i="27"/>
  <c r="N88" i="27" s="1"/>
  <c r="D19" i="5" s="1"/>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24"/>
  <c r="N88" i="24" s="1"/>
  <c r="D16" i="5" s="1"/>
  <c r="N86" i="15"/>
  <c r="N88" i="15" s="1"/>
  <c r="D7" i="5" s="1"/>
  <c r="L83" i="12"/>
  <c r="L84" i="12"/>
  <c r="N85" i="284" l="1"/>
  <c r="N87" i="284" s="1"/>
  <c r="D241" i="5" s="1"/>
  <c r="L89" i="183"/>
  <c r="L88" i="178"/>
  <c r="L86" i="311"/>
  <c r="L85" i="311"/>
  <c r="N87" i="254"/>
  <c r="N89" i="254" s="1"/>
  <c r="D214" i="5" s="1"/>
  <c r="N86" i="69"/>
  <c r="N88" i="69" s="1"/>
  <c r="D60" i="5" s="1"/>
  <c r="L85" i="314"/>
  <c r="N87" i="314" s="1"/>
  <c r="N89" i="314" s="1"/>
  <c r="D270" i="5" s="1"/>
  <c r="L86" i="314"/>
  <c r="L87" i="183"/>
  <c r="N90" i="183" s="1"/>
  <c r="N92" i="183" s="1"/>
  <c r="D163" i="5" s="1"/>
  <c r="N85" i="75"/>
  <c r="N87" i="75" s="1"/>
  <c r="D66" i="5" s="1"/>
  <c r="N86" i="59"/>
  <c r="N88" i="59" s="1"/>
  <c r="D50" i="5" s="1"/>
  <c r="N87" i="240"/>
  <c r="N89" i="240" s="1"/>
  <c r="D200" i="5" s="1"/>
  <c r="N87" i="332"/>
  <c r="N89" i="332" s="1"/>
  <c r="D286" i="5" s="1"/>
  <c r="L87" i="174"/>
  <c r="L87" i="180"/>
  <c r="N85" i="286"/>
  <c r="N87" i="286" s="1"/>
  <c r="D243" i="5" s="1"/>
  <c r="L88" i="180"/>
  <c r="N85" i="298"/>
  <c r="N87" i="298" s="1"/>
  <c r="D254" i="5" s="1"/>
  <c r="L88" i="174"/>
  <c r="L89" i="189"/>
  <c r="N86" i="135"/>
  <c r="N88" i="135" s="1"/>
  <c r="D126" i="5" s="1"/>
  <c r="L89" i="157"/>
  <c r="L90" i="176"/>
  <c r="N88" i="232"/>
  <c r="N90" i="232" s="1"/>
  <c r="D192" i="5" s="1"/>
  <c r="N86" i="30"/>
  <c r="N88" i="30" s="1"/>
  <c r="D22" i="5" s="1"/>
  <c r="L88" i="157"/>
  <c r="L89" i="176"/>
  <c r="L84" i="318"/>
  <c r="N87" i="318" s="1"/>
  <c r="N89" i="318" s="1"/>
  <c r="D274" i="5" s="1"/>
  <c r="N86" i="138"/>
  <c r="N88" i="138" s="1"/>
  <c r="D129" i="5" s="1"/>
  <c r="L83" i="297"/>
  <c r="N86" i="102"/>
  <c r="N88" i="102" s="1"/>
  <c r="D92" i="5" s="1"/>
  <c r="N87" i="336"/>
  <c r="N89" i="336" s="1"/>
  <c r="D290" i="5" s="1"/>
  <c r="N86" i="103"/>
  <c r="N88" i="103" s="1"/>
  <c r="D93" i="5" s="1"/>
  <c r="L86" i="313"/>
  <c r="L85" i="313"/>
  <c r="N86" i="92"/>
  <c r="N88" i="92" s="1"/>
  <c r="D83" i="5" s="1"/>
  <c r="N91" i="268"/>
  <c r="N93" i="268" s="1"/>
  <c r="D227" i="5" s="1"/>
  <c r="N88" i="274"/>
  <c r="N90" i="274" s="1"/>
  <c r="D232" i="5" s="1"/>
  <c r="N86" i="41"/>
  <c r="N88" i="41" s="1"/>
  <c r="D32" i="5" s="1"/>
  <c r="N86" i="142"/>
  <c r="N88" i="142" s="1"/>
  <c r="D134" i="5" s="1"/>
  <c r="N87" i="262"/>
  <c r="N89" i="262" s="1"/>
  <c r="D221" i="5" s="1"/>
  <c r="L90" i="178"/>
  <c r="N91" i="178" s="1"/>
  <c r="N93" i="178" s="1"/>
  <c r="D157" i="5" s="1"/>
  <c r="N87" i="256"/>
  <c r="N89" i="256" s="1"/>
  <c r="D215" i="5" s="1"/>
  <c r="N86" i="100"/>
  <c r="N88" i="100" s="1"/>
  <c r="D90" i="5" s="1"/>
  <c r="N86" i="140"/>
  <c r="N88" i="140" s="1"/>
  <c r="D132" i="5" s="1"/>
  <c r="N86" i="25"/>
  <c r="N88" i="25" s="1"/>
  <c r="D17" i="5" s="1"/>
  <c r="N86" i="80"/>
  <c r="N88" i="80" s="1"/>
  <c r="D71" i="5" s="1"/>
  <c r="N86" i="231"/>
  <c r="N88" i="231" s="1"/>
  <c r="D191" i="5" s="1"/>
  <c r="N87" i="241"/>
  <c r="N89" i="241" s="1"/>
  <c r="D201" i="5" s="1"/>
  <c r="N86" i="105"/>
  <c r="N88" i="105" s="1"/>
  <c r="D95" i="5" s="1"/>
  <c r="N91" i="249"/>
  <c r="N93" i="249" s="1"/>
  <c r="D209" i="5" s="1"/>
  <c r="N85" i="302"/>
  <c r="N87" i="302" s="1"/>
  <c r="N86" i="149"/>
  <c r="N88" i="149" s="1"/>
  <c r="D135" i="5" s="1"/>
  <c r="N87" i="365"/>
  <c r="N89" i="365" s="1"/>
  <c r="D315" i="5" s="1"/>
  <c r="N88" i="275"/>
  <c r="N90" i="275" s="1"/>
  <c r="D233" i="5" s="1"/>
  <c r="N93" i="221"/>
  <c r="N95" i="221" s="1"/>
  <c r="D184" i="5" s="1"/>
  <c r="N87" i="333"/>
  <c r="N89" i="333" s="1"/>
  <c r="D287" i="5" s="1"/>
  <c r="N87" i="264"/>
  <c r="N89" i="264" s="1"/>
  <c r="D223" i="5" s="1"/>
  <c r="N86" i="99"/>
  <c r="N88" i="99" s="1"/>
  <c r="D89" i="5" s="1"/>
  <c r="N86" i="53"/>
  <c r="N88" i="53" s="1"/>
  <c r="D45" i="5" s="1"/>
  <c r="N86" i="29"/>
  <c r="N88" i="29" s="1"/>
  <c r="D21" i="5" s="1"/>
  <c r="N87" i="235"/>
  <c r="N89" i="235" s="1"/>
  <c r="D195" i="5" s="1"/>
  <c r="N87" i="238"/>
  <c r="N89" i="238" s="1"/>
  <c r="D198" i="5" s="1"/>
  <c r="N86" i="33"/>
  <c r="N88" i="33" s="1"/>
  <c r="D25" i="5" s="1"/>
  <c r="L87" i="189"/>
  <c r="N82" i="227"/>
  <c r="N84" i="227" s="1"/>
  <c r="D188" i="5" s="1"/>
  <c r="N90" i="217"/>
  <c r="N92" i="217" s="1"/>
  <c r="D179" i="5" s="1"/>
  <c r="N87" i="295"/>
  <c r="N89" i="295" s="1"/>
  <c r="D251" i="5" s="1"/>
  <c r="N86" i="96"/>
  <c r="N88" i="96" s="1"/>
  <c r="D86" i="5" s="1"/>
  <c r="N86" i="214"/>
  <c r="N88" i="214" s="1"/>
  <c r="D176" i="5" s="1"/>
  <c r="N85" i="325"/>
  <c r="N87" i="325" s="1"/>
  <c r="D280" i="5" s="1"/>
  <c r="N86" i="215"/>
  <c r="N88" i="215" s="1"/>
  <c r="D177" i="5" s="1"/>
  <c r="N86" i="213"/>
  <c r="N88" i="213" s="1"/>
  <c r="D175" i="5" s="1"/>
  <c r="N86" i="88"/>
  <c r="N88" i="88" s="1"/>
  <c r="D79" i="5" s="1"/>
  <c r="L83" i="60"/>
  <c r="N86" i="209"/>
  <c r="N88" i="209" s="1"/>
  <c r="D131" i="5" s="1"/>
  <c r="N86" i="83"/>
  <c r="N88" i="83" s="1"/>
  <c r="D74"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76" l="1"/>
  <c r="N93" i="176" s="1"/>
  <c r="D155" i="5" s="1"/>
  <c r="N90" i="180"/>
  <c r="N92" i="180" s="1"/>
  <c r="D159" i="5" s="1"/>
  <c r="N90" i="174"/>
  <c r="N92" i="174" s="1"/>
  <c r="D154" i="5" s="1"/>
  <c r="N87" i="313"/>
  <c r="N89" i="313" s="1"/>
  <c r="D269" i="5" s="1"/>
  <c r="N91" i="157"/>
  <c r="N93" i="157" s="1"/>
  <c r="D145" i="5" s="1"/>
  <c r="N90" i="189"/>
  <c r="N92" i="189" s="1"/>
  <c r="D169" i="5" s="1"/>
  <c r="N91" i="158"/>
  <c r="N93" i="158" s="1"/>
  <c r="D146" i="5" s="1"/>
  <c r="N86" i="60"/>
  <c r="N88" i="60" s="1"/>
  <c r="D51"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M51" authorId="0" shapeId="0" xr:uid="{00000000-0006-0000-1F00-000001000000}">
      <text>
        <r>
          <rPr>
            <b/>
            <sz val="10"/>
            <color indexed="81"/>
            <rFont val="Tahoma"/>
            <family val="2"/>
          </rPr>
          <t>Jorge antonio Mantilla Puerto:</t>
        </r>
        <r>
          <rPr>
            <sz val="10"/>
            <color indexed="81"/>
            <rFont val="Tahoma"/>
            <family val="2"/>
          </rPr>
          <t xml:space="preserve">
Muy alto respecto a 2017-2, que fue de $28.410,92.
Preguntar en Subdirecion Medio Ambiente el precio</t>
        </r>
      </text>
    </comment>
  </commentList>
</comments>
</file>

<file path=xl/sharedStrings.xml><?xml version="1.0" encoding="utf-8"?>
<sst xmlns="http://schemas.openxmlformats.org/spreadsheetml/2006/main" count="38556" uniqueCount="2344">
  <si>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</si>
  <si>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</si>
  <si>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</si>
  <si>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</si>
  <si>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</si>
  <si>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</si>
  <si>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</si>
  <si>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</si>
  <si>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</si>
  <si>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</si>
  <si>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</si>
  <si>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</si>
  <si>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</si>
  <si>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</si>
  <si>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</si>
  <si>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</si>
  <si>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</si>
  <si>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</si>
  <si>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</si>
  <si>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</si>
  <si>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</si>
  <si>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</si>
  <si>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</si>
  <si>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</si>
  <si>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</si>
  <si>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</si>
  <si>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</si>
  <si>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</si>
  <si>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</si>
  <si>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</si>
  <si>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</si>
  <si>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</si>
  <si>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</si>
  <si>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</si>
  <si>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</si>
  <si>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</si>
  <si>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</si>
  <si>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</si>
  <si>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</si>
  <si>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</si>
  <si>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</si>
  <si>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</si>
  <si>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</si>
  <si>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</si>
  <si>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</si>
  <si>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</si>
  <si>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</si>
  <si>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</si>
  <si>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</si>
  <si>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</si>
  <si>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</si>
  <si>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</si>
  <si>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</si>
  <si>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</si>
  <si>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</si>
  <si>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</si>
  <si>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</si>
  <si>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</si>
  <si>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</si>
  <si>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</si>
  <si>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</si>
  <si>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</si>
  <si>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</si>
  <si>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</si>
  <si>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</si>
  <si>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</si>
  <si>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</si>
  <si>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</si>
  <si>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</si>
  <si>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</si>
  <si>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</si>
  <si>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</si>
  <si>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</si>
  <si>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</si>
  <si>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</si>
  <si>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</si>
  <si>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</si>
  <si>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</si>
  <si>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</si>
  <si>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</si>
  <si>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</si>
  <si>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</si>
  <si>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</si>
  <si>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</si>
  <si>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</si>
  <si>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</si>
  <si>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</si>
  <si>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</si>
  <si>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</si>
  <si>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</si>
  <si>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</si>
  <si>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</si>
  <si>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</si>
  <si>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</si>
  <si>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</si>
  <si>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</si>
  <si>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</si>
  <si>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</si>
  <si>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</si>
  <si>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</si>
  <si>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</si>
  <si>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</si>
  <si>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</si>
  <si>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</si>
  <si>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</si>
  <si>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</si>
  <si>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</si>
  <si>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</si>
  <si>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</si>
  <si>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</si>
  <si>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</si>
  <si>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</si>
  <si>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</si>
  <si>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</si>
  <si>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</si>
  <si>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</si>
  <si>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</si>
  <si>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</si>
  <si>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</si>
  <si>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</si>
  <si>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</si>
  <si>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</si>
  <si>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</si>
  <si>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</si>
  <si>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</si>
  <si>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</si>
  <si>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</si>
  <si>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</si>
  <si>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</si>
  <si>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</si>
  <si>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</si>
  <si>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</si>
  <si>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</si>
  <si>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</si>
  <si>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</si>
  <si>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</si>
  <si>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</si>
  <si>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</si>
  <si>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</si>
  <si>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</si>
  <si>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</si>
  <si>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</si>
  <si>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</si>
  <si>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</si>
  <si>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</si>
  <si>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</si>
  <si>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</si>
  <si>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</si>
  <si>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</si>
  <si>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</si>
  <si>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</si>
  <si>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</si>
  <si>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</si>
  <si>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</si>
  <si>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</si>
  <si>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</si>
  <si>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</si>
  <si>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</si>
  <si>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</si>
  <si>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</si>
  <si>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</si>
  <si>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</si>
  <si>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</si>
  <si>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</si>
  <si>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</si>
  <si>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</si>
  <si>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</si>
  <si>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</si>
  <si>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</si>
  <si>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</si>
  <si>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</si>
  <si>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</si>
  <si>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</si>
  <si>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</si>
  <si>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</si>
  <si>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</si>
  <si>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</si>
  <si>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</si>
  <si>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</si>
  <si>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</si>
  <si>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</si>
  <si>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</si>
  <si>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</si>
  <si>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</si>
  <si>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</si>
  <si>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</si>
  <si>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</si>
  <si>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</si>
  <si>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</si>
  <si>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</si>
  <si>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</si>
  <si>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</si>
  <si>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</si>
  <si>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</si>
  <si>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</si>
  <si>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</si>
  <si>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</si>
  <si>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</si>
  <si>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</si>
  <si>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</si>
  <si>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</si>
  <si>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</si>
  <si>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</si>
  <si>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</si>
  <si>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</si>
  <si>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</si>
  <si>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</si>
  <si>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</si>
  <si>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</si>
  <si>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</si>
  <si>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</si>
  <si>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</si>
  <si>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</si>
  <si>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</si>
  <si>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</si>
  <si>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</si>
  <si>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</si>
  <si>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</si>
  <si>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</si>
  <si>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</si>
  <si>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</si>
  <si>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</si>
  <si>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</si>
  <si>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</si>
  <si>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</si>
  <si>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</si>
  <si>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</si>
  <si>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</si>
  <si>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</si>
  <si>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</si>
  <si>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</si>
  <si>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</si>
  <si>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</si>
  <si>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</si>
  <si>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</si>
  <si>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</si>
  <si>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</si>
  <si>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</si>
  <si>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</si>
  <si>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</si>
  <si>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</si>
  <si>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</si>
  <si>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</si>
  <si>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</si>
  <si>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</si>
  <si>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</si>
  <si>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</si>
  <si>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</si>
  <si>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</si>
  <si>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</si>
  <si>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</si>
  <si>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</si>
  <si>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</si>
  <si>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</si>
  <si>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</si>
  <si>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</si>
  <si>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</si>
  <si>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</si>
  <si>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</si>
  <si>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</si>
  <si>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</si>
  <si>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</si>
  <si>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</si>
  <si>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</si>
  <si>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</si>
  <si>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</si>
  <si>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</si>
  <si>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</si>
  <si>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</si>
  <si>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</si>
  <si>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</si>
  <si>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</si>
  <si>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</si>
  <si>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</si>
  <si>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</si>
  <si>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</si>
  <si>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</si>
  <si>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</si>
  <si>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</si>
  <si>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</si>
  <si>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</si>
  <si>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</si>
  <si>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</si>
  <si>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</si>
  <si>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</si>
  <si>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</si>
  <si>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</si>
  <si>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</si>
  <si>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</si>
  <si>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</si>
  <si>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</si>
  <si>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</si>
  <si>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</si>
  <si>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</si>
  <si>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</si>
  <si>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</si>
  <si>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</si>
  <si>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</si>
  <si>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</si>
  <si>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</si>
  <si>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</si>
  <si>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</si>
  <si>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</si>
  <si>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</si>
  <si>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</si>
  <si>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</si>
  <si>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</si>
  <si>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</si>
  <si>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</si>
  <si>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</si>
  <si>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</si>
  <si>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</si>
  <si>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</si>
  <si>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</si>
  <si>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</si>
  <si>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</si>
  <si>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</si>
  <si>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</si>
  <si>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</si>
  <si>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</si>
  <si>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</si>
  <si>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</si>
  <si>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</si>
  <si>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</si>
  <si>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</si>
  <si>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</si>
  <si>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</si>
  <si>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</si>
  <si>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</si>
  <si>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</si>
  <si>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</si>
  <si>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</si>
  <si>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</si>
  <si>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</si>
  <si>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</si>
  <si>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</si>
  <si>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</si>
  <si>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</si>
  <si>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</si>
  <si>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</si>
  <si>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</si>
  <si>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</si>
  <si>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</si>
  <si>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</si>
  <si>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</si>
  <si>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</si>
  <si>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</si>
  <si>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</si>
  <si>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</si>
  <si>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</si>
  <si>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</si>
  <si>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</si>
  <si>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</si>
  <si>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</si>
  <si>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</si>
  <si>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</si>
  <si>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</si>
  <si>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</si>
  <si>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</si>
  <si>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</si>
  <si>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</si>
  <si>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</si>
  <si>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</si>
  <si>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</si>
  <si>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</si>
  <si>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</si>
  <si>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</si>
  <si>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</si>
  <si>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</si>
  <si>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</si>
  <si>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</si>
  <si>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</si>
  <si>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</si>
  <si>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</si>
  <si>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</si>
  <si>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</si>
  <si>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</si>
  <si>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</si>
  <si>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</si>
  <si>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</si>
  <si>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</si>
  <si>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</si>
  <si>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</si>
  <si>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</si>
  <si>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</si>
  <si>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</si>
  <si>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</si>
  <si>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</si>
  <si>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</si>
  <si>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</si>
  <si>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</si>
  <si>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</si>
  <si>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</si>
  <si>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</si>
  <si>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</si>
  <si>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</si>
  <si>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</si>
  <si>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</si>
  <si>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</si>
  <si>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</si>
  <si>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</si>
  <si>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</si>
  <si>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</si>
  <si>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</si>
  <si>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</si>
  <si>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</si>
  <si>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</si>
  <si>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</si>
  <si>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</si>
  <si>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</si>
  <si>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</si>
  <si>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</si>
  <si>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</si>
  <si>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</si>
  <si>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</si>
  <si>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</si>
  <si>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</si>
  <si>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</si>
  <si>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</si>
  <si>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</si>
  <si>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</si>
  <si>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</si>
  <si>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</si>
  <si>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</si>
  <si>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</si>
  <si>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</si>
  <si>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</si>
  <si>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</si>
  <si>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</si>
  <si>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</si>
  <si>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</si>
  <si>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</si>
  <si>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</si>
  <si>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</si>
  <si>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</si>
  <si>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</si>
  <si>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</si>
  <si>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</si>
  <si>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</si>
  <si>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</si>
  <si>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</si>
  <si>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</si>
  <si>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</si>
  <si>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</si>
  <si>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</si>
  <si>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</si>
  <si>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</si>
  <si>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</si>
  <si>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</si>
  <si>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</si>
  <si>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</si>
  <si>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</si>
  <si>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</si>
  <si>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</si>
  <si>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</si>
  <si>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</si>
  <si>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</si>
  <si>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</si>
  <si>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</si>
  <si>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</si>
  <si>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</si>
  <si>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</si>
  <si>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</si>
  <si>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</si>
  <si>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</si>
  <si>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</si>
  <si>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</si>
  <si>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</si>
  <si>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</si>
  <si>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</si>
  <si>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</si>
  <si>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</si>
  <si>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</si>
  <si>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</si>
  <si>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</si>
  <si>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</si>
  <si>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</si>
  <si>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</si>
  <si>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</si>
  <si>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</si>
  <si>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</si>
  <si>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</si>
  <si>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</si>
  <si>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</si>
  <si>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</si>
  <si>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</si>
  <si>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</si>
  <si>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</si>
  <si>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</si>
  <si>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</si>
  <si>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</si>
  <si>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</si>
  <si>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</si>
  <si>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</si>
  <si>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</si>
  <si>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</si>
  <si>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</si>
  <si>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</si>
  <si>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</si>
  <si>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</si>
  <si>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</si>
  <si>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</si>
  <si>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</si>
  <si>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</si>
  <si>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</si>
  <si>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</si>
  <si>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</si>
  <si>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</si>
  <si>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</si>
  <si>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</si>
  <si>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</si>
  <si>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</si>
  <si>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</si>
  <si>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</si>
  <si>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</si>
  <si>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</si>
  <si>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</si>
  <si>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</si>
  <si>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</si>
  <si>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</si>
  <si>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</si>
  <si>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</si>
  <si>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</si>
  <si>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</si>
  <si>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</si>
  <si>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</si>
  <si>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</si>
  <si>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</si>
  <si>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</si>
  <si>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</si>
  <si>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</si>
  <si>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</si>
  <si>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</si>
  <si>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</si>
  <si>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</si>
  <si>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</si>
  <si>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</si>
  <si>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</si>
  <si>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</si>
  <si>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</si>
  <si>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</si>
  <si>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</si>
  <si>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</si>
  <si>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</si>
  <si>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</si>
  <si>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</si>
  <si>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</si>
  <si>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</si>
  <si>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</si>
  <si>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</si>
  <si>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</si>
  <si>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</si>
  <si>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</si>
  <si>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</si>
  <si>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</si>
  <si>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</si>
  <si>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</si>
  <si>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</si>
  <si>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</si>
  <si>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</si>
  <si>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</si>
  <si>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</si>
  <si>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</si>
  <si>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</si>
  <si>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</si>
  <si>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</si>
  <si>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</si>
  <si>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</si>
  <si>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</si>
  <si>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</si>
  <si>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</si>
  <si>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</si>
  <si>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</si>
  <si>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</si>
  <si>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</si>
  <si>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</si>
  <si>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</si>
  <si>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</si>
  <si>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</si>
  <si>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</si>
  <si>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</si>
  <si>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</si>
  <si>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</si>
  <si>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</si>
  <si>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</si>
  <si>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</si>
  <si>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</si>
  <si>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</si>
  <si>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</si>
  <si>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</si>
  <si>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</si>
  <si>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</si>
  <si>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</si>
  <si>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</si>
  <si>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</si>
  <si>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</si>
  <si>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</si>
  <si>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</si>
  <si>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</si>
  <si>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</si>
  <si>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</si>
  <si>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</si>
  <si>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</si>
  <si>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</si>
  <si>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</si>
  <si>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</si>
  <si>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</si>
  <si>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</si>
  <si>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</si>
  <si>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</si>
  <si>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</si>
  <si>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</si>
  <si>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</si>
  <si>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</si>
  <si>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</si>
  <si>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</si>
  <si>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</si>
  <si>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</si>
  <si>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</si>
  <si>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</si>
  <si>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</si>
  <si>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</si>
  <si>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</si>
  <si>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</si>
  <si>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</si>
  <si>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</si>
  <si>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</si>
  <si>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</si>
  <si>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</si>
  <si>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</si>
  <si>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</si>
  <si>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</si>
  <si>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</si>
  <si>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</si>
  <si>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</si>
  <si>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</si>
  <si>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</si>
  <si>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</si>
  <si>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</si>
  <si>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</si>
  <si>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</si>
  <si>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</si>
  <si>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</si>
  <si>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</si>
  <si>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</si>
  <si>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</si>
  <si>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</si>
  <si>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</si>
  <si>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</si>
  <si>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</si>
  <si>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</si>
  <si>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</si>
  <si>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</si>
  <si>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</si>
  <si>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</si>
  <si>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</si>
  <si>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</si>
  <si>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</si>
  <si>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</si>
  <si>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</si>
  <si>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</si>
  <si>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</si>
  <si>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</si>
  <si>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</si>
  <si>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</si>
  <si>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</si>
  <si>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</si>
  <si>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</si>
  <si>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</si>
  <si>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</si>
  <si>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</si>
  <si>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</si>
  <si>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</si>
  <si>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</si>
  <si>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</si>
  <si>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</si>
  <si>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</si>
  <si>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</si>
  <si>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</si>
  <si>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</si>
  <si>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</si>
  <si>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</si>
  <si>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</si>
  <si>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</si>
  <si>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</si>
  <si>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</si>
  <si>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</si>
  <si>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</si>
  <si>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</si>
  <si>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</si>
  <si>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</si>
  <si>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</si>
  <si>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</si>
  <si>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</si>
  <si>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</si>
  <si>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</si>
  <si>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</si>
  <si>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</si>
  <si>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</si>
  <si>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</si>
  <si>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</si>
  <si>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</si>
  <si>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</si>
  <si>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</si>
  <si>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</si>
  <si>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</si>
  <si>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</si>
  <si>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</si>
  <si>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</si>
  <si>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</si>
  <si>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</si>
  <si>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</si>
  <si>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</si>
  <si>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</si>
  <si>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</si>
  <si>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</si>
  <si>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</si>
  <si>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</si>
  <si>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</si>
  <si>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</si>
  <si>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</si>
  <si>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</si>
  <si>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</si>
  <si>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</si>
  <si>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</si>
  <si>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</si>
  <si>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</si>
  <si>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</si>
  <si>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</si>
  <si>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</si>
  <si>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</si>
  <si>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</si>
  <si>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</si>
  <si>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</si>
  <si>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</si>
  <si>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</si>
  <si>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</si>
  <si>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</si>
  <si>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</si>
  <si>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</si>
  <si>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</si>
  <si>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</si>
  <si>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</si>
  <si>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</si>
  <si>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</si>
  <si>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</si>
  <si>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</si>
  <si>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</si>
  <si>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</si>
  <si>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</si>
  <si>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</si>
  <si>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</si>
  <si>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</si>
  <si>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</si>
  <si>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</si>
  <si>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</si>
  <si>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</si>
  <si>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</si>
  <si>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</si>
  <si>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</si>
  <si>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</si>
  <si>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</si>
  <si>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</si>
  <si>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</si>
  <si>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</si>
  <si>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</si>
  <si>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</si>
  <si>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</si>
  <si>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</si>
  <si>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</si>
  <si>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</si>
  <si>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</si>
  <si>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</si>
  <si>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</si>
  <si>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</si>
  <si>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</si>
  <si>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</si>
  <si>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</si>
  <si>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</si>
  <si>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</si>
  <si>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</si>
  <si>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</si>
  <si>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</si>
  <si>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</si>
  <si>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</si>
  <si>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</si>
  <si>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</si>
  <si>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</si>
  <si>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</si>
  <si>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</si>
  <si>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</si>
  <si>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</si>
  <si>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</si>
  <si>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</si>
  <si>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</si>
  <si>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</si>
  <si>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</si>
  <si>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</si>
  <si>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</si>
  <si>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</si>
  <si>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</si>
  <si>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</si>
  <si>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</si>
  <si>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</si>
  <si>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</si>
  <si>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</si>
  <si>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</si>
  <si>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</si>
  <si>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</si>
  <si>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</si>
  <si>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</si>
  <si>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</si>
  <si>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</si>
  <si>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</si>
  <si>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</si>
  <si>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</si>
  <si>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</si>
  <si>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</si>
  <si>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</si>
  <si>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</si>
  <si>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</si>
  <si>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</si>
  <si>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</si>
  <si>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</si>
  <si>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</si>
  <si>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</si>
  <si>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</si>
  <si>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</si>
  <si>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</si>
  <si>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</si>
  <si>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</si>
  <si>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</si>
  <si>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</si>
  <si>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</si>
  <si>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</si>
  <si>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</si>
  <si>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</si>
  <si>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</si>
  <si>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</si>
  <si>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</si>
  <si>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</si>
  <si>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</si>
  <si>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</si>
  <si>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</si>
  <si>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</si>
  <si>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</si>
  <si>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</si>
  <si>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</si>
  <si>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</si>
  <si>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</si>
  <si>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</si>
  <si>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</si>
  <si>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</si>
  <si>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</si>
  <si>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</si>
  <si>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</si>
  <si>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</si>
  <si>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</si>
  <si>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</si>
  <si>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</si>
  <si>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</si>
  <si>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</si>
  <si>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</si>
  <si>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</si>
  <si>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</si>
  <si>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</si>
  <si>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</si>
  <si>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</si>
  <si>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</si>
  <si>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</si>
  <si>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</si>
  <si>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</si>
  <si>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</si>
  <si>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</si>
  <si>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</si>
  <si>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</si>
  <si>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</si>
  <si>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</si>
  <si>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</si>
  <si>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</si>
  <si>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</si>
  <si>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</si>
  <si>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</si>
  <si>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</si>
  <si>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</si>
  <si>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</si>
  <si>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</si>
  <si>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</si>
  <si>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</si>
  <si>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</si>
  <si>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</si>
  <si>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</si>
  <si>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</si>
  <si>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</si>
  <si>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</si>
  <si>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</si>
  <si>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</si>
  <si>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</si>
  <si>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</si>
  <si>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</si>
  <si>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</si>
  <si>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</si>
  <si>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</si>
  <si>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</si>
  <si>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</si>
  <si>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</si>
  <si>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</si>
  <si>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</si>
  <si>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</si>
  <si>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</si>
  <si>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</si>
  <si>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</si>
  <si>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</si>
  <si>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</si>
  <si>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</si>
  <si>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</si>
  <si>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</si>
  <si>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</si>
  <si>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</si>
  <si>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</si>
  <si>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</si>
  <si>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</si>
  <si>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</si>
  <si>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</si>
  <si>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</si>
  <si>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</si>
  <si>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</si>
  <si>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</si>
  <si>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</si>
  <si>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</si>
  <si>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</si>
  <si>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</si>
  <si>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</si>
  <si>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</si>
  <si>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</si>
  <si>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</si>
  <si>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</si>
  <si>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</si>
  <si>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</si>
  <si>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</si>
  <si>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</si>
  <si>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</si>
  <si>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</si>
  <si>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</si>
  <si>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</si>
  <si>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</si>
  <si>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</si>
  <si>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</si>
  <si>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</si>
  <si>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</si>
  <si>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</si>
  <si>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</si>
  <si>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</si>
  <si>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</si>
  <si>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</si>
  <si>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</si>
  <si>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</si>
  <si>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</si>
  <si>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</si>
  <si>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</si>
  <si>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</si>
  <si>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</si>
  <si>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</si>
  <si>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</si>
  <si>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</si>
  <si>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</si>
  <si>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</si>
  <si>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</si>
  <si>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</si>
  <si>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</si>
  <si>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</si>
  <si>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</si>
  <si>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</si>
  <si>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</si>
  <si>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</si>
  <si>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</si>
  <si>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</si>
  <si>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</si>
  <si>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</si>
  <si>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</si>
  <si>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</si>
  <si>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</si>
  <si>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</si>
  <si>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</si>
  <si>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</si>
  <si>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</si>
  <si>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</si>
  <si>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</si>
  <si>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</si>
  <si>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</si>
  <si>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</si>
  <si>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</si>
  <si>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</si>
  <si>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</si>
  <si>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</si>
  <si>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</si>
  <si>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</si>
  <si>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</si>
  <si>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</si>
  <si>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</si>
  <si>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</si>
  <si>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</si>
  <si>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</si>
  <si>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</si>
  <si>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</si>
  <si>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</si>
  <si>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</si>
  <si>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</si>
  <si>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</si>
  <si>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</si>
  <si>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</si>
  <si>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</si>
  <si>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</si>
  <si>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</si>
  <si>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</si>
  <si>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</si>
  <si>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</si>
  <si>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</si>
  <si>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</si>
  <si>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</si>
  <si>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</si>
  <si>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</si>
  <si>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</si>
  <si>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</si>
  <si>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</si>
  <si>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</si>
  <si>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</si>
  <si>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</si>
  <si>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</si>
  <si>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</si>
  <si>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</si>
  <si>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</si>
  <si>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</si>
  <si>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</si>
  <si>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</si>
  <si>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</si>
  <si>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</si>
  <si>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</si>
  <si>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</si>
  <si>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</si>
  <si>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</si>
  <si>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</si>
  <si>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</si>
  <si>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</si>
  <si>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</si>
  <si>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</si>
  <si>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</si>
  <si>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</si>
  <si>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</si>
  <si>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</si>
  <si>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</si>
  <si>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</si>
  <si>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</si>
  <si>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</si>
  <si>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</si>
  <si>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</si>
  <si>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</si>
  <si>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</si>
  <si>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</si>
  <si>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</si>
  <si>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</si>
  <si>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</si>
  <si>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</si>
  <si>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</si>
  <si>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</si>
  <si>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</si>
  <si>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</si>
  <si>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</si>
  <si>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</si>
  <si>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</si>
  <si>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</si>
  <si>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</si>
  <si>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</si>
  <si>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</si>
  <si>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</si>
  <si>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</si>
  <si>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</si>
  <si>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</si>
  <si>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</si>
  <si>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</si>
  <si>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</si>
  <si>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</si>
  <si>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</si>
  <si>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</si>
  <si>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</si>
  <si>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</si>
  <si>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</si>
  <si>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</si>
  <si>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</si>
  <si>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</si>
  <si>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</si>
  <si>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</si>
  <si>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</si>
  <si>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</si>
  <si>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</si>
  <si>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</si>
  <si>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</si>
  <si>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</si>
  <si>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</si>
  <si>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</si>
  <si>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</si>
  <si>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</si>
  <si>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</si>
  <si>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</si>
  <si>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</si>
  <si>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</si>
  <si>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</si>
  <si>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</si>
  <si>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</si>
  <si>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</si>
  <si>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</si>
  <si>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</si>
  <si>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</si>
  <si>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</si>
  <si>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</si>
  <si>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</si>
  <si>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</si>
  <si>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</si>
  <si>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</si>
  <si>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</si>
  <si>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</si>
  <si>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</si>
  <si>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</si>
  <si>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</si>
  <si>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</si>
  <si>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</si>
  <si>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</si>
  <si>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</si>
  <si>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</si>
  <si>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</si>
  <si>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</si>
  <si>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</si>
  <si>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</si>
  <si>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</si>
  <si>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</si>
  <si>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</si>
  <si>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</si>
  <si>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</si>
  <si>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</si>
  <si>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</si>
  <si>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</si>
  <si>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</si>
  <si>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</si>
  <si>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</si>
  <si>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</si>
  <si>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</si>
  <si>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</si>
  <si>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</si>
  <si>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</si>
  <si>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</si>
  <si>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</si>
  <si>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</si>
  <si>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</si>
  <si>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</si>
  <si>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</si>
  <si>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</si>
  <si>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</si>
  <si>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</si>
  <si>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</si>
  <si>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</si>
  <si>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</si>
  <si>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</si>
  <si>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</si>
  <si>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</si>
  <si>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</si>
  <si>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</si>
  <si>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</si>
  <si>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</si>
  <si>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</si>
  <si>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</si>
  <si>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</si>
  <si>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</si>
  <si>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</si>
  <si>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</si>
  <si>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</si>
  <si>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</si>
  <si>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</si>
  <si>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</si>
  <si>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</si>
  <si>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</si>
  <si>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</si>
  <si>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</si>
  <si>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</si>
  <si>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</si>
  <si>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</si>
  <si>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</si>
  <si>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</si>
  <si>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</si>
  <si>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</si>
  <si>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</si>
  <si>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</si>
  <si>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</si>
  <si>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</si>
  <si>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</si>
  <si>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</si>
  <si>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</si>
  <si>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</si>
  <si>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</si>
  <si>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</si>
  <si>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</si>
  <si>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</si>
  <si>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</si>
  <si>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</si>
  <si>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</si>
  <si>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</si>
  <si>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</si>
  <si>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</si>
  <si>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</si>
  <si>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</si>
  <si>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</si>
  <si>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</si>
  <si>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</si>
  <si>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</si>
  <si>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</si>
  <si>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</si>
  <si>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</si>
  <si>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</si>
  <si>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</si>
  <si>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</si>
  <si>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</si>
  <si>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</si>
  <si>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</si>
  <si>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</si>
  <si>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</si>
  <si>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</si>
  <si>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</si>
  <si>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</si>
  <si>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</si>
  <si>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</si>
  <si>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</si>
  <si>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</si>
  <si>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</si>
  <si>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</si>
  <si>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</si>
  <si>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</si>
  <si>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</si>
  <si>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</si>
  <si>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</si>
  <si>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</si>
  <si>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</si>
  <si>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</si>
  <si>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</si>
  <si>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</si>
  <si>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</si>
  <si>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</si>
  <si>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</si>
  <si>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</si>
  <si>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</si>
  <si>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</si>
  <si>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</si>
  <si>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</si>
  <si>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</si>
  <si>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</si>
  <si>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</si>
  <si>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</si>
  <si>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</si>
  <si>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</si>
  <si>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</si>
  <si>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</si>
  <si>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</si>
  <si>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</si>
  <si>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</si>
  <si>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</si>
  <si>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</si>
  <si>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</si>
  <si>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</si>
  <si>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</si>
  <si>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</si>
  <si>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</si>
  <si>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</si>
  <si>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</si>
  <si>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</si>
  <si>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</si>
  <si>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</si>
  <si>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</si>
  <si>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</si>
  <si>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</si>
  <si>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</si>
  <si>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</si>
  <si>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</si>
  <si>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</si>
  <si>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</si>
  <si>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</si>
  <si>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</si>
  <si>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</si>
  <si>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</si>
  <si>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</si>
  <si>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</si>
  <si>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</si>
  <si>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</si>
  <si>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</si>
  <si>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</si>
  <si>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</si>
  <si>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</si>
  <si>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</si>
  <si>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</si>
  <si>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</si>
  <si>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</si>
  <si>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</si>
  <si>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</si>
  <si>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</si>
  <si>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</si>
  <si>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</si>
  <si>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</si>
  <si>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</si>
  <si>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</si>
  <si>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</si>
  <si>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</si>
  <si>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</si>
  <si>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</si>
  <si>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</si>
  <si>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</si>
  <si>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</si>
  <si>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</si>
  <si>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</si>
  <si>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</si>
  <si>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</si>
  <si>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</si>
  <si>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</si>
  <si>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</si>
  <si>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</si>
  <si>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</si>
  <si>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</si>
  <si>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</si>
  <si>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</si>
  <si>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</si>
  <si>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</si>
  <si>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</si>
  <si>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</si>
  <si>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</si>
  <si>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</si>
  <si>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</si>
  <si>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</si>
  <si>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</si>
  <si>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</si>
  <si>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</si>
  <si>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</si>
  <si>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</si>
  <si>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</si>
  <si>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</si>
  <si>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</si>
  <si>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</si>
  <si>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</si>
  <si>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</si>
  <si>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</si>
  <si>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</si>
  <si>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</si>
  <si>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</si>
  <si>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</si>
  <si>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</si>
  <si>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</si>
  <si>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</si>
  <si>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</si>
  <si>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</si>
  <si>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</si>
  <si>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</si>
  <si>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</si>
  <si>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</si>
  <si>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</si>
  <si>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</si>
  <si>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</si>
  <si>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</si>
  <si>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</si>
  <si>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</si>
  <si>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</si>
  <si>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</si>
  <si>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</si>
  <si>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</si>
  <si>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</si>
  <si>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</si>
  <si>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</si>
  <si>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</si>
  <si>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</si>
  <si>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</si>
  <si>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</si>
  <si>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</si>
  <si>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</si>
  <si>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</si>
  <si>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</si>
  <si>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</si>
  <si>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</si>
  <si>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</si>
  <si>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</si>
  <si>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</si>
  <si>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</si>
  <si>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</si>
  <si>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</si>
  <si>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</si>
  <si>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</si>
  <si>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</si>
  <si>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</si>
  <si>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</si>
  <si>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</si>
  <si>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</si>
  <si>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</si>
  <si>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</si>
  <si>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</si>
  <si>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</si>
  <si>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</si>
  <si>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</si>
  <si>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</si>
  <si>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</si>
  <si>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</si>
  <si>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</si>
  <si>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</si>
  <si>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</si>
  <si>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</si>
  <si>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</si>
  <si>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</si>
  <si>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</si>
  <si>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</si>
  <si>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</si>
  <si>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</si>
  <si>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</si>
  <si>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</si>
  <si>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</si>
  <si>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</si>
  <si>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</si>
  <si>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</si>
  <si>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</si>
  <si>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</si>
  <si>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</si>
  <si>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</si>
  <si>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</si>
  <si>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</si>
  <si>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</si>
  <si>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</si>
  <si>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</si>
  <si>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</si>
  <si>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</si>
  <si>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</si>
  <si>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</si>
  <si>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</si>
  <si>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</si>
  <si>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</si>
  <si>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</si>
  <si>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</si>
  <si>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</si>
  <si>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</si>
  <si>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</si>
  <si>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</si>
  <si>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</si>
  <si>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</si>
  <si>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</si>
  <si>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</si>
  <si>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</si>
  <si>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</si>
  <si>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</si>
  <si>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</si>
  <si>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</si>
  <si>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</si>
  <si>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</si>
  <si>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</si>
  <si>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</si>
  <si>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</si>
  <si>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</si>
  <si>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</si>
  <si>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</si>
  <si>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</si>
  <si>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</si>
  <si>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</si>
  <si>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</si>
  <si>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</si>
  <si>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</si>
  <si>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</si>
  <si>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</si>
  <si>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</si>
  <si>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</si>
  <si>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</si>
  <si>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</si>
  <si>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</si>
  <si>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</si>
  <si>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</si>
  <si>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</si>
  <si>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</si>
  <si>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</si>
  <si>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</si>
  <si>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</si>
  <si>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</si>
  <si>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</si>
  <si>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</si>
  <si>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</si>
  <si>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</si>
  <si>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</si>
  <si>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</si>
  <si>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</si>
  <si>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</si>
  <si>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</si>
  <si>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</si>
  <si>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</si>
  <si>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</si>
  <si>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</si>
  <si>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</si>
  <si>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</si>
  <si>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</si>
  <si>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</si>
  <si>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</si>
  <si>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</si>
  <si>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</si>
  <si>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</si>
  <si>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</si>
  <si>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</si>
  <si>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</si>
  <si>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</si>
  <si>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</si>
  <si>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</si>
  <si>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</si>
  <si>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</si>
  <si>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</si>
  <si>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</si>
  <si>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</si>
  <si>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</si>
  <si>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</si>
  <si>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</si>
  <si>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</si>
  <si>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</si>
  <si>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</si>
  <si>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</si>
  <si>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</si>
  <si>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</si>
  <si>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</si>
  <si>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</si>
  <si>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</si>
  <si>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</si>
  <si>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</si>
  <si>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</si>
  <si>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</si>
  <si>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</si>
  <si>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</si>
  <si>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</si>
  <si>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</si>
  <si>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</si>
  <si>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</si>
  <si>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</si>
  <si>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</si>
  <si>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</si>
  <si>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</si>
  <si>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</si>
  <si>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</si>
  <si>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</si>
  <si>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</si>
  <si>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</si>
  <si>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</si>
  <si>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</si>
  <si>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</si>
  <si>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</si>
  <si>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</si>
  <si>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</si>
  <si>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</si>
  <si>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</si>
  <si>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</si>
  <si>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</si>
  <si>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</si>
  <si>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</si>
  <si>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</si>
  <si>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</si>
  <si>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</si>
  <si>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</si>
  <si>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</si>
  <si>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</si>
  <si>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</si>
  <si>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</si>
  <si>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</si>
  <si>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</si>
  <si>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</si>
  <si>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</si>
  <si>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</si>
  <si>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</si>
  <si>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</si>
  <si>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</si>
  <si>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</si>
  <si>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</si>
  <si>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</si>
  <si>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</si>
  <si>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</si>
  <si>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</si>
  <si>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</si>
  <si>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</si>
  <si>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</si>
  <si>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</si>
  <si>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</si>
  <si>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</si>
  <si>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</si>
  <si>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</si>
  <si>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</si>
  <si>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</si>
  <si>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</si>
  <si>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</si>
  <si>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</si>
  <si>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</si>
  <si>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</si>
  <si>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</si>
  <si>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</si>
  <si>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</si>
  <si>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</si>
  <si>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</si>
  <si>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</si>
  <si>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</si>
  <si>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</si>
  <si>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</si>
  <si>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</si>
  <si>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</si>
  <si>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</si>
  <si>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</si>
  <si>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</si>
  <si>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</si>
  <si>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</si>
  <si>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</si>
  <si>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</si>
  <si>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</si>
  <si>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</si>
  <si>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</si>
  <si>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</si>
  <si>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</si>
  <si>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</si>
  <si>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</si>
  <si>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</si>
  <si>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</si>
  <si>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</si>
  <si>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</si>
  <si>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</si>
  <si>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</si>
  <si>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</si>
  <si>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</si>
  <si>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</si>
  <si>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</si>
  <si>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</si>
  <si>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</si>
  <si>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</si>
  <si>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</si>
  <si>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</si>
  <si>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</si>
  <si>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</si>
  <si>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</si>
  <si>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</si>
  <si>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</si>
  <si>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</si>
  <si>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</si>
  <si>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</si>
  <si>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</si>
  <si>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</si>
  <si>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</si>
  <si>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</si>
  <si>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</si>
  <si>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</si>
  <si>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</si>
  <si>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</si>
  <si>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</si>
  <si>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</si>
  <si>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</si>
  <si>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</si>
  <si>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</si>
  <si>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</si>
  <si>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</si>
  <si>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</si>
  <si>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</si>
  <si>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</si>
  <si>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</si>
  <si>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</si>
  <si>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</si>
  <si>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</si>
  <si>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</si>
  <si>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</si>
  <si>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</si>
  <si>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</si>
  <si>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</si>
  <si>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</si>
  <si>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</si>
  <si>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</si>
  <si>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</si>
  <si>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</si>
  <si>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</si>
  <si>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</si>
  <si>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</si>
  <si>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</si>
  <si>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</si>
  <si>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</si>
  <si>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</si>
  <si>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</si>
  <si>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</si>
  <si>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</si>
  <si>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</si>
  <si>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</si>
  <si>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</si>
  <si>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</si>
  <si>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</si>
  <si>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</si>
  <si>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</si>
  <si>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</si>
  <si>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</si>
  <si>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</si>
  <si>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</si>
  <si>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</si>
  <si>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</si>
  <si>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</si>
  <si>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</si>
  <si>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</si>
  <si>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</si>
  <si>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</si>
  <si>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</si>
  <si>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</si>
  <si>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</si>
  <si>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</si>
  <si>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</si>
  <si>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</si>
  <si>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</si>
  <si>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</si>
  <si>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</si>
  <si>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</si>
  <si>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</si>
  <si>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</si>
  <si>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</si>
  <si>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</si>
  <si>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</si>
  <si>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</si>
  <si>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</si>
  <si>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</si>
  <si>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</si>
  <si>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</si>
  <si>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</si>
  <si>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</si>
  <si>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</si>
  <si>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</si>
  <si>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</si>
  <si>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</si>
  <si>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</si>
  <si>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</si>
  <si>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</si>
  <si>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</si>
  <si>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</si>
  <si>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</si>
  <si>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</si>
  <si>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</si>
  <si>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</si>
  <si>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</si>
  <si>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</si>
  <si>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</si>
  <si>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</si>
  <si>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</si>
  <si>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</si>
  <si>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</si>
  <si>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</si>
  <si>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</si>
  <si>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</si>
  <si>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</si>
  <si>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</si>
  <si>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</si>
  <si>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</si>
  <si>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</si>
  <si>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</si>
  <si>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</si>
  <si>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</si>
  <si>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</si>
  <si>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</si>
  <si>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</si>
  <si>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</si>
  <si>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</si>
  <si>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</si>
  <si>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</si>
  <si>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</si>
  <si>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</si>
  <si>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</si>
  <si>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</si>
  <si>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</si>
  <si>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</si>
  <si>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</si>
  <si>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</si>
  <si>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</si>
  <si>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</si>
  <si>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</si>
  <si>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</si>
  <si>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</si>
  <si>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</si>
  <si>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</si>
  <si>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</si>
  <si>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</si>
  <si>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</si>
  <si>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</si>
  <si>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</si>
  <si>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</si>
  <si>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</si>
  <si>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</si>
  <si>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</si>
  <si>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</si>
  <si>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</si>
  <si>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</si>
  <si>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</si>
  <si>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</si>
  <si>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</si>
  <si>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</si>
  <si>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</si>
  <si>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</si>
  <si>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</si>
  <si>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</si>
  <si>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</si>
  <si>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</si>
  <si>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</si>
  <si>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</si>
  <si>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</si>
  <si>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</si>
  <si>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</si>
  <si>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</si>
  <si>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</si>
  <si>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</si>
  <si>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</si>
  <si>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</si>
  <si>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</si>
  <si>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</si>
  <si>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</si>
  <si>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</si>
  <si>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</si>
  <si>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</si>
  <si>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</si>
  <si>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</si>
  <si>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</si>
  <si>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</si>
  <si>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</si>
  <si>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</si>
  <si>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</si>
  <si>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</si>
  <si>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</si>
  <si>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</si>
  <si>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</si>
  <si>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</si>
  <si>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</si>
  <si>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</si>
  <si>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</si>
  <si>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</si>
  <si>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</si>
  <si>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</si>
  <si>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</si>
  <si>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</si>
  <si>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</si>
  <si>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</si>
  <si>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</si>
  <si>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</si>
  <si>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</si>
  <si>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</si>
  <si>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</si>
  <si>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</si>
  <si>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</si>
  <si>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</si>
  <si>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</si>
  <si>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</si>
  <si>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</si>
  <si>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</si>
  <si>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</si>
  <si>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</si>
  <si>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</si>
  <si>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</si>
  <si>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</si>
  <si>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</si>
  <si>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</si>
  <si>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</si>
  <si>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</si>
  <si>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</si>
  <si>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</si>
  <si>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</si>
  <si>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</si>
  <si>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</si>
  <si>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</si>
  <si>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</si>
  <si>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</si>
  <si>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</si>
  <si>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</si>
  <si>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</si>
  <si>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</si>
  <si>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</si>
  <si>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</si>
  <si>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</si>
  <si>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</si>
  <si>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</si>
  <si>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</si>
  <si>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</si>
  <si>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</si>
  <si>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</si>
  <si>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</si>
  <si>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</si>
  <si>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</si>
  <si>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</si>
  <si>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</si>
  <si>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</si>
  <si>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</si>
  <si>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</si>
  <si>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</si>
  <si>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</si>
  <si>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</si>
  <si>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</si>
  <si>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</si>
  <si>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</si>
  <si>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</si>
  <si>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</si>
  <si>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</si>
  <si>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</si>
  <si>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</si>
  <si>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</si>
  <si>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</si>
  <si>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</si>
  <si>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</si>
  <si>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</si>
  <si>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</si>
  <si>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</si>
  <si>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</si>
  <si>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</si>
  <si>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</si>
  <si>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</si>
  <si>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</si>
  <si>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</si>
  <si>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</si>
  <si>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</si>
  <si>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</si>
  <si>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</si>
  <si>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</si>
  <si>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</si>
  <si>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</si>
  <si>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</si>
  <si>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</si>
  <si>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</si>
  <si>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</si>
  <si>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</si>
  <si>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</si>
  <si>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</si>
  <si>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</si>
  <si>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</si>
  <si>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</si>
  <si>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</si>
  <si>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</si>
  <si>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</si>
  <si>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</si>
  <si>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</si>
  <si>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</si>
  <si>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</si>
  <si>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</si>
  <si>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</si>
  <si>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</si>
  <si>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</si>
  <si>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</si>
  <si>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</si>
  <si>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</si>
  <si>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</si>
  <si>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</si>
  <si>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</si>
  <si>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</si>
  <si>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</si>
  <si>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</si>
  <si>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</si>
  <si>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</si>
  <si>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</si>
  <si>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</si>
  <si>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</si>
  <si>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</si>
  <si>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</si>
  <si>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</si>
  <si>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</si>
  <si>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</si>
  <si>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</si>
  <si>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</si>
  <si>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</si>
  <si>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</si>
  <si>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</si>
  <si>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</si>
  <si>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</si>
  <si>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</si>
  <si>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</si>
  <si>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</si>
  <si>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</si>
  <si>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</si>
  <si>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</si>
  <si>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</si>
  <si>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</si>
  <si>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</si>
  <si>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</si>
  <si>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</si>
  <si>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</si>
  <si>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</si>
  <si>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</si>
  <si>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</si>
  <si>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</si>
  <si>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</si>
  <si>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</si>
  <si>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</si>
  <si>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</si>
  <si>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</si>
  <si>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</si>
  <si>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</si>
  <si>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</si>
  <si>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</si>
  <si>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</si>
  <si>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</si>
  <si>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</si>
  <si>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</si>
  <si>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</si>
  <si>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</si>
  <si>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</si>
  <si>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</si>
  <si>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</si>
  <si>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</si>
  <si>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</si>
  <si>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</si>
  <si>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</si>
  <si>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</si>
  <si>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</si>
  <si>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</si>
  <si>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</si>
  <si>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</si>
  <si>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</si>
  <si>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</si>
  <si>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</si>
  <si>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</si>
  <si>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</si>
  <si>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</si>
  <si>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</si>
  <si>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</si>
  <si>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</si>
  <si>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</si>
  <si>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</si>
  <si>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</si>
  <si>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</si>
  <si>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</si>
  <si>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</si>
  <si>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</si>
  <si>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</si>
  <si>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</si>
  <si>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</si>
  <si>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</si>
  <si>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</si>
  <si>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</si>
  <si>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</si>
  <si>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</si>
  <si>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</si>
  <si>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</si>
  <si>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</si>
  <si>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</si>
  <si>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</si>
  <si>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</si>
  <si>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</si>
  <si>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</si>
  <si>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</si>
  <si>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</si>
  <si>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</si>
  <si>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</si>
  <si>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</si>
  <si>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</si>
  <si>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</si>
  <si>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</si>
  <si>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</si>
  <si>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</si>
  <si>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</si>
  <si>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</si>
  <si>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</si>
  <si>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</si>
  <si>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</si>
  <si>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</si>
  <si>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</si>
  <si>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</si>
  <si>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</si>
  <si>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</si>
  <si>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</si>
  <si>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</si>
  <si>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</si>
  <si>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</si>
  <si>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</si>
  <si>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</si>
  <si>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</si>
  <si>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</si>
  <si>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</si>
  <si>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</si>
  <si>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</si>
  <si>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</si>
  <si>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</si>
  <si>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</si>
  <si>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</si>
  <si>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</si>
  <si>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</si>
  <si>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</si>
  <si>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</si>
  <si>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</si>
  <si>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</si>
  <si>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</si>
  <si>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</si>
  <si>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</si>
  <si>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</si>
  <si>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</si>
  <si>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</si>
  <si>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</si>
  <si>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</si>
  <si>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</si>
  <si>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</si>
  <si>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</si>
  <si>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</si>
  <si>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</si>
  <si>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</si>
  <si>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</si>
  <si>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</si>
  <si>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</si>
  <si>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</si>
  <si>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</si>
  <si>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</si>
  <si>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</si>
  <si>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</si>
  <si>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</si>
  <si>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</si>
  <si>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</si>
  <si>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</si>
  <si>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</si>
  <si>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</si>
  <si>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</si>
  <si>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</si>
  <si>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</si>
  <si>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</si>
  <si>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</si>
  <si>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</si>
  <si>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</si>
  <si>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</si>
  <si>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</si>
  <si>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</si>
  <si>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</si>
  <si>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</si>
  <si>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</si>
  <si>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</si>
  <si>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</si>
  <si>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</si>
  <si>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</si>
  <si>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</si>
  <si>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</si>
  <si>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</si>
  <si>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</si>
  <si>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</si>
  <si>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</si>
  <si>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</si>
  <si>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</si>
  <si>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</si>
  <si>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</si>
  <si>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</si>
  <si>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</si>
  <si>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</si>
  <si>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</si>
  <si>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</si>
  <si>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</si>
  <si>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</si>
  <si>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</si>
  <si>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</si>
  <si>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</si>
  <si>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</si>
  <si>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</si>
  <si>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</si>
  <si>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</si>
  <si>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</si>
  <si>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</si>
  <si>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</si>
  <si>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</si>
  <si>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</si>
  <si>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</si>
  <si>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</si>
  <si>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</si>
  <si>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</si>
  <si>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</si>
  <si>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</si>
  <si>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</si>
  <si>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</si>
  <si>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</si>
  <si>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</si>
  <si>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</si>
  <si>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</si>
  <si>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</si>
  <si>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</si>
  <si>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</si>
  <si>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</si>
  <si>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</si>
  <si>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</si>
  <si>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</si>
  <si>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</si>
  <si>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</si>
  <si>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</si>
  <si>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</si>
  <si>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</si>
  <si>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</si>
  <si>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</si>
  <si>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</si>
  <si>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</si>
  <si>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</si>
  <si>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</si>
  <si>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</si>
  <si>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</si>
  <si>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</si>
  <si>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</si>
  <si>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</si>
  <si>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</si>
  <si>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</si>
  <si>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</si>
  <si>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</si>
  <si>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</si>
  <si>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</si>
  <si>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</si>
  <si>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</si>
  <si>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</si>
  <si>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</si>
  <si>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</si>
  <si>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</si>
  <si>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</si>
  <si>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</si>
  <si>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</si>
  <si>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</si>
  <si>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</si>
  <si>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</si>
  <si>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</si>
  <si>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</si>
  <si>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</si>
  <si>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</si>
  <si>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</si>
  <si>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</si>
  <si>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</si>
  <si>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</si>
  <si>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</si>
  <si>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</si>
  <si>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</si>
  <si>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</si>
  <si>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</si>
  <si>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</si>
  <si>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</si>
  <si>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</si>
  <si>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</si>
  <si>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</si>
  <si>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</si>
  <si>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</si>
  <si>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</si>
  <si>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</si>
  <si>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</si>
  <si>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</si>
  <si>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</si>
  <si>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</si>
  <si>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</si>
  <si>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</si>
  <si>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</si>
  <si>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</si>
  <si>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</si>
  <si>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</si>
  <si>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</si>
  <si>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</si>
  <si>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</si>
  <si>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</si>
  <si>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</si>
  <si>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</si>
  <si>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</si>
  <si>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</si>
  <si>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</si>
  <si>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</si>
  <si>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</si>
  <si>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</si>
  <si>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</si>
  <si>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</si>
  <si>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</si>
  <si>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</si>
  <si>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</si>
  <si>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</si>
  <si>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</si>
  <si>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</si>
  <si>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</si>
  <si>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</si>
  <si>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</si>
  <si>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</si>
  <si>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</si>
  <si>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</si>
  <si>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</si>
  <si>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</si>
  <si>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</si>
  <si>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</si>
  <si>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</si>
  <si>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</si>
  <si>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</si>
  <si>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</si>
  <si>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</si>
  <si>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</si>
  <si>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</si>
  <si>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</si>
  <si>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</si>
  <si>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</si>
  <si>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</si>
  <si>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</si>
  <si>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</si>
  <si>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</si>
  <si>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</si>
  <si>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</si>
  <si>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</si>
  <si>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</si>
  <si>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</si>
  <si>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</si>
  <si>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</si>
  <si>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</si>
  <si>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</si>
  <si>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</si>
  <si>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</si>
  <si>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</si>
  <si>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</si>
  <si>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</si>
  <si>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</si>
  <si>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</si>
  <si>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</si>
  <si>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</si>
  <si>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</si>
  <si>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</si>
  <si>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</si>
  <si>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</si>
  <si>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</si>
  <si>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</si>
  <si>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</si>
  <si>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</si>
  <si>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</si>
  <si>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</si>
  <si>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</si>
  <si>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</si>
  <si>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</si>
  <si>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</si>
  <si>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</si>
  <si>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</si>
  <si>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</si>
  <si>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</si>
  <si>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</si>
  <si>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</si>
  <si>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</si>
  <si>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</si>
  <si>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</si>
  <si>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</si>
  <si>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</si>
  <si>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</si>
  <si>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</si>
  <si>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</si>
  <si>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</si>
  <si>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</si>
  <si>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</si>
  <si>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</si>
  <si>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</si>
  <si>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</si>
  <si>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</si>
  <si>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</si>
  <si>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</si>
  <si>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</si>
  <si>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</si>
  <si>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</si>
  <si>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</si>
  <si>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</si>
  <si>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</si>
  <si>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</si>
  <si>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No cuadran los valores con las dos cotizaciones  que anexó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</si>
</sst>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s>
  <fonts count="49">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theme="4" tint="-0.249977111117893"/>
      <name val="Arial"/>
      <family val="2"/>
    </font>
    <font>
      <b/>
      <sz val="10"/>
      <color indexed="81"/>
      <name val="Tahoma"/>
      <family val="2"/>
    </font>
    <font>
      <sz val="10"/>
      <color indexed="81"/>
      <name val="Tahoma"/>
      <family val="2"/>
    </font>
    <font>
      <b/>
      <i/>
      <sz val="11"/>
      <color theme="4" tint="-0.249977111117893"/>
      <name val="Arial"/>
      <family val="2"/>
    </font>
    <font>
      <sz val="12"/>
      <color rgb="FF000000"/>
      <name val="Calibri"/>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5" tint="0.59999389629810485"/>
        <bgColor indexed="64"/>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8" fontId="8" fillId="0" borderId="47" xfId="7" applyNumberFormat="1" applyFont="1" applyFill="1" applyBorder="1" applyAlignment="1" applyProtection="1">
      <alignment horizontal="right" vertical="top" wrapText="1"/>
    </xf>
    <xf numFmtId="2" fontId="8" fillId="7" borderId="23" xfId="0" applyNumberFormat="1" applyFont="1" applyFill="1" applyBorder="1" applyAlignment="1">
      <alignment horizontal="right"/>
    </xf>
    <xf numFmtId="2" fontId="44" fillId="7" borderId="43" xfId="0" applyNumberFormat="1" applyFont="1" applyFill="1" applyBorder="1" applyAlignment="1">
      <alignment horizontal="right"/>
    </xf>
    <xf numFmtId="2" fontId="47" fillId="7" borderId="43" xfId="0" applyNumberFormat="1" applyFont="1" applyFill="1" applyBorder="1" applyAlignment="1">
      <alignment horizontal="right"/>
    </xf>
    <xf numFmtId="3" fontId="0" fillId="18" borderId="0" xfId="0" applyNumberFormat="1" applyFill="1" applyProtection="1"/>
    <xf numFmtId="9" fontId="0" fillId="18" borderId="0" xfId="0" applyNumberFormat="1" applyFill="1" applyProtection="1"/>
    <xf numFmtId="0" fontId="48" fillId="0" borderId="0" xfId="0" applyFont="1" applyFill="1" applyAlignment="1" applyProtection="1">
      <alignment horizontal="justify"/>
    </xf>
    <xf numFmtId="0" fontId="0" fillId="0" borderId="0" xfId="0" applyFill="1" applyAlignment="1" applyProtection="1">
      <alignment horizontal="justify"/>
    </xf>
    <xf numFmtId="164" fontId="5" fillId="30"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protection locked="0"/>
    </xf>
    <xf numFmtId="0" fontId="0" fillId="25" borderId="15" xfId="2" quotePrefix="1" applyFont="1" applyFill="1" applyBorder="1" applyProtection="1"/>
    <xf numFmtId="166" fontId="3" fillId="5" borderId="4" xfId="11" applyFont="1" applyFill="1" applyBorder="1" applyProtection="1">
      <protection locked="0"/>
    </xf>
    <xf numFmtId="166" fontId="3" fillId="29" borderId="4" xfId="11" applyFont="1" applyFill="1" applyBorder="1" applyProtection="1">
      <protection locked="0"/>
    </xf>
    <xf numFmtId="166" fontId="3" fillId="16" borderId="63" xfId="11"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9"/>
      <color rgb="FFFFFFCC"/>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BOLIVAR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0</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4</xdr:col>
      <xdr:colOff>836313</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64"/>
      <c r="B32" s="664"/>
      <c r="C32" s="664"/>
      <c r="D32" s="664"/>
      <c r="E32" s="664"/>
      <c r="F32" s="664"/>
      <c r="G32" s="664"/>
      <c r="H32" s="664"/>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64"/>
      <c r="B33" s="664"/>
      <c r="C33" s="664"/>
      <c r="D33" s="664"/>
      <c r="E33" s="664"/>
      <c r="F33" s="664"/>
      <c r="G33" s="664"/>
      <c r="H33" s="664"/>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64"/>
      <c r="B34" s="664"/>
      <c r="C34" s="664"/>
      <c r="D34" s="664"/>
      <c r="E34" s="664"/>
      <c r="F34" s="664"/>
      <c r="G34" s="664"/>
      <c r="H34" s="664"/>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64"/>
      <c r="B35" s="664"/>
      <c r="C35" s="664"/>
      <c r="D35" s="664"/>
      <c r="E35" s="664"/>
      <c r="F35" s="664"/>
      <c r="G35" s="664"/>
      <c r="H35" s="664"/>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64"/>
      <c r="B36" s="664"/>
      <c r="C36" s="664"/>
      <c r="D36" s="664"/>
      <c r="E36" s="664"/>
      <c r="F36" s="664"/>
      <c r="G36" s="664"/>
      <c r="H36" s="664"/>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64"/>
      <c r="B37" s="664"/>
      <c r="C37" s="664"/>
      <c r="D37" s="664"/>
      <c r="E37" s="664"/>
      <c r="F37" s="664"/>
      <c r="G37" s="664"/>
      <c r="H37" s="664"/>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64"/>
      <c r="B38" s="664"/>
      <c r="C38" s="664"/>
      <c r="D38" s="664"/>
      <c r="E38" s="664"/>
      <c r="F38" s="664"/>
      <c r="G38" s="664"/>
      <c r="H38" s="664"/>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9" activePane="bottomRight" state="frozen"/>
      <selection activeCell="D20" sqref="D20"/>
      <selection pane="topRight" activeCell="D20" sqref="D20"/>
      <selection pane="bottomLeft" activeCell="D20" sqref="D20"/>
      <selection pane="bottomRight" activeCell="D32" sqref="D32"/>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5" t="s">
        <v>1933</v>
      </c>
      <c r="B1" s="666"/>
      <c r="C1" s="666"/>
      <c r="D1" s="667"/>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3613253.5203544213</v>
      </c>
      <c r="G3" t="s">
        <v>1064</v>
      </c>
      <c r="J3" s="1"/>
    </row>
    <row r="4" spans="1:10" ht="54" thickTop="1" thickBot="1">
      <c r="A4" s="137" t="s">
        <v>1069</v>
      </c>
      <c r="B4" s="138" t="s">
        <v>1253</v>
      </c>
      <c r="C4" s="136" t="s">
        <v>1068</v>
      </c>
      <c r="D4" s="183">
        <f>VLOOKUP('200.2'!A88,'200.2'!A37:N108,14,FALSE)</f>
        <v>212663.60870566583</v>
      </c>
      <c r="J4" s="1"/>
    </row>
    <row r="5" spans="1:10" ht="54" thickTop="1" thickBot="1">
      <c r="A5" s="137" t="s">
        <v>1070</v>
      </c>
      <c r="B5" s="138" t="s">
        <v>1254</v>
      </c>
      <c r="C5" s="139" t="s">
        <v>1071</v>
      </c>
      <c r="D5" s="183">
        <f>VLOOKUP('201.1'!A88,'201.1'!A38:N109,14,FALSE)</f>
        <v>165846.53120953636</v>
      </c>
    </row>
    <row r="6" spans="1:10" ht="54" thickTop="1" thickBot="1">
      <c r="A6" s="137" t="s">
        <v>1072</v>
      </c>
      <c r="B6" s="138" t="s">
        <v>1255</v>
      </c>
      <c r="C6" s="139" t="s">
        <v>1071</v>
      </c>
      <c r="D6" s="183">
        <f>VLOOKUP('201.2'!A88,'201.2'!A39:N110,14,FALSE)</f>
        <v>192478.80882885249</v>
      </c>
    </row>
    <row r="7" spans="1:10" ht="70.5" customHeight="1" thickTop="1" thickBot="1">
      <c r="A7" s="137" t="s">
        <v>1073</v>
      </c>
      <c r="B7" s="138" t="s">
        <v>1256</v>
      </c>
      <c r="C7" s="139" t="s">
        <v>1071</v>
      </c>
      <c r="D7" s="183">
        <f>VLOOKUP('201.3'!A88,'201.3'!A40:N111,14,FALSE)</f>
        <v>41587.036470775638</v>
      </c>
    </row>
    <row r="8" spans="1:10" ht="54" thickTop="1" thickBot="1">
      <c r="A8" s="137" t="s">
        <v>1074</v>
      </c>
      <c r="B8" s="138" t="s">
        <v>1257</v>
      </c>
      <c r="C8" s="139" t="s">
        <v>1071</v>
      </c>
      <c r="D8" s="184">
        <f>VLOOKUP('201.4'!A88,'201.4'!A41:N112,14,FALSE)</f>
        <v>60727.250991974899</v>
      </c>
    </row>
    <row r="9" spans="1:10" ht="54" thickTop="1" thickBot="1">
      <c r="A9" s="137" t="s">
        <v>1075</v>
      </c>
      <c r="B9" s="138" t="s">
        <v>1254</v>
      </c>
      <c r="C9" s="139" t="s">
        <v>1929</v>
      </c>
      <c r="D9" s="184">
        <f>VLOOKUP('201.5'!A88,'201.5'!A42:N113,14,FALSE)</f>
        <v>165846.53120953636</v>
      </c>
    </row>
    <row r="10" spans="1:10" ht="54" thickTop="1" thickBot="1">
      <c r="A10" s="137" t="s">
        <v>1076</v>
      </c>
      <c r="B10" s="138" t="s">
        <v>1255</v>
      </c>
      <c r="C10" s="139" t="s">
        <v>1929</v>
      </c>
      <c r="D10" s="184">
        <f>VLOOKUP('201.6'!A88,'201.6'!A43:N114,14,FALSE)</f>
        <v>192478.80882885249</v>
      </c>
    </row>
    <row r="11" spans="1:10" ht="54" thickTop="1" thickBot="1">
      <c r="A11" s="137" t="s">
        <v>1077</v>
      </c>
      <c r="B11" s="138" t="s">
        <v>1255</v>
      </c>
      <c r="C11" s="139" t="s">
        <v>388</v>
      </c>
      <c r="D11" s="184">
        <f>VLOOKUP('201.7'!A88,'201.7'!A44:N115,14,FALSE)</f>
        <v>189534.26524490013</v>
      </c>
    </row>
    <row r="12" spans="1:10" ht="54" thickTop="1" thickBot="1">
      <c r="A12" s="137" t="s">
        <v>1078</v>
      </c>
      <c r="B12" s="138" t="s">
        <v>1258</v>
      </c>
      <c r="C12" s="139" t="s">
        <v>233</v>
      </c>
      <c r="D12" s="184">
        <f>VLOOKUP('201.8'!A88,'201.8'!A45:N116,14,FALSE)</f>
        <v>17484.957138711103</v>
      </c>
    </row>
    <row r="13" spans="1:10" ht="54" thickTop="1" thickBot="1">
      <c r="A13" s="137" t="s">
        <v>1079</v>
      </c>
      <c r="B13" s="138" t="s">
        <v>1259</v>
      </c>
      <c r="C13" s="139" t="s">
        <v>233</v>
      </c>
      <c r="D13" s="184">
        <f>VLOOKUP('201.9'!A88,'201.9'!A46:N117,14,FALSE)</f>
        <v>17253.320775074739</v>
      </c>
    </row>
    <row r="14" spans="1:10" ht="54" thickTop="1" thickBot="1">
      <c r="A14" s="137" t="s">
        <v>1080</v>
      </c>
      <c r="B14" s="138" t="s">
        <v>1260</v>
      </c>
      <c r="C14" s="139" t="s">
        <v>144</v>
      </c>
      <c r="D14" s="184">
        <f>VLOOKUP('201.10'!A88,'201.10'!A47:N118,14,FALSE)</f>
        <v>6628.4437173014621</v>
      </c>
    </row>
    <row r="15" spans="1:10" ht="54" thickTop="1" thickBot="1">
      <c r="A15" s="137" t="s">
        <v>1081</v>
      </c>
      <c r="B15" s="138" t="s">
        <v>1261</v>
      </c>
      <c r="C15" s="139" t="s">
        <v>1082</v>
      </c>
      <c r="D15" s="184">
        <f>VLOOKUP('201.11'!A88,'201.11'!A48:N119,14,FALSE)</f>
        <v>2558.3809999611758</v>
      </c>
    </row>
    <row r="16" spans="1:10" ht="54" thickTop="1" thickBot="1">
      <c r="A16" s="137" t="s">
        <v>1083</v>
      </c>
      <c r="B16" s="138" t="s">
        <v>1262</v>
      </c>
      <c r="C16" s="139" t="s">
        <v>1929</v>
      </c>
      <c r="D16" s="184">
        <f>VLOOKUP('201.12'!A88,'201.12'!A49:N120,14,FALSE)</f>
        <v>137629.01710991497</v>
      </c>
    </row>
    <row r="17" spans="1:4" ht="64.5" thickTop="1" thickBot="1">
      <c r="A17" s="140" t="s">
        <v>1084</v>
      </c>
      <c r="B17" s="141" t="s">
        <v>1263</v>
      </c>
      <c r="C17" s="139" t="s">
        <v>1929</v>
      </c>
      <c r="D17" s="184">
        <f>VLOOKUP('201.13'!A88,'201.13'!A50:N121,14,FALSE)</f>
        <v>137143.64439588555</v>
      </c>
    </row>
    <row r="18" spans="1:4" ht="54" thickTop="1" thickBot="1">
      <c r="A18" s="137" t="s">
        <v>1085</v>
      </c>
      <c r="B18" s="138" t="s">
        <v>1264</v>
      </c>
      <c r="C18" s="139" t="s">
        <v>144</v>
      </c>
      <c r="D18" s="184">
        <f>VLOOKUP('201.14'!A88,'201.14'!A51:N122,14,FALSE)</f>
        <v>40530.899410328857</v>
      </c>
    </row>
    <row r="19" spans="1:4" ht="54" thickTop="1" thickBot="1">
      <c r="A19" s="137" t="s">
        <v>1086</v>
      </c>
      <c r="B19" s="138" t="s">
        <v>1265</v>
      </c>
      <c r="C19" s="139" t="s">
        <v>144</v>
      </c>
      <c r="D19" s="184">
        <f>VLOOKUP('201.15'!A88,'201.15'!A52:N123,14,FALSE)</f>
        <v>50293.014631455546</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96558.340072601568</v>
      </c>
    </row>
    <row r="22" spans="1:4" ht="54" thickTop="1" thickBot="1">
      <c r="A22" s="137" t="s">
        <v>1089</v>
      </c>
      <c r="B22" s="138" t="s">
        <v>1268</v>
      </c>
      <c r="C22" s="139" t="s">
        <v>1929</v>
      </c>
      <c r="D22" s="184">
        <f>VLOOKUP('201.18'!A88,'201.18'!A55:N126,14,FALSE)</f>
        <v>96558.340072601568</v>
      </c>
    </row>
    <row r="23" spans="1:4" ht="54" thickTop="1" thickBot="1">
      <c r="A23" s="137" t="s">
        <v>1090</v>
      </c>
      <c r="B23" s="138" t="s">
        <v>1269</v>
      </c>
      <c r="C23" s="139" t="s">
        <v>144</v>
      </c>
      <c r="D23" s="184">
        <f>VLOOKUP('201.19'!A88,'201.19'!A56:N127,14,FALSE)</f>
        <v>18867.975667876693</v>
      </c>
    </row>
    <row r="24" spans="1:4" ht="54" thickTop="1" thickBot="1">
      <c r="A24" s="137" t="s">
        <v>1091</v>
      </c>
      <c r="B24" s="138" t="s">
        <v>1270</v>
      </c>
      <c r="C24" s="139" t="s">
        <v>144</v>
      </c>
      <c r="D24" s="184">
        <f>VLOOKUP('201.20'!A88,'201.20'!A57:N128,14,FALSE)</f>
        <v>4142.6511493858116</v>
      </c>
    </row>
    <row r="25" spans="1:4" ht="54" thickTop="1" thickBot="1">
      <c r="A25" s="137" t="s">
        <v>1092</v>
      </c>
      <c r="B25" s="138" t="s">
        <v>1271</v>
      </c>
      <c r="C25" s="139" t="s">
        <v>144</v>
      </c>
      <c r="D25" s="184">
        <f>VLOOKUP('201.21'!A88,'201.21'!A58:N129,14,FALSE)</f>
        <v>8719.503697876693</v>
      </c>
    </row>
    <row r="26" spans="1:4" ht="54" thickTop="1" thickBot="1">
      <c r="A26" s="137" t="s">
        <v>1509</v>
      </c>
      <c r="B26" s="138" t="s">
        <v>1497</v>
      </c>
      <c r="C26" s="139" t="s">
        <v>1929</v>
      </c>
      <c r="D26" s="184">
        <f>VLOOKUP('203.1'!A88,'203.1'!A59:N130,14,FALSE)</f>
        <v>1262636.5626748537</v>
      </c>
    </row>
    <row r="27" spans="1:4" ht="54" thickTop="1" thickBot="1">
      <c r="A27" s="137" t="s">
        <v>1510</v>
      </c>
      <c r="B27" s="138" t="s">
        <v>1501</v>
      </c>
      <c r="C27" s="139" t="s">
        <v>1929</v>
      </c>
      <c r="D27" s="184">
        <f>VLOOKUP('203.2'!A88,'203.2'!A60:N131,14,FALSE)</f>
        <v>1453455.4793590556</v>
      </c>
    </row>
    <row r="28" spans="1:4" ht="54" thickTop="1" thickBot="1">
      <c r="A28" s="137" t="s">
        <v>1511</v>
      </c>
      <c r="B28" s="138" t="s">
        <v>1502</v>
      </c>
      <c r="C28" s="139" t="s">
        <v>1929</v>
      </c>
      <c r="D28" s="184">
        <f>VLOOKUP('203.3'!A88,'203.3'!A61:N132,14,FALSE)</f>
        <v>1589754.705562057</v>
      </c>
    </row>
    <row r="29" spans="1:4" ht="54" thickTop="1" thickBot="1">
      <c r="A29" s="137" t="s">
        <v>1512</v>
      </c>
      <c r="B29" s="138" t="s">
        <v>1503</v>
      </c>
      <c r="C29" s="139" t="s">
        <v>1929</v>
      </c>
      <c r="D29" s="184">
        <f>VLOOKUP('203.4'!A88,'203.4'!A62:N133,14,FALSE)</f>
        <v>664040.54428545572</v>
      </c>
    </row>
    <row r="30" spans="1:4" ht="54" thickTop="1" thickBot="1">
      <c r="A30" s="137" t="s">
        <v>1513</v>
      </c>
      <c r="B30" s="138" t="s">
        <v>1504</v>
      </c>
      <c r="C30" s="139" t="s">
        <v>1929</v>
      </c>
      <c r="D30" s="184">
        <f>VLOOKUP('203.5'!A88,'203.5'!A63:N134,14,FALSE)</f>
        <v>753247.01091825846</v>
      </c>
    </row>
    <row r="31" spans="1:4" ht="54" thickTop="1" thickBot="1">
      <c r="A31" s="137" t="s">
        <v>1514</v>
      </c>
      <c r="B31" s="138" t="s">
        <v>1505</v>
      </c>
      <c r="C31" s="139" t="s">
        <v>1929</v>
      </c>
      <c r="D31" s="184">
        <f>VLOOKUP('203.6'!A88,'203.6'!A64:N135,14,FALSE)</f>
        <v>810014.76241186028</v>
      </c>
    </row>
    <row r="32" spans="1:4" ht="54" thickTop="1" thickBot="1">
      <c r="A32" s="137" t="s">
        <v>1515</v>
      </c>
      <c r="B32" s="138" t="s">
        <v>1506</v>
      </c>
      <c r="C32" s="139" t="s">
        <v>1929</v>
      </c>
      <c r="D32" s="184">
        <f>VLOOKUP('203.7'!A88,'203.7'!A65:N136,14,FALSE)</f>
        <v>384113.96411207505</v>
      </c>
    </row>
    <row r="33" spans="1:4" ht="54" thickTop="1" thickBot="1">
      <c r="A33" s="137" t="s">
        <v>1516</v>
      </c>
      <c r="B33" s="138" t="s">
        <v>1955</v>
      </c>
      <c r="C33" s="139" t="s">
        <v>1929</v>
      </c>
      <c r="D33" s="184">
        <f>VLOOKUP('203.8'!A88,'203.8'!A66:N137,14,FALSE)</f>
        <v>488827.99156500446</v>
      </c>
    </row>
    <row r="34" spans="1:4" ht="54" thickTop="1" thickBot="1">
      <c r="A34" s="137" t="s">
        <v>1517</v>
      </c>
      <c r="B34" s="138" t="s">
        <v>1508</v>
      </c>
      <c r="C34" s="139" t="s">
        <v>1929</v>
      </c>
      <c r="D34" s="184">
        <f>VLOOKUP('203.9'!A88,'203.9'!A67:N138,14,FALSE)</f>
        <v>512829.74137009541</v>
      </c>
    </row>
    <row r="35" spans="1:4" ht="54" thickTop="1" thickBot="1">
      <c r="A35" s="137" t="s">
        <v>1518</v>
      </c>
      <c r="B35" s="138" t="s">
        <v>1498</v>
      </c>
      <c r="C35" s="139" t="s">
        <v>1929</v>
      </c>
      <c r="D35" s="184">
        <f>VLOOKUP('203.10'!A88,'203.10'!A68:N139,14,FALSE)</f>
        <v>320285.90920621628</v>
      </c>
    </row>
    <row r="36" spans="1:4" ht="54" thickTop="1" thickBot="1">
      <c r="A36" s="137" t="s">
        <v>1519</v>
      </c>
      <c r="B36" s="138" t="s">
        <v>1499</v>
      </c>
      <c r="C36" s="139" t="s">
        <v>1929</v>
      </c>
      <c r="D36" s="184">
        <f>VLOOKUP('203.11'!A88,'203.11'!A69:N140,14,FALSE)</f>
        <v>390639.01508963236</v>
      </c>
    </row>
    <row r="37" spans="1:4" ht="54" thickTop="1" thickBot="1">
      <c r="A37" s="137" t="s">
        <v>1520</v>
      </c>
      <c r="B37" s="224" t="s">
        <v>1500</v>
      </c>
      <c r="C37" s="139" t="s">
        <v>1929</v>
      </c>
      <c r="D37" s="184">
        <f>VLOOKUP('203.12'!A88,'203.12'!A70:N141,14,FALSE)</f>
        <v>403107.45654682233</v>
      </c>
    </row>
    <row r="38" spans="1:4" ht="54" thickTop="1" thickBot="1">
      <c r="A38" s="137" t="s">
        <v>1093</v>
      </c>
      <c r="B38" s="138" t="s">
        <v>1272</v>
      </c>
      <c r="C38" s="139" t="s">
        <v>388</v>
      </c>
      <c r="D38" s="184">
        <f>VLOOKUP('210.1.1'!A88,'210.1.1'!A71:N142,14,FALSE)</f>
        <v>16843.712196151086</v>
      </c>
    </row>
    <row r="39" spans="1:4" ht="54" thickTop="1" thickBot="1">
      <c r="A39" s="137" t="s">
        <v>1094</v>
      </c>
      <c r="B39" s="138" t="s">
        <v>1273</v>
      </c>
      <c r="C39" s="139" t="s">
        <v>388</v>
      </c>
      <c r="D39" s="184">
        <f>VLOOKUP('210.1.2'!A88,'210.1.2'!A72:N143,14,FALSE)</f>
        <v>4953.733409915927</v>
      </c>
    </row>
    <row r="40" spans="1:4" ht="54" thickTop="1" thickBot="1">
      <c r="A40" s="137" t="s">
        <v>1095</v>
      </c>
      <c r="B40" s="138" t="s">
        <v>1274</v>
      </c>
      <c r="C40" s="139" t="s">
        <v>388</v>
      </c>
      <c r="D40" s="184">
        <f>VLOOKUP('210.2.1'!A90,'210.2.1'!A73:N144,14,FALSE)</f>
        <v>38071.933017315299</v>
      </c>
    </row>
    <row r="41" spans="1:4" ht="54" thickTop="1" thickBot="1">
      <c r="A41" s="137" t="s">
        <v>1096</v>
      </c>
      <c r="B41" s="138" t="s">
        <v>1275</v>
      </c>
      <c r="C41" s="139" t="s">
        <v>388</v>
      </c>
      <c r="D41" s="184">
        <f>VLOOKUP('210.2.2'!A88,'210.2.2'!A74:N145,14,FALSE)</f>
        <v>16843.712196151086</v>
      </c>
    </row>
    <row r="42" spans="1:4" ht="54" thickTop="1" thickBot="1">
      <c r="A42" s="137" t="s">
        <v>1097</v>
      </c>
      <c r="B42" s="138" t="s">
        <v>1276</v>
      </c>
      <c r="C42" s="139" t="s">
        <v>388</v>
      </c>
      <c r="D42" s="184">
        <f>VLOOKUP('210.2.3'!A91,'210.2.3'!A91:N146,14,FALSE)</f>
        <v>26181.954231080144</v>
      </c>
    </row>
    <row r="43" spans="1:4" ht="54" thickTop="1" thickBot="1">
      <c r="A43" s="137" t="s">
        <v>1098</v>
      </c>
      <c r="B43" s="138" t="s">
        <v>1277</v>
      </c>
      <c r="C43" s="139" t="s">
        <v>388</v>
      </c>
      <c r="D43" s="184">
        <f>VLOOKUP('210.2.4'!A88,'210.2.4'!A88:N147,14,FALSE)</f>
        <v>4953.733409915927</v>
      </c>
    </row>
    <row r="44" spans="1:4" ht="54" thickTop="1" thickBot="1">
      <c r="A44" s="137" t="s">
        <v>1099</v>
      </c>
      <c r="B44" s="138" t="s">
        <v>1278</v>
      </c>
      <c r="C44" s="139" t="s">
        <v>388</v>
      </c>
      <c r="D44" s="184">
        <f>VLOOKUP('211.1'!A88,'211.1'!A88:N148,14,FALSE)</f>
        <v>51236.042577407614</v>
      </c>
    </row>
    <row r="45" spans="1:4" ht="54" thickTop="1" thickBot="1">
      <c r="A45" s="137" t="s">
        <v>1100</v>
      </c>
      <c r="B45" s="138" t="s">
        <v>1279</v>
      </c>
      <c r="C45" s="139" t="s">
        <v>388</v>
      </c>
      <c r="D45" s="184">
        <f>VLOOKUP('220.1'!A88,'220.1'!A88:N149,14,FALSE)</f>
        <v>17954.305250759477</v>
      </c>
    </row>
    <row r="46" spans="1:4" ht="54" thickTop="1" thickBot="1">
      <c r="A46" s="137" t="s">
        <v>1101</v>
      </c>
      <c r="B46" s="138" t="s">
        <v>1280</v>
      </c>
      <c r="C46" s="139" t="s">
        <v>388</v>
      </c>
      <c r="D46" s="184">
        <f>VLOOKUP('221.1'!A88,'221.1'!A88:N150,14,FALSE)</f>
        <v>11704.881563449342</v>
      </c>
    </row>
    <row r="47" spans="1:4" ht="54" thickTop="1" thickBot="1">
      <c r="A47" s="137" t="s">
        <v>1102</v>
      </c>
      <c r="B47" s="138" t="s">
        <v>1281</v>
      </c>
      <c r="C47" s="139" t="s">
        <v>388</v>
      </c>
      <c r="D47" s="184">
        <f>VLOOKUP('221.2'!A88,'221.2'!A88:N151,14,FALSE)</f>
        <v>7187.381563449344</v>
      </c>
    </row>
    <row r="48" spans="1:4" ht="64.5" thickTop="1" thickBot="1">
      <c r="A48" s="137" t="s">
        <v>1525</v>
      </c>
      <c r="B48" s="138" t="s">
        <v>1522</v>
      </c>
      <c r="C48" s="139" t="s">
        <v>233</v>
      </c>
      <c r="D48" s="184">
        <f>VLOOKUP('223.1'!A88,'223.1'!A88:N152,14,FALSE)</f>
        <v>9154.2249617424386</v>
      </c>
    </row>
    <row r="49" spans="1:4" ht="54" thickTop="1" thickBot="1">
      <c r="A49" s="137" t="s">
        <v>1526</v>
      </c>
      <c r="B49" s="138" t="s">
        <v>1523</v>
      </c>
      <c r="C49" s="139" t="s">
        <v>233</v>
      </c>
      <c r="D49" s="184">
        <f>VLOOKUP('223.2'!A88,'223.2'!A88:N153,14,FALSE)</f>
        <v>15013.590161742439</v>
      </c>
    </row>
    <row r="50" spans="1:4" ht="54" thickTop="1" thickBot="1">
      <c r="A50" s="137" t="s">
        <v>1527</v>
      </c>
      <c r="B50" s="138" t="s">
        <v>1524</v>
      </c>
      <c r="C50" s="139" t="s">
        <v>388</v>
      </c>
      <c r="D50" s="184">
        <f>VLOOKUP('223.3.1'!A88,'223.3.1'!A88:N154,14,FALSE)</f>
        <v>55477</v>
      </c>
    </row>
    <row r="51" spans="1:4" ht="64.5" thickTop="1" thickBot="1">
      <c r="A51" s="137" t="s">
        <v>1528</v>
      </c>
      <c r="B51" s="138" t="s">
        <v>1530</v>
      </c>
      <c r="C51" s="139" t="s">
        <v>388</v>
      </c>
      <c r="D51" s="184">
        <f>VLOOKUP('223.3.2'!A88,'223.3.2'!A88:N155,14,FALSE)</f>
        <v>99645.856106199964</v>
      </c>
    </row>
    <row r="52" spans="1:4" ht="54" thickTop="1" thickBot="1">
      <c r="A52" s="137" t="s">
        <v>1529</v>
      </c>
      <c r="B52" s="138" t="s">
        <v>1531</v>
      </c>
      <c r="C52" s="139" t="s">
        <v>388</v>
      </c>
      <c r="D52" s="184">
        <f>VLOOKUP('223.3.3'!A88,'223.3.3'!A88:N156,14,FALSE)</f>
        <v>103608.39015670322</v>
      </c>
    </row>
    <row r="53" spans="1:4" ht="54" thickTop="1" thickBot="1">
      <c r="A53" s="143" t="s">
        <v>1103</v>
      </c>
      <c r="B53" s="144" t="s">
        <v>2062</v>
      </c>
      <c r="C53" s="139" t="s">
        <v>233</v>
      </c>
      <c r="D53" s="184">
        <f>VLOOKUP('230.1'!A88,'230.1'!A88:N157,14,FALSE)</f>
        <v>3876.8877852582218</v>
      </c>
    </row>
    <row r="54" spans="1:4" ht="54" thickTop="1" thickBot="1">
      <c r="A54" s="143" t="s">
        <v>1104</v>
      </c>
      <c r="B54" s="144" t="s">
        <v>1282</v>
      </c>
      <c r="C54" s="139" t="s">
        <v>233</v>
      </c>
      <c r="D54" s="184">
        <f>VLOOKUP('231.1'!A88,'231.1'!A88:N159,14,FALSE)</f>
        <v>7966.6957617424359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10307.616161742435</v>
      </c>
    </row>
    <row r="57" spans="1:4" ht="54" thickTop="1" thickBot="1">
      <c r="A57" s="143" t="s">
        <v>1535</v>
      </c>
      <c r="B57" s="144" t="s">
        <v>1536</v>
      </c>
      <c r="C57" s="139" t="s">
        <v>233</v>
      </c>
      <c r="D57" s="184">
        <f>VLOOKUP('233.10'!A88,'233.10'!A88:N162,14,FALSE)</f>
        <v>24373.249561742436</v>
      </c>
    </row>
    <row r="58" spans="1:4" ht="54" thickTop="1" thickBot="1">
      <c r="A58" s="143" t="s">
        <v>1106</v>
      </c>
      <c r="B58" s="144" t="s">
        <v>1537</v>
      </c>
      <c r="C58" s="139" t="s">
        <v>233</v>
      </c>
      <c r="D58" s="184">
        <f>VLOOKUP('234.1'!A88,'234.1'!A88:N163,14,FALSE)</f>
        <v>1053.6161062279787</v>
      </c>
    </row>
    <row r="59" spans="1:4" ht="54" thickTop="1" thickBot="1">
      <c r="A59" s="143" t="s">
        <v>1540</v>
      </c>
      <c r="B59" s="144" t="s">
        <v>1541</v>
      </c>
      <c r="C59" s="139" t="s">
        <v>388</v>
      </c>
      <c r="D59" s="184">
        <f>VLOOKUP('235.1'!A88,'235.1'!A88:N164,14,FALSE)</f>
        <v>61802.953696753255</v>
      </c>
    </row>
    <row r="60" spans="1:4" ht="54" thickTop="1" thickBot="1">
      <c r="A60" s="145" t="s">
        <v>1542</v>
      </c>
      <c r="B60" s="144" t="s">
        <v>1543</v>
      </c>
      <c r="C60" s="139" t="s">
        <v>388</v>
      </c>
      <c r="D60" s="184">
        <f>VLOOKUP('235.10'!A88,'235.10'!A88:N165,14,FALSE)</f>
        <v>20618.953696753251</v>
      </c>
    </row>
    <row r="61" spans="1:4" ht="54" thickTop="1" thickBot="1">
      <c r="A61" s="145" t="s">
        <v>1544</v>
      </c>
      <c r="B61" s="144" t="s">
        <v>1545</v>
      </c>
      <c r="C61" s="139" t="s">
        <v>377</v>
      </c>
      <c r="D61" s="184">
        <f>VLOOKUP('235.11'!A88,'235.11'!A88:N166,14,FALSE)</f>
        <v>514.79999999999995</v>
      </c>
    </row>
    <row r="62" spans="1:4" ht="54" thickTop="1" thickBot="1">
      <c r="A62" s="145" t="s">
        <v>1546</v>
      </c>
      <c r="B62" s="144" t="s">
        <v>1957</v>
      </c>
      <c r="C62" s="139" t="s">
        <v>388</v>
      </c>
      <c r="D62" s="184">
        <f>VLOOKUP('236.1'!A88,'236.1'!A88:N167,14,FALSE)</f>
        <v>93418.953696753262</v>
      </c>
    </row>
    <row r="63" spans="1:4" ht="54" thickTop="1" thickBot="1">
      <c r="A63" s="145" t="s">
        <v>1549</v>
      </c>
      <c r="B63" s="144" t="s">
        <v>1958</v>
      </c>
      <c r="C63" s="139" t="s">
        <v>388</v>
      </c>
      <c r="D63" s="184">
        <f>VLOOKUP('236.10'!A87,'236.10'!A87:N168,14,FALSE)</f>
        <v>20618.953696753251</v>
      </c>
    </row>
    <row r="64" spans="1:4" ht="54" thickTop="1" thickBot="1">
      <c r="A64" s="145" t="s">
        <v>1550</v>
      </c>
      <c r="B64" s="146" t="s">
        <v>1551</v>
      </c>
      <c r="C64" s="180" t="s">
        <v>377</v>
      </c>
      <c r="D64" s="184">
        <f>VLOOKUP('236.11'!A88,'236.11'!A88:N169,14,FALSE)</f>
        <v>910</v>
      </c>
    </row>
    <row r="65" spans="1:4" ht="54" thickTop="1" thickBot="1">
      <c r="A65" s="143" t="s">
        <v>1107</v>
      </c>
      <c r="B65" s="144" t="s">
        <v>1283</v>
      </c>
      <c r="C65" s="139" t="s">
        <v>233</v>
      </c>
      <c r="D65" s="184">
        <f>VLOOKUP('310.1'!A87,'310.1'!A87:N170,14,FALSE)</f>
        <v>1338.9179007487126</v>
      </c>
    </row>
    <row r="66" spans="1:4" ht="54" thickTop="1" thickBot="1">
      <c r="A66" s="143" t="s">
        <v>1108</v>
      </c>
      <c r="B66" s="144" t="s">
        <v>1284</v>
      </c>
      <c r="C66" s="139" t="s">
        <v>388</v>
      </c>
      <c r="D66" s="184">
        <f>VLOOKUP('311.1'!A87,'311.1'!A87:N171,14,FALSE)</f>
        <v>51272.072382139639</v>
      </c>
    </row>
    <row r="67" spans="1:4" ht="54" thickTop="1" thickBot="1">
      <c r="A67" s="143" t="s">
        <v>1109</v>
      </c>
      <c r="B67" s="144" t="s">
        <v>1285</v>
      </c>
      <c r="C67" s="139" t="s">
        <v>1082</v>
      </c>
      <c r="D67" s="184">
        <f>VLOOKUP('312.1'!A88,'312.1'!A88:N172,14,FALSE)</f>
        <v>6021.5862110528533</v>
      </c>
    </row>
    <row r="68" spans="1:4" ht="54" thickTop="1" thickBot="1">
      <c r="A68" s="143" t="s">
        <v>1110</v>
      </c>
      <c r="B68" s="144" t="s">
        <v>1286</v>
      </c>
      <c r="C68" s="139" t="s">
        <v>1082</v>
      </c>
      <c r="D68" s="184">
        <f>VLOOKUP('312.2'!A88,'312.2'!A88:N173,14,FALSE)</f>
        <v>5928.9464231905013</v>
      </c>
    </row>
    <row r="69" spans="1:4" ht="54" thickTop="1" thickBot="1">
      <c r="A69" s="143" t="s">
        <v>1111</v>
      </c>
      <c r="B69" s="144" t="s">
        <v>1287</v>
      </c>
      <c r="C69" s="139" t="s">
        <v>1548</v>
      </c>
      <c r="D69" s="184">
        <f>VLOOKUP('312.3'!A87,'312.3'!A87:N174,14,FALSE)</f>
        <v>2223.09022358826</v>
      </c>
    </row>
    <row r="70" spans="1:4" ht="54" thickTop="1" thickBot="1">
      <c r="A70" s="143" t="s">
        <v>1112</v>
      </c>
      <c r="B70" s="144" t="s">
        <v>1288</v>
      </c>
      <c r="C70" s="139" t="s">
        <v>388</v>
      </c>
      <c r="D70" s="185">
        <f>VLOOKUP('312.4'!A88,'312.4'!A88:N175,14,FALSE)</f>
        <v>51264.696008054307</v>
      </c>
    </row>
    <row r="71" spans="1:4" ht="54" thickTop="1" thickBot="1">
      <c r="A71" s="143" t="s">
        <v>1113</v>
      </c>
      <c r="B71" s="144" t="s">
        <v>1553</v>
      </c>
      <c r="C71" s="139" t="s">
        <v>388</v>
      </c>
      <c r="D71" s="185">
        <f>VLOOKUP('320.1'!A88,'320.1'!A88:N176,14,FALSE)</f>
        <v>63497.509778921536</v>
      </c>
    </row>
    <row r="72" spans="1:4" ht="54" thickTop="1" thickBot="1">
      <c r="A72" s="143" t="s">
        <v>1114</v>
      </c>
      <c r="B72" s="144" t="s">
        <v>1554</v>
      </c>
      <c r="C72" s="139" t="s">
        <v>388</v>
      </c>
      <c r="D72" s="185">
        <f>VLOOKUP('320.2'!A88,'320.2'!A88:N177,14,FALSE)</f>
        <v>91024.761029448884</v>
      </c>
    </row>
    <row r="73" spans="1:4" ht="54" thickTop="1" thickBot="1">
      <c r="A73" s="143" t="s">
        <v>1557</v>
      </c>
      <c r="B73" s="144" t="s">
        <v>1558</v>
      </c>
      <c r="C73" s="139" t="s">
        <v>388</v>
      </c>
      <c r="D73" s="185">
        <f>VLOOKUP('320.3'!A88,'320.3'!A88:N178,14,FALSE)</f>
        <v>99110.891084291274</v>
      </c>
    </row>
    <row r="74" spans="1:4" ht="54" thickTop="1" thickBot="1">
      <c r="A74" s="143" t="s">
        <v>1559</v>
      </c>
      <c r="B74" s="144" t="s">
        <v>1560</v>
      </c>
      <c r="C74" s="139" t="s">
        <v>388</v>
      </c>
      <c r="D74" s="185">
        <f>VLOOKUP('320.4'!A88,'320.4'!A88:N179,14,FALSE)</f>
        <v>77384.072083757172</v>
      </c>
    </row>
    <row r="75" spans="1:4" ht="54" thickTop="1" thickBot="1">
      <c r="A75" s="143" t="s">
        <v>1561</v>
      </c>
      <c r="B75" s="144" t="s">
        <v>1562</v>
      </c>
      <c r="C75" s="139" t="s">
        <v>388</v>
      </c>
      <c r="D75" s="185">
        <f>VLOOKUP('320.5'!A88,'320.5'!A88:N180,14,FALSE)</f>
        <v>104911.32333428449</v>
      </c>
    </row>
    <row r="76" spans="1:4" ht="54" thickTop="1" thickBot="1">
      <c r="A76" s="143" t="s">
        <v>1563</v>
      </c>
      <c r="B76" s="144" t="s">
        <v>1564</v>
      </c>
      <c r="C76" s="139" t="s">
        <v>388</v>
      </c>
      <c r="D76" s="185">
        <f>VLOOKUP('320.6'!A88,'320.6'!A88:N181,14,FALSE)</f>
        <v>112997.45338912689</v>
      </c>
    </row>
    <row r="77" spans="1:4" ht="54" thickTop="1" thickBot="1">
      <c r="A77" s="143" t="s">
        <v>1115</v>
      </c>
      <c r="B77" s="144" t="s">
        <v>1565</v>
      </c>
      <c r="C77" s="139" t="s">
        <v>388</v>
      </c>
      <c r="D77" s="185">
        <f>VLOOKUP('330.1'!A88,'330.1'!A88:N182,14,FALSE)</f>
        <v>140952.31298509284</v>
      </c>
    </row>
    <row r="78" spans="1:4" ht="54" thickTop="1" thickBot="1">
      <c r="A78" s="145" t="s">
        <v>1116</v>
      </c>
      <c r="B78" s="144" t="s">
        <v>1566</v>
      </c>
      <c r="C78" s="139" t="s">
        <v>388</v>
      </c>
      <c r="D78" s="185">
        <f>VLOOKUP('330.2'!A88,'330.1'!A88:N183,14,FALSE)</f>
        <v>140952.31298509284</v>
      </c>
    </row>
    <row r="79" spans="1:4" ht="54" thickTop="1" thickBot="1">
      <c r="A79" s="145" t="s">
        <v>1567</v>
      </c>
      <c r="B79" s="146" t="s">
        <v>1568</v>
      </c>
      <c r="C79" s="139" t="s">
        <v>388</v>
      </c>
      <c r="D79" s="185">
        <f>VLOOKUP('330.3'!A88,'330.3'!A88:N184,14,FALSE)</f>
        <v>129098.39041533449</v>
      </c>
    </row>
    <row r="80" spans="1:4" ht="54" thickTop="1" thickBot="1">
      <c r="A80" s="145" t="s">
        <v>1569</v>
      </c>
      <c r="B80" s="146" t="s">
        <v>1570</v>
      </c>
      <c r="C80" s="139" t="s">
        <v>388</v>
      </c>
      <c r="D80" s="185">
        <f>VLOOKUP('330.4'!A88,'330.4'!A88:N185,14,FALSE)</f>
        <v>154838.87528992846</v>
      </c>
    </row>
    <row r="81" spans="1:4" ht="54" thickTop="1" thickBot="1">
      <c r="A81" s="145" t="s">
        <v>1571</v>
      </c>
      <c r="B81" s="146" t="s">
        <v>1572</v>
      </c>
      <c r="C81" s="139" t="s">
        <v>388</v>
      </c>
      <c r="D81" s="185">
        <f>VLOOKUP('330.5'!A88,'330.5'!A88:N186,14,FALSE)</f>
        <v>147544.15370853868</v>
      </c>
    </row>
    <row r="82" spans="1:4" ht="54" thickTop="1" thickBot="1">
      <c r="A82" s="145" t="s">
        <v>1573</v>
      </c>
      <c r="B82" s="146" t="s">
        <v>1574</v>
      </c>
      <c r="C82" s="139" t="s">
        <v>388</v>
      </c>
      <c r="D82" s="185">
        <f>VLOOKUP('330.6'!A88,'330.6'!A88:N187,14,FALSE)</f>
        <v>142984.95272017011</v>
      </c>
    </row>
    <row r="83" spans="1:4" ht="54" thickTop="1" thickBot="1">
      <c r="A83" s="143" t="s">
        <v>1117</v>
      </c>
      <c r="B83" s="144" t="s">
        <v>1575</v>
      </c>
      <c r="C83" s="139" t="s">
        <v>388</v>
      </c>
      <c r="D83" s="185">
        <f>VLOOKUP('340.1'!A88,'340.1'!A88:N188,14,FALSE)</f>
        <v>139310.9308286703</v>
      </c>
    </row>
    <row r="84" spans="1:4" ht="54" thickTop="1" thickBot="1">
      <c r="A84" s="143" t="s">
        <v>1118</v>
      </c>
      <c r="B84" s="144" t="s">
        <v>1576</v>
      </c>
      <c r="C84" s="139" t="s">
        <v>388</v>
      </c>
      <c r="D84" s="185">
        <f>VLOOKUP('340.2'!A88,'340.2'!A88:N190,14,FALSE)</f>
        <v>127912.92835774884</v>
      </c>
    </row>
    <row r="85" spans="1:4" ht="54" thickTop="1" thickBot="1">
      <c r="A85" s="143" t="s">
        <v>1119</v>
      </c>
      <c r="B85" s="144" t="s">
        <v>1577</v>
      </c>
      <c r="C85" s="139" t="s">
        <v>388</v>
      </c>
      <c r="D85" s="185">
        <f>VLOOKUP('340.3'!A88,'340.3'!A88:N191,14,FALSE)</f>
        <v>127912.92835774884</v>
      </c>
    </row>
    <row r="86" spans="1:4" ht="54" thickTop="1" thickBot="1">
      <c r="A86" s="143" t="s">
        <v>1578</v>
      </c>
      <c r="B86" s="144" t="s">
        <v>2127</v>
      </c>
      <c r="C86" s="139" t="s">
        <v>388</v>
      </c>
      <c r="D86" s="185">
        <f>VLOOKUP('350.1'!A88,'350.1'!A88:N192,14,FALSE)</f>
        <v>183611.2669375627</v>
      </c>
    </row>
    <row r="87" spans="1:4" ht="54" thickTop="1" thickBot="1">
      <c r="A87" s="203" t="s">
        <v>1579</v>
      </c>
      <c r="B87" s="144" t="s">
        <v>2128</v>
      </c>
      <c r="C87" s="139" t="s">
        <v>388</v>
      </c>
      <c r="D87" s="185">
        <f>VLOOKUP('350.2'!A88,'350.2'!A88:N193,14,FALSE)</f>
        <v>176316.54535617295</v>
      </c>
    </row>
    <row r="88" spans="1:4" ht="54" thickTop="1" thickBot="1">
      <c r="A88" s="145" t="s">
        <v>1580</v>
      </c>
      <c r="B88" s="146" t="s">
        <v>1581</v>
      </c>
      <c r="C88" s="139" t="s">
        <v>388</v>
      </c>
      <c r="D88" s="185">
        <f>VLOOKUP('350.3'!A88,'350.3'!A88:N194,14,FALSE)</f>
        <v>183611.2669375627</v>
      </c>
    </row>
    <row r="89" spans="1:4" ht="54" thickTop="1" thickBot="1">
      <c r="A89" s="143" t="s">
        <v>1582</v>
      </c>
      <c r="B89" s="144" t="s">
        <v>1583</v>
      </c>
      <c r="C89" s="139" t="s">
        <v>388</v>
      </c>
      <c r="D89" s="185">
        <f>VLOOKUP('350.4'!A88,'350.4'!A88:N195,14,FALSE)</f>
        <v>176316.54535617295</v>
      </c>
    </row>
    <row r="90" spans="1:4" ht="54" thickTop="1" thickBot="1">
      <c r="A90" s="145" t="s">
        <v>1584</v>
      </c>
      <c r="B90" s="146" t="s">
        <v>1585</v>
      </c>
      <c r="C90" s="139" t="s">
        <v>388</v>
      </c>
      <c r="D90" s="185">
        <f>VLOOKUP('350.10'!A88,'350.10'!A88:N196,14,FALSE)</f>
        <v>137279.26693756276</v>
      </c>
    </row>
    <row r="91" spans="1:4" ht="54" thickTop="1" thickBot="1">
      <c r="A91" s="145" t="s">
        <v>1586</v>
      </c>
      <c r="B91" s="146" t="s">
        <v>1587</v>
      </c>
      <c r="C91" s="139" t="s">
        <v>388</v>
      </c>
      <c r="D91" s="185">
        <f>VLOOKUP('350.11'!A88,'350.11'!A88:N197,14,FALSE)</f>
        <v>129984.54535617298</v>
      </c>
    </row>
    <row r="92" spans="1:4" ht="54" thickTop="1" thickBot="1">
      <c r="A92" s="145" t="s">
        <v>1588</v>
      </c>
      <c r="B92" s="146" t="s">
        <v>1589</v>
      </c>
      <c r="C92" s="139" t="s">
        <v>388</v>
      </c>
      <c r="D92" s="185">
        <f>VLOOKUP('350.12'!A88,'350.12'!A88:N198,14,FALSE)</f>
        <v>137279.26693756276</v>
      </c>
    </row>
    <row r="93" spans="1:4" ht="54" thickTop="1" thickBot="1">
      <c r="A93" s="145" t="s">
        <v>1590</v>
      </c>
      <c r="B93" s="146" t="s">
        <v>1591</v>
      </c>
      <c r="C93" s="139" t="s">
        <v>388</v>
      </c>
      <c r="D93" s="185">
        <f>VLOOKUP('350.13'!A88,'350.13'!A88:N199,14,FALSE)</f>
        <v>129984.54535617298</v>
      </c>
    </row>
    <row r="94" spans="1:4" ht="54" thickTop="1" thickBot="1">
      <c r="A94" s="143" t="s">
        <v>1592</v>
      </c>
      <c r="B94" s="144" t="s">
        <v>1593</v>
      </c>
      <c r="C94" s="139" t="s">
        <v>1082</v>
      </c>
      <c r="D94" s="185">
        <f>VLOOKUP('350.14'!A88,'350.14'!A88:N200,14,FALSE)</f>
        <v>514.79999999999995</v>
      </c>
    </row>
    <row r="95" spans="1:4" ht="54" thickTop="1" thickBot="1">
      <c r="A95" s="145" t="s">
        <v>1594</v>
      </c>
      <c r="B95" s="146" t="s">
        <v>1595</v>
      </c>
      <c r="C95" s="139" t="s">
        <v>388</v>
      </c>
      <c r="D95" s="185">
        <f>VLOOKUP('351.1'!A88,'351.1'!A88:N201,14,FALSE)</f>
        <v>176316.54535617295</v>
      </c>
    </row>
    <row r="96" spans="1:4" ht="54" thickTop="1" thickBot="1">
      <c r="A96" s="145" t="s">
        <v>1596</v>
      </c>
      <c r="B96" s="146" t="s">
        <v>1597</v>
      </c>
      <c r="C96" s="139" t="s">
        <v>388</v>
      </c>
      <c r="D96" s="185">
        <f>VLOOKUP('351.2'!A88,'351.2'!A88:N202,14,FALSE)</f>
        <v>176316.54535617295</v>
      </c>
    </row>
    <row r="97" spans="1:4" ht="54" thickTop="1" thickBot="1">
      <c r="A97" s="145" t="s">
        <v>1598</v>
      </c>
      <c r="B97" s="146" t="s">
        <v>1599</v>
      </c>
      <c r="C97" s="139" t="s">
        <v>388</v>
      </c>
      <c r="D97" s="185">
        <f>VLOOKUP('351.10'!A88,'351.10'!A88:N203,14,FALSE)</f>
        <v>129984.54535617298</v>
      </c>
    </row>
    <row r="98" spans="1:4" ht="54" thickTop="1" thickBot="1">
      <c r="A98" s="145" t="s">
        <v>1600</v>
      </c>
      <c r="B98" s="146" t="s">
        <v>1601</v>
      </c>
      <c r="C98" s="139" t="s">
        <v>388</v>
      </c>
      <c r="D98" s="185">
        <f>VLOOKUP('351.11'!A88,'351.11'!A88:N204,14,FALSE)</f>
        <v>129984.54535617298</v>
      </c>
    </row>
    <row r="99" spans="1:4" ht="54" thickTop="1" thickBot="1">
      <c r="A99" s="145" t="s">
        <v>1602</v>
      </c>
      <c r="B99" s="146" t="s">
        <v>1603</v>
      </c>
      <c r="C99" s="139" t="s">
        <v>1082</v>
      </c>
      <c r="D99" s="185">
        <f>VLOOKUP('351.12'!A88,'351.12'!A88:N205,14,FALSE)</f>
        <v>514.79999999999995</v>
      </c>
    </row>
    <row r="100" spans="1:4" ht="54" thickTop="1" thickBot="1">
      <c r="A100" s="145" t="s">
        <v>1606</v>
      </c>
      <c r="B100" s="146" t="s">
        <v>1604</v>
      </c>
      <c r="C100" s="139" t="s">
        <v>1082</v>
      </c>
      <c r="D100" s="185">
        <f>VLOOKUP('410.1'!A88,'410.1'!A88:N206,14,FALSE)</f>
        <v>1839.5615018381243</v>
      </c>
    </row>
    <row r="101" spans="1:4" ht="54" thickTop="1" thickBot="1">
      <c r="A101" s="145" t="s">
        <v>1607</v>
      </c>
      <c r="B101" s="146" t="s">
        <v>1605</v>
      </c>
      <c r="C101" s="139" t="s">
        <v>1082</v>
      </c>
      <c r="D101" s="185">
        <f>VLOOKUP('410.2'!A88,'410.2'!A88:N207,14,FALSE)</f>
        <v>2077.7780991984569</v>
      </c>
    </row>
    <row r="102" spans="1:4" ht="54" thickTop="1" thickBot="1">
      <c r="A102" s="145" t="s">
        <v>1609</v>
      </c>
      <c r="B102" s="146" t="s">
        <v>1608</v>
      </c>
      <c r="C102" s="139" t="s">
        <v>377</v>
      </c>
      <c r="D102" s="185">
        <f>VLOOKUP('410.3'!A88,'410.3'!A88:N208,14,FALSE)</f>
        <v>2104.2466100162719</v>
      </c>
    </row>
    <row r="103" spans="1:4" ht="54" thickTop="1" thickBot="1">
      <c r="A103" s="145" t="s">
        <v>1611</v>
      </c>
      <c r="B103" s="146" t="s">
        <v>1610</v>
      </c>
      <c r="C103" s="139" t="s">
        <v>1548</v>
      </c>
      <c r="D103" s="185">
        <f>VLOOKUP('411.1'!A88,'411.1'!A88:N209,14,FALSE)</f>
        <v>2223.3549086964381</v>
      </c>
    </row>
    <row r="104" spans="1:4" ht="54" thickTop="1" thickBot="1">
      <c r="A104" s="143" t="s">
        <v>1120</v>
      </c>
      <c r="B104" s="144" t="s">
        <v>2064</v>
      </c>
      <c r="C104" s="139" t="s">
        <v>1548</v>
      </c>
      <c r="D104" s="185">
        <f>VLOOKUP('411.2'!A88,'411.2'!A88:N210,14,FALSE)</f>
        <v>5265</v>
      </c>
    </row>
    <row r="105" spans="1:4" ht="54" thickTop="1" thickBot="1">
      <c r="A105" s="143" t="s">
        <v>1121</v>
      </c>
      <c r="B105" s="144" t="s">
        <v>2160</v>
      </c>
      <c r="C105" s="139" t="s">
        <v>1548</v>
      </c>
      <c r="D105" s="185">
        <f>VLOOKUP('411.3'!A88,'411.3'!A88:N211,14,FALSE)</f>
        <v>4003.3622611944793</v>
      </c>
    </row>
    <row r="106" spans="1:4" ht="54" thickTop="1" thickBot="1">
      <c r="A106" s="143" t="s">
        <v>1612</v>
      </c>
      <c r="B106" s="144" t="s">
        <v>2161</v>
      </c>
      <c r="C106" s="139" t="s">
        <v>1548</v>
      </c>
      <c r="D106" s="185">
        <f>VLOOKUP('411.4'!A88,'411.4'!A88:N212,14,FALSE)</f>
        <v>2977.7074670041579</v>
      </c>
    </row>
    <row r="107" spans="1:4" ht="54" thickTop="1" thickBot="1">
      <c r="A107" s="143" t="s">
        <v>1619</v>
      </c>
      <c r="B107" s="199" t="s">
        <v>1690</v>
      </c>
      <c r="C107" s="139" t="s">
        <v>1082</v>
      </c>
      <c r="D107" s="185">
        <f>VLOOKUP('413.1'!A88,'413.1'!A88:N213,14,FALSE)</f>
        <v>3110.0500210932314</v>
      </c>
    </row>
    <row r="108" spans="1:4" ht="54" thickTop="1" thickBot="1">
      <c r="A108" s="143" t="s">
        <v>1621</v>
      </c>
      <c r="B108" s="144" t="s">
        <v>1691</v>
      </c>
      <c r="C108" s="139" t="s">
        <v>1082</v>
      </c>
      <c r="D108" s="185">
        <f>VLOOKUP('413.2'!A88,'413.2'!A88:N214,14,FALSE)</f>
        <v>3387.9693846802866</v>
      </c>
    </row>
    <row r="109" spans="1:4" ht="54" thickTop="1" thickBot="1">
      <c r="A109" s="143" t="s">
        <v>1623</v>
      </c>
      <c r="B109" s="144" t="s">
        <v>1692</v>
      </c>
      <c r="C109" s="139" t="s">
        <v>1082</v>
      </c>
      <c r="D109" s="185">
        <f>VLOOKUP('413.3'!A88,'413.3'!A88:N215,14,FALSE)</f>
        <v>3546.7804495871751</v>
      </c>
    </row>
    <row r="110" spans="1:4" ht="54" thickTop="1" thickBot="1">
      <c r="A110" s="143" t="s">
        <v>1122</v>
      </c>
      <c r="B110" s="144" t="s">
        <v>1289</v>
      </c>
      <c r="C110" s="139" t="s">
        <v>1082</v>
      </c>
      <c r="D110" s="185">
        <f>VLOOKUP('414.1'!A88,'414.1'!A88:N216,14,FALSE)</f>
        <v>3507.0776833604523</v>
      </c>
    </row>
    <row r="111" spans="1:4" ht="54" thickTop="1" thickBot="1">
      <c r="A111" s="143" t="s">
        <v>1123</v>
      </c>
      <c r="B111" s="144" t="s">
        <v>2065</v>
      </c>
      <c r="C111" s="139" t="s">
        <v>1082</v>
      </c>
      <c r="D111" s="185">
        <f>VLOOKUP('414.2'!A88,'414.2'!A88:N217,14,FALSE)</f>
        <v>3652.6544928584335</v>
      </c>
    </row>
    <row r="112" spans="1:4" ht="54" thickTop="1" thickBot="1">
      <c r="A112" s="143" t="s">
        <v>1124</v>
      </c>
      <c r="B112" s="144" t="s">
        <v>2066</v>
      </c>
      <c r="C112" s="139" t="s">
        <v>1082</v>
      </c>
      <c r="D112" s="185">
        <f>VLOOKUP('414.3'!A88,'414.3'!A88:N218,14,FALSE)</f>
        <v>3652.6544928584335</v>
      </c>
    </row>
    <row r="113" spans="1:4" ht="54" thickTop="1" thickBot="1">
      <c r="A113" s="143" t="s">
        <v>1125</v>
      </c>
      <c r="B113" s="144" t="s">
        <v>1290</v>
      </c>
      <c r="C113" s="139" t="s">
        <v>1082</v>
      </c>
      <c r="D113" s="185">
        <f>VLOOKUP('414.4'!A88,'414.4'!A88:N219,14,FALSE)</f>
        <v>3904.1053456276736</v>
      </c>
    </row>
    <row r="114" spans="1:4" ht="54" thickTop="1" thickBot="1">
      <c r="A114" s="143" t="s">
        <v>1126</v>
      </c>
      <c r="B114" s="144" t="s">
        <v>1291</v>
      </c>
      <c r="C114" s="139" t="s">
        <v>1082</v>
      </c>
      <c r="D114" s="185">
        <f>VLOOKUP('414.5'!A88,'414.5'!A88:N220,14,FALSE)</f>
        <v>4102.6191767612845</v>
      </c>
    </row>
    <row r="115" spans="1:4" ht="54" thickTop="1" thickBot="1">
      <c r="A115" s="143" t="s">
        <v>1630</v>
      </c>
      <c r="B115" s="144" t="s">
        <v>2162</v>
      </c>
      <c r="C115" s="139" t="s">
        <v>1082</v>
      </c>
      <c r="D115" s="185">
        <f>VLOOKUP('414.6'!A88,'414.6'!A88:N221,14,FALSE)</f>
        <v>4261.430241668173</v>
      </c>
    </row>
    <row r="116" spans="1:4" ht="54" thickTop="1" thickBot="1">
      <c r="A116" s="143" t="s">
        <v>1127</v>
      </c>
      <c r="B116" s="144" t="s">
        <v>2067</v>
      </c>
      <c r="C116" s="139" t="s">
        <v>1548</v>
      </c>
      <c r="D116" s="185">
        <f>VLOOKUP('415.1'!A88,'415.1'!A88:N222,14,FALSE)</f>
        <v>3614</v>
      </c>
    </row>
    <row r="117" spans="1:4" ht="54" thickTop="1" thickBot="1">
      <c r="A117" s="143" t="s">
        <v>1128</v>
      </c>
      <c r="B117" s="144" t="s">
        <v>2164</v>
      </c>
      <c r="C117" s="139" t="s">
        <v>233</v>
      </c>
      <c r="D117" s="185">
        <f>VLOOKUP('420.1'!A87,'420.1'!A87:N223,14,FALSE)</f>
        <v>3254.439086627347</v>
      </c>
    </row>
    <row r="118" spans="1:4" ht="54" thickTop="1" thickBot="1">
      <c r="A118" s="143" t="s">
        <v>1129</v>
      </c>
      <c r="B118" s="144" t="s">
        <v>2163</v>
      </c>
      <c r="C118" s="148" t="s">
        <v>233</v>
      </c>
      <c r="D118" s="185">
        <f>VLOOKUP('420.2 '!A88,'420.2 '!A59:N107,14,FALSE)</f>
        <v>3294.1418528540694</v>
      </c>
    </row>
    <row r="119" spans="1:4" ht="54" thickTop="1" thickBot="1">
      <c r="A119" s="143" t="s">
        <v>1635</v>
      </c>
      <c r="B119" s="144" t="s">
        <v>1636</v>
      </c>
      <c r="C119" s="139" t="s">
        <v>233</v>
      </c>
      <c r="D119" s="185">
        <f>VLOOKUP('420.3'!A88,'420.3'!A88:N225,14,FALSE)</f>
        <v>6920.3278348946878</v>
      </c>
    </row>
    <row r="120" spans="1:4" ht="54" thickTop="1" thickBot="1">
      <c r="A120" s="143" t="s">
        <v>1130</v>
      </c>
      <c r="B120" s="144" t="s">
        <v>1292</v>
      </c>
      <c r="C120" s="139" t="s">
        <v>233</v>
      </c>
      <c r="D120" s="185">
        <f>VLOOKUP('421.1'!A88,'421.1'!A88:N226,14,FALSE)</f>
        <v>2253.9161061657069</v>
      </c>
    </row>
    <row r="121" spans="1:4" ht="54" thickTop="1" thickBot="1">
      <c r="A121" s="143" t="s">
        <v>1131</v>
      </c>
      <c r="B121" s="144" t="s">
        <v>1293</v>
      </c>
      <c r="C121" s="139" t="s">
        <v>233</v>
      </c>
      <c r="D121" s="185">
        <f>VLOOKUP('421.2'!A88,'421.2'!A88:N227,14,FALSE)</f>
        <v>2415.0564373173975</v>
      </c>
    </row>
    <row r="122" spans="1:4" ht="54" thickTop="1" thickBot="1">
      <c r="A122" s="143" t="s">
        <v>1132</v>
      </c>
      <c r="B122" s="144" t="s">
        <v>2068</v>
      </c>
      <c r="C122" s="139" t="s">
        <v>233</v>
      </c>
      <c r="D122" s="185">
        <f>VLOOKUP('421.3'!A88,'421.3'!A88:N228,14,FALSE)</f>
        <v>1929.6901201957198</v>
      </c>
    </row>
    <row r="123" spans="1:4" ht="54" thickTop="1" thickBot="1">
      <c r="A123" s="143" t="s">
        <v>1133</v>
      </c>
      <c r="B123" s="144" t="s">
        <v>2069</v>
      </c>
      <c r="C123" s="139" t="s">
        <v>233</v>
      </c>
      <c r="D123" s="185">
        <f>VLOOKUP('421.4'!A88,'421.4'!A88:N229,14,FALSE)</f>
        <v>2504.387661327522</v>
      </c>
    </row>
    <row r="124" spans="1:4" ht="54" thickTop="1" thickBot="1">
      <c r="A124" s="143" t="s">
        <v>1640</v>
      </c>
      <c r="B124" s="146" t="s">
        <v>1641</v>
      </c>
      <c r="C124" s="139" t="s">
        <v>233</v>
      </c>
      <c r="D124" s="185">
        <f>VLOOKUP('430.1.1'!A87,'430.1.1'!A87:N230,14,FALSE)</f>
        <v>10945.032371594516</v>
      </c>
    </row>
    <row r="125" spans="1:4" ht="54" thickTop="1" thickBot="1">
      <c r="A125" s="143" t="s">
        <v>1642</v>
      </c>
      <c r="B125" s="144" t="s">
        <v>1643</v>
      </c>
      <c r="C125" s="139" t="s">
        <v>233</v>
      </c>
      <c r="D125" s="185">
        <f>VLOOKUP('430.1.2'!A88,'430.1.2'!A88:N231,14,FALSE)</f>
        <v>8938.6088272083289</v>
      </c>
    </row>
    <row r="126" spans="1:4" ht="54" thickTop="1" thickBot="1">
      <c r="A126" s="143" t="s">
        <v>1644</v>
      </c>
      <c r="B126" s="144" t="s">
        <v>1693</v>
      </c>
      <c r="C126" s="139" t="s">
        <v>233</v>
      </c>
      <c r="D126" s="185">
        <f>VLOOKUP('430.2.1'!A88,'430.2.1'!A88:N232,14,FALSE)</f>
        <v>10945.032371594516</v>
      </c>
    </row>
    <row r="127" spans="1:4" ht="54" thickTop="1" thickBot="1">
      <c r="A127" s="143" t="s">
        <v>1646</v>
      </c>
      <c r="B127" s="144" t="s">
        <v>1694</v>
      </c>
      <c r="C127" s="139" t="s">
        <v>233</v>
      </c>
      <c r="D127" s="185">
        <f>VLOOKUP('430.2.2'!A88,'430.2.2'!A88:N233,14,FALSE)</f>
        <v>8938.6088272083289</v>
      </c>
    </row>
    <row r="128" spans="1:4" ht="54" thickTop="1" thickBot="1">
      <c r="A128" s="143" t="s">
        <v>1647</v>
      </c>
      <c r="B128" s="144" t="s">
        <v>1695</v>
      </c>
      <c r="C128" s="139" t="s">
        <v>233</v>
      </c>
      <c r="D128" s="185">
        <f>VLOOKUP('431.1.1'!A88,'431.1.1'!A88:N234,14,FALSE)</f>
        <v>22812.259055011611</v>
      </c>
    </row>
    <row r="129" spans="1:4" ht="54" thickTop="1" thickBot="1">
      <c r="A129" s="143" t="s">
        <v>1649</v>
      </c>
      <c r="B129" s="144" t="s">
        <v>1696</v>
      </c>
      <c r="C129" s="139" t="s">
        <v>233</v>
      </c>
      <c r="D129" s="185">
        <f>VLOOKUP('431.1.2'!A88,'431.1.2'!A88:N235,14,FALSE)</f>
        <v>17851.398206581554</v>
      </c>
    </row>
    <row r="130" spans="1:4" ht="54" thickTop="1" thickBot="1">
      <c r="A130" s="143" t="s">
        <v>1652</v>
      </c>
      <c r="B130" s="144" t="s">
        <v>1697</v>
      </c>
      <c r="C130" s="139" t="s">
        <v>233</v>
      </c>
      <c r="D130" s="185">
        <f>VLOOKUP('431.2.1'!A88,'431.2.1'!A88:N236,14,FALSE)</f>
        <v>23653.957699018116</v>
      </c>
    </row>
    <row r="131" spans="1:4" ht="54" thickTop="1" thickBot="1">
      <c r="A131" s="143" t="s">
        <v>1653</v>
      </c>
      <c r="B131" s="144" t="s">
        <v>1698</v>
      </c>
      <c r="C131" s="139" t="s">
        <v>233</v>
      </c>
      <c r="D131" s="185">
        <f>VLOOKUP('431.2.2'!A88,'431.2.2'!A88:N237,14,FALSE)</f>
        <v>18494.583019454454</v>
      </c>
    </row>
    <row r="132" spans="1:4" ht="54" thickTop="1" thickBot="1">
      <c r="A132" s="143" t="s">
        <v>1134</v>
      </c>
      <c r="B132" s="144" t="s">
        <v>1294</v>
      </c>
      <c r="C132" s="139" t="s">
        <v>233</v>
      </c>
      <c r="D132" s="185">
        <f>VLOOKUP('432.1'!A88,'432.1'!A88:N238,14,FALSE)</f>
        <v>7084.9301112813073</v>
      </c>
    </row>
    <row r="133" spans="1:4" ht="54" thickTop="1" thickBot="1">
      <c r="A133" s="143" t="s">
        <v>1135</v>
      </c>
      <c r="B133" s="144" t="s">
        <v>2070</v>
      </c>
      <c r="C133" s="139" t="s">
        <v>233</v>
      </c>
      <c r="D133" s="185">
        <f>VLOOKUP('432.2'!A88,'432.2'!A88:N239,14,FALSE)</f>
        <v>6637.3180803043897</v>
      </c>
    </row>
    <row r="134" spans="1:4" ht="54" thickTop="1" thickBot="1">
      <c r="A134" s="143" t="s">
        <v>1136</v>
      </c>
      <c r="B134" s="144" t="s">
        <v>2071</v>
      </c>
      <c r="C134" s="139" t="s">
        <v>233</v>
      </c>
      <c r="D134" s="185">
        <f>VLOOKUP('433.1'!A88,'433.1'!A88:N240,14,FALSE)</f>
        <v>5838.3348647389721</v>
      </c>
    </row>
    <row r="135" spans="1:4" ht="54" thickTop="1" thickBot="1">
      <c r="A135" s="143" t="s">
        <v>1137</v>
      </c>
      <c r="B135" s="144" t="s">
        <v>2072</v>
      </c>
      <c r="C135" s="139" t="s">
        <v>233</v>
      </c>
      <c r="D135" s="185">
        <f>VLOOKUP('433.2'!A88,'433.2'!A88:N241,14,FALSE)</f>
        <v>5393.3274428743298</v>
      </c>
    </row>
    <row r="136" spans="1:4" ht="54" thickTop="1" thickBot="1">
      <c r="A136" s="143" t="s">
        <v>1138</v>
      </c>
      <c r="B136" s="144" t="s">
        <v>2073</v>
      </c>
      <c r="C136" s="139" t="s">
        <v>233</v>
      </c>
      <c r="D136" s="185">
        <f>VLOOKUP('433.3'!A88,'433.3'!A88:N242,14,FALSE)</f>
        <v>6435.2769140368682</v>
      </c>
    </row>
    <row r="137" spans="1:4" ht="54" thickTop="1" thickBot="1">
      <c r="A137" s="143" t="s">
        <v>1139</v>
      </c>
      <c r="B137" s="144" t="s">
        <v>1295</v>
      </c>
      <c r="C137" s="139" t="s">
        <v>233</v>
      </c>
      <c r="D137" s="185">
        <f>VLOOKUP('433.4'!A88,'433.4'!A88:N243,14,FALSE)</f>
        <v>4111.2073735981285</v>
      </c>
    </row>
    <row r="138" spans="1:4" ht="54" thickTop="1" thickBot="1">
      <c r="A138" s="143" t="s">
        <v>1140</v>
      </c>
      <c r="B138" s="144" t="s">
        <v>2074</v>
      </c>
      <c r="C138" s="139" t="s">
        <v>233</v>
      </c>
      <c r="D138" s="185">
        <f>VLOOKUP('433.5'!A88,'433.5'!A88:N244,14,FALSE)</f>
        <v>7338.3550012423184</v>
      </c>
    </row>
    <row r="139" spans="1:4" ht="54" thickTop="1" thickBot="1">
      <c r="A139" s="143" t="s">
        <v>1141</v>
      </c>
      <c r="B139" s="144" t="s">
        <v>2075</v>
      </c>
      <c r="C139" s="139" t="s">
        <v>233</v>
      </c>
      <c r="D139" s="185">
        <f>VLOOKUP('433.6'!A88,'433.6'!A88:N245,14,FALSE)</f>
        <v>6840.2699437783267</v>
      </c>
    </row>
    <row r="140" spans="1:4" ht="54" thickTop="1" thickBot="1">
      <c r="A140" s="143" t="s">
        <v>1142</v>
      </c>
      <c r="B140" s="144" t="s">
        <v>2076</v>
      </c>
      <c r="C140" s="139" t="s">
        <v>233</v>
      </c>
      <c r="D140" s="185">
        <f>VLOOKUP('433.7'!A88,'433.7'!A88:N246,14,FALSE)</f>
        <v>8189.1466121023177</v>
      </c>
    </row>
    <row r="141" spans="1:4" ht="54" thickTop="1" thickBot="1">
      <c r="A141" s="143" t="s">
        <v>1143</v>
      </c>
      <c r="B141" s="144" t="s">
        <v>1296</v>
      </c>
      <c r="C141" s="139" t="s">
        <v>233</v>
      </c>
      <c r="D141" s="185">
        <f>VLOOKUP('433.8'!A88,'433.8'!A88:N247,14,FALSE)</f>
        <v>5207.3759348890344</v>
      </c>
    </row>
    <row r="142" spans="1:4" ht="54" thickTop="1" thickBot="1">
      <c r="A142" s="143" t="s">
        <v>1144</v>
      </c>
      <c r="B142" s="144" t="s">
        <v>2077</v>
      </c>
      <c r="C142" s="139" t="s">
        <v>388</v>
      </c>
      <c r="D142" s="185">
        <f>VLOOKUP('440.1'!A89,'440.1'!A89:N248,14,FALSE)</f>
        <v>295115.66206728114</v>
      </c>
    </row>
    <row r="143" spans="1:4" ht="54" thickTop="1" thickBot="1">
      <c r="A143" s="143" t="s">
        <v>1145</v>
      </c>
      <c r="B143" s="144" t="s">
        <v>2078</v>
      </c>
      <c r="C143" s="139" t="s">
        <v>388</v>
      </c>
      <c r="D143" s="185">
        <f>VLOOKUP('440.2'!A93,'440.2'!A93:N250,14,FALSE)</f>
        <v>295115.66206728114</v>
      </c>
    </row>
    <row r="144" spans="1:4" ht="54" thickTop="1" thickBot="1">
      <c r="A144" s="143" t="s">
        <v>1146</v>
      </c>
      <c r="B144" s="144" t="s">
        <v>2079</v>
      </c>
      <c r="C144" s="139" t="s">
        <v>388</v>
      </c>
      <c r="D144" s="185">
        <f>VLOOKUP('440.3'!A93,'440.3'!A93:N252,14,FALSE)</f>
        <v>295115.66206728114</v>
      </c>
    </row>
    <row r="145" spans="1:4" ht="54" thickTop="1" thickBot="1">
      <c r="A145" s="143" t="s">
        <v>1147</v>
      </c>
      <c r="B145" s="144" t="s">
        <v>1297</v>
      </c>
      <c r="C145" s="139" t="s">
        <v>388</v>
      </c>
      <c r="D145" s="185">
        <f>VLOOKUP('440.4'!A93,'440.4'!A93:N254,14,FALSE)</f>
        <v>318185.91057803843</v>
      </c>
    </row>
    <row r="146" spans="1:4" ht="54" thickTop="1" thickBot="1">
      <c r="A146" s="143" t="s">
        <v>1148</v>
      </c>
      <c r="B146" s="144" t="s">
        <v>2080</v>
      </c>
      <c r="C146" s="139" t="s">
        <v>388</v>
      </c>
      <c r="D146" s="185">
        <f>VLOOKUP('441.1'!A93,'441.1'!A93:N256,14,FALSE)</f>
        <v>295115.66206728114</v>
      </c>
    </row>
    <row r="147" spans="1:4" ht="54" thickTop="1" thickBot="1">
      <c r="A147" s="143" t="s">
        <v>1149</v>
      </c>
      <c r="B147" s="144" t="s">
        <v>2081</v>
      </c>
      <c r="C147" s="139" t="s">
        <v>388</v>
      </c>
      <c r="D147" s="185">
        <f>VLOOKUP('441.2'!A92,'441.2'!A92:N258,14,FALSE)</f>
        <v>295115.66206728114</v>
      </c>
    </row>
    <row r="148" spans="1:4" ht="54" thickTop="1" thickBot="1">
      <c r="A148" s="143" t="s">
        <v>1150</v>
      </c>
      <c r="B148" s="144" t="s">
        <v>2082</v>
      </c>
      <c r="C148" s="139" t="s">
        <v>388</v>
      </c>
      <c r="D148" s="185">
        <f>VLOOKUP('441.3'!A93,'441.3'!A93:N260,14,FALSE)</f>
        <v>295115.66206728114</v>
      </c>
    </row>
    <row r="149" spans="1:4" ht="54" thickTop="1" thickBot="1">
      <c r="A149" s="143" t="s">
        <v>1151</v>
      </c>
      <c r="B149" s="144" t="s">
        <v>2083</v>
      </c>
      <c r="C149" s="139" t="s">
        <v>388</v>
      </c>
      <c r="D149" s="185">
        <f>VLOOKUP('441.4'!A92,'441.4'!A92:N262,14,FALSE)</f>
        <v>318185.91057803843</v>
      </c>
    </row>
    <row r="150" spans="1:4" ht="54" thickTop="1" thickBot="1">
      <c r="A150" s="143" t="s">
        <v>1152</v>
      </c>
      <c r="B150" s="144" t="s">
        <v>2063</v>
      </c>
      <c r="C150" s="139" t="s">
        <v>388</v>
      </c>
      <c r="D150" s="185">
        <f>VLOOKUP('450.1'!A95,'450.1'!A95:N264,14,FALSE)</f>
        <v>297104.17006152723</v>
      </c>
    </row>
    <row r="151" spans="1:4" ht="54" thickTop="1" thickBot="1">
      <c r="A151" s="143" t="s">
        <v>1153</v>
      </c>
      <c r="B151" s="144" t="s">
        <v>2084</v>
      </c>
      <c r="C151" s="139" t="s">
        <v>388</v>
      </c>
      <c r="D151" s="185">
        <f>VLOOKUP('450.2'!A93,'450.2'!A93:N266,14,FALSE)</f>
        <v>297104.17006152723</v>
      </c>
    </row>
    <row r="152" spans="1:4" ht="54" thickTop="1" thickBot="1">
      <c r="A152" s="143" t="s">
        <v>1154</v>
      </c>
      <c r="B152" s="144" t="s">
        <v>2085</v>
      </c>
      <c r="C152" s="139" t="s">
        <v>388</v>
      </c>
      <c r="D152" s="185">
        <f>VLOOKUP('450.3'!A93,'450.3'!A93:N268,14,FALSE)</f>
        <v>297104.17006152723</v>
      </c>
    </row>
    <row r="153" spans="1:4" ht="54" thickTop="1" thickBot="1">
      <c r="A153" s="143" t="s">
        <v>1155</v>
      </c>
      <c r="B153" s="144" t="s">
        <v>2086</v>
      </c>
      <c r="C153" s="139" t="s">
        <v>388</v>
      </c>
      <c r="D153" s="185">
        <f>VLOOKUP('450.4'!A92,'450.4'!A92:N270,14,FALSE)</f>
        <v>297104.17006152723</v>
      </c>
    </row>
    <row r="154" spans="1:4" ht="63.75" customHeight="1" thickTop="1" thickBot="1">
      <c r="A154" s="143" t="s">
        <v>1156</v>
      </c>
      <c r="B154" s="144" t="s">
        <v>2087</v>
      </c>
      <c r="C154" s="139" t="s">
        <v>388</v>
      </c>
      <c r="D154" s="185">
        <f>VLOOKUP('450.5'!A92,'450.5'!A92:N272,14,FALSE)</f>
        <v>297104.17006152723</v>
      </c>
    </row>
    <row r="155" spans="1:4" ht="54" thickTop="1" thickBot="1">
      <c r="A155" s="143" t="s">
        <v>1157</v>
      </c>
      <c r="B155" s="144" t="s">
        <v>2088</v>
      </c>
      <c r="C155" s="139" t="s">
        <v>388</v>
      </c>
      <c r="D155" s="185">
        <f>VLOOKUP('450.6'!A93,'450.6'!A93:N274,14,FALSE)</f>
        <v>297104.17006152723</v>
      </c>
    </row>
    <row r="156" spans="1:4" ht="54" thickTop="1" thickBot="1">
      <c r="A156" s="143" t="s">
        <v>1158</v>
      </c>
      <c r="B156" s="144" t="s">
        <v>2089</v>
      </c>
      <c r="C156" s="139" t="s">
        <v>388</v>
      </c>
      <c r="D156" s="185">
        <f>VLOOKUP('450.7'!A93,'450.7'!A93:N275,14,FALSE)</f>
        <v>297104.17006152723</v>
      </c>
    </row>
    <row r="157" spans="1:4" ht="54" thickTop="1" thickBot="1">
      <c r="A157" s="143" t="s">
        <v>1159</v>
      </c>
      <c r="B157" s="144" t="s">
        <v>2090</v>
      </c>
      <c r="C157" s="139" t="s">
        <v>388</v>
      </c>
      <c r="D157" s="185">
        <f>VLOOKUP('450.8'!A93,'450.8'!A93:N276,14,FALSE)</f>
        <v>297104.17006152723</v>
      </c>
    </row>
    <row r="158" spans="1:4" ht="54" thickTop="1" thickBot="1">
      <c r="A158" s="143" t="s">
        <v>1668</v>
      </c>
      <c r="B158" s="144" t="s">
        <v>1699</v>
      </c>
      <c r="C158" s="139" t="s">
        <v>388</v>
      </c>
      <c r="D158" s="185">
        <f>VLOOKUP('450.10'!A92,'450.10'!A92:N277,14,FALSE)</f>
        <v>330552.34020115016</v>
      </c>
    </row>
    <row r="159" spans="1:4" ht="54" thickTop="1" thickBot="1">
      <c r="A159" s="143" t="s">
        <v>1670</v>
      </c>
      <c r="B159" s="144" t="s">
        <v>1700</v>
      </c>
      <c r="C159" s="139" t="s">
        <v>388</v>
      </c>
      <c r="D159" s="185">
        <f>VLOOKUP('450.11'!A92,'450.11'!A92:N278,14,FALSE)</f>
        <v>330552.34020115016</v>
      </c>
    </row>
    <row r="160" spans="1:4" ht="54" thickTop="1" thickBot="1">
      <c r="A160" s="143" t="s">
        <v>1672</v>
      </c>
      <c r="B160" s="144" t="s">
        <v>1701</v>
      </c>
      <c r="C160" s="139" t="s">
        <v>388</v>
      </c>
      <c r="D160" s="185">
        <f>VLOOKUP('450.12'!A92,'450.11'!A92:N279,14,FALSE)</f>
        <v>330552.34020115016</v>
      </c>
    </row>
    <row r="161" spans="1:4" ht="54" thickTop="1" thickBot="1">
      <c r="A161" s="143" t="s">
        <v>1160</v>
      </c>
      <c r="B161" s="144" t="s">
        <v>2091</v>
      </c>
      <c r="C161" s="139" t="s">
        <v>388</v>
      </c>
      <c r="D161" s="185">
        <f>VLOOKUP('451.1'!A92,'451.1'!A92:N280,14,FALSE)</f>
        <v>297104.17006152723</v>
      </c>
    </row>
    <row r="162" spans="1:4" ht="54" thickTop="1" thickBot="1">
      <c r="A162" s="143" t="s">
        <v>1161</v>
      </c>
      <c r="B162" s="144" t="s">
        <v>2092</v>
      </c>
      <c r="C162" s="139" t="s">
        <v>388</v>
      </c>
      <c r="D162" s="185">
        <f>VLOOKUP('451.2'!A93,'451.2'!A93:N281,14,FALSE)</f>
        <v>297104.17006152723</v>
      </c>
    </row>
    <row r="163" spans="1:4" ht="54" thickTop="1" thickBot="1">
      <c r="A163" s="143" t="s">
        <v>1162</v>
      </c>
      <c r="B163" s="144" t="s">
        <v>2093</v>
      </c>
      <c r="C163" s="139" t="s">
        <v>388</v>
      </c>
      <c r="D163" s="185">
        <f>VLOOKUP('451.3'!A92,'451.3'!A92:N282,14,FALSE)</f>
        <v>297104.17006152723</v>
      </c>
    </row>
    <row r="164" spans="1:4" ht="54" thickTop="1" thickBot="1">
      <c r="A164" s="143" t="s">
        <v>1163</v>
      </c>
      <c r="B164" s="144" t="s">
        <v>2094</v>
      </c>
      <c r="C164" s="139" t="s">
        <v>388</v>
      </c>
      <c r="D164" s="185">
        <f>VLOOKUP('451.4'!A92,'451.4'!A92:N283,14,FALSE)</f>
        <v>330552.34020115016</v>
      </c>
    </row>
    <row r="165" spans="1:4" ht="54" thickTop="1" thickBot="1">
      <c r="A165" s="143" t="s">
        <v>1164</v>
      </c>
      <c r="B165" s="144" t="s">
        <v>2095</v>
      </c>
      <c r="C165" s="139" t="s">
        <v>388</v>
      </c>
      <c r="D165" s="185">
        <f>VLOOKUP('452.1'!A93,'452.1'!A93:N284,14,FALSE)</f>
        <v>297104.17006152723</v>
      </c>
    </row>
    <row r="166" spans="1:4" ht="54" thickTop="1" thickBot="1">
      <c r="A166" s="143" t="s">
        <v>1165</v>
      </c>
      <c r="B166" s="144" t="s">
        <v>2096</v>
      </c>
      <c r="C166" s="139" t="s">
        <v>388</v>
      </c>
      <c r="D166" s="185">
        <f>VLOOKUP('452.2'!A93,'452.2'!A93:N285,14,FALSE)</f>
        <v>297104.17006152723</v>
      </c>
    </row>
    <row r="167" spans="1:4" ht="54" thickTop="1" thickBot="1">
      <c r="A167" s="143" t="s">
        <v>1166</v>
      </c>
      <c r="B167" s="144" t="s">
        <v>2097</v>
      </c>
      <c r="C167" s="139" t="s">
        <v>388</v>
      </c>
      <c r="D167" s="185">
        <f>VLOOKUP('452.3'!A92,'452.3'!A92:N286,14,FALSE)</f>
        <v>297104.17006152723</v>
      </c>
    </row>
    <row r="168" spans="1:4" ht="54" thickTop="1" thickBot="1">
      <c r="A168" s="143" t="s">
        <v>1167</v>
      </c>
      <c r="B168" s="144" t="s">
        <v>2098</v>
      </c>
      <c r="C168" s="139" t="s">
        <v>388</v>
      </c>
      <c r="D168" s="185">
        <f>VLOOKUP('452.4'!A93,'452.4'!A93:N287,14,FALSE)</f>
        <v>297104.17006152723</v>
      </c>
    </row>
    <row r="169" spans="1:4" ht="54" thickTop="1" thickBot="1">
      <c r="A169" s="143" t="s">
        <v>1168</v>
      </c>
      <c r="B169" s="144" t="s">
        <v>1298</v>
      </c>
      <c r="C169" s="139" t="s">
        <v>388</v>
      </c>
      <c r="D169" s="185">
        <f>VLOOKUP('453.1'!A92,'453.1'!A92:N288,14,FALSE)</f>
        <v>294400.83745277137</v>
      </c>
    </row>
    <row r="170" spans="1:4" ht="54" thickTop="1" thickBot="1">
      <c r="A170" s="143" t="s">
        <v>1169</v>
      </c>
      <c r="B170" s="144" t="s">
        <v>2099</v>
      </c>
      <c r="C170" s="139" t="s">
        <v>233</v>
      </c>
      <c r="D170" s="185">
        <f>VLOOKUP('460.1'!A87,'460.1'!A87:N289,14,FALSE)</f>
        <v>6040.2801637338525</v>
      </c>
    </row>
    <row r="171" spans="1:4" ht="54" thickTop="1" thickBot="1">
      <c r="A171" s="204" t="s">
        <v>2123</v>
      </c>
      <c r="B171" s="144" t="s">
        <v>2179</v>
      </c>
      <c r="C171" s="139" t="s">
        <v>233</v>
      </c>
      <c r="D171" s="185">
        <f>VLOOKUP('460.2'!A87,'460.2'!A87:N290,14,FALSE)</f>
        <v>3020.1400818669263</v>
      </c>
    </row>
    <row r="172" spans="1:4" ht="51.75" customHeight="1" thickTop="1" thickBot="1">
      <c r="A172" s="143" t="s">
        <v>1170</v>
      </c>
      <c r="B172" s="144" t="s">
        <v>1299</v>
      </c>
      <c r="C172" s="139" t="s">
        <v>388</v>
      </c>
      <c r="D172" s="185">
        <f>VLOOKUP('461.1'!A87,'461.1'!A87:N291,14,FALSE)</f>
        <v>108743.74280694497</v>
      </c>
    </row>
    <row r="173" spans="1:4" ht="54" thickTop="1" thickBot="1">
      <c r="A173" s="143" t="s">
        <v>1171</v>
      </c>
      <c r="B173" s="144" t="s">
        <v>1300</v>
      </c>
      <c r="C173" s="139" t="s">
        <v>388</v>
      </c>
      <c r="D173" s="185">
        <f>VLOOKUP('461.2'!A89,'461.2'!A89:N294,14,FALSE)</f>
        <v>131449.10480107926</v>
      </c>
    </row>
    <row r="174" spans="1:4" ht="54" thickTop="1" thickBot="1">
      <c r="A174" s="143" t="s">
        <v>1682</v>
      </c>
      <c r="B174" s="144" t="s">
        <v>2184</v>
      </c>
      <c r="C174" s="139" t="s">
        <v>388</v>
      </c>
      <c r="D174" s="185">
        <f>VLOOKUP('462.1.1'!A88,'462.1.1'!A88:N293,14,FALSE)</f>
        <v>174845.47980694496</v>
      </c>
    </row>
    <row r="175" spans="1:4" ht="54" thickTop="1" thickBot="1">
      <c r="A175" s="143" t="s">
        <v>1683</v>
      </c>
      <c r="B175" s="144" t="s">
        <v>2185</v>
      </c>
      <c r="C175" s="139" t="s">
        <v>388</v>
      </c>
      <c r="D175" s="185">
        <f>VLOOKUP('462.1.2'!A88,'462.1.2'!A88:N294,14,FALSE)</f>
        <v>177212.38980694499</v>
      </c>
    </row>
    <row r="176" spans="1:4" ht="54" thickTop="1" thickBot="1">
      <c r="A176" s="143" t="s">
        <v>1684</v>
      </c>
      <c r="B176" s="144" t="s">
        <v>2188</v>
      </c>
      <c r="C176" s="139" t="s">
        <v>388</v>
      </c>
      <c r="D176" s="185">
        <f>VLOOKUP('462.2.1'!A88,'462.2.1'!A88:N295,14,FALSE)</f>
        <v>191061.09036833397</v>
      </c>
    </row>
    <row r="177" spans="1:4" ht="54" thickTop="1" thickBot="1">
      <c r="A177" s="143" t="s">
        <v>1685</v>
      </c>
      <c r="B177" s="144" t="s">
        <v>2189</v>
      </c>
      <c r="C177" s="139" t="s">
        <v>388</v>
      </c>
      <c r="D177" s="185">
        <f>VLOOKUP('462.2.2'!A88,'462.2.2'!A88:N296,14,FALSE)</f>
        <v>193428.000368334</v>
      </c>
    </row>
    <row r="178" spans="1:4" ht="54" thickTop="1" thickBot="1">
      <c r="A178" s="143" t="s">
        <v>1172</v>
      </c>
      <c r="B178" s="144" t="s">
        <v>1702</v>
      </c>
      <c r="C178" s="139" t="s">
        <v>233</v>
      </c>
      <c r="D178" s="185">
        <f>VLOOKUP('464.1'!A88,'464.1'!A88:N297,14,FALSE)</f>
        <v>6341.9694234848739</v>
      </c>
    </row>
    <row r="179" spans="1:4" ht="54" thickTop="1" thickBot="1">
      <c r="A179" s="143" t="s">
        <v>1173</v>
      </c>
      <c r="B179" s="144" t="s">
        <v>1703</v>
      </c>
      <c r="C179" s="139" t="s">
        <v>388</v>
      </c>
      <c r="D179" s="185">
        <f>VLOOKUP('465.1'!A92,'465.1'!A92:N298,14,FALSE)</f>
        <v>99397.855547799059</v>
      </c>
    </row>
    <row r="180" spans="1:4" ht="54" thickTop="1" thickBot="1">
      <c r="A180" s="143" t="s">
        <v>1686</v>
      </c>
      <c r="B180" s="144" t="s">
        <v>1704</v>
      </c>
      <c r="C180" s="139" t="s">
        <v>388</v>
      </c>
      <c r="D180" s="185">
        <f>VLOOKUP('465.2'!A92,'465.2'!A92:N299,14,FALSE)</f>
        <v>27810.739411015798</v>
      </c>
    </row>
    <row r="181" spans="1:4" ht="54" thickTop="1" thickBot="1">
      <c r="A181" s="143" t="s">
        <v>1174</v>
      </c>
      <c r="B181" s="144" t="s">
        <v>1705</v>
      </c>
      <c r="C181" s="139" t="s">
        <v>144</v>
      </c>
      <c r="D181" s="185">
        <f>VLOOKUP('466.1'!A92,'466.1'!A92:N300,14,FALSE)</f>
        <v>3248.5488168439451</v>
      </c>
    </row>
    <row r="182" spans="1:4" ht="54" thickTop="1" thickBot="1">
      <c r="A182" s="143" t="s">
        <v>1175</v>
      </c>
      <c r="B182" s="144" t="s">
        <v>1706</v>
      </c>
      <c r="C182" s="139" t="s">
        <v>144</v>
      </c>
      <c r="D182" s="185">
        <f>VLOOKUP('466.2'!A96,'466.2'!A96:N301,14,FALSE)</f>
        <v>3800.6037835106108</v>
      </c>
    </row>
    <row r="183" spans="1:4" ht="54" thickTop="1" thickBot="1">
      <c r="A183" s="145" t="s">
        <v>1176</v>
      </c>
      <c r="B183" s="146" t="s">
        <v>1819</v>
      </c>
      <c r="C183" s="139" t="s">
        <v>388</v>
      </c>
      <c r="D183" s="185">
        <f>VLOOKUP('500.1'!A95,'500.1'!A95:N302,14,FALSE)</f>
        <v>700954.34339412884</v>
      </c>
    </row>
    <row r="184" spans="1:4" ht="54" thickTop="1" thickBot="1">
      <c r="A184" s="143" t="s">
        <v>1708</v>
      </c>
      <c r="B184" s="144" t="s">
        <v>1820</v>
      </c>
      <c r="C184" s="139" t="s">
        <v>388</v>
      </c>
      <c r="D184" s="185">
        <f>VLOOKUP('500.2'!A95,'500.2'!A95:N303,14,FALSE)</f>
        <v>709929.41859412892</v>
      </c>
    </row>
    <row r="185" spans="1:4" ht="57.75" thickTop="1" thickBot="1">
      <c r="A185" s="143" t="s">
        <v>1177</v>
      </c>
      <c r="B185" s="144" t="s">
        <v>1959</v>
      </c>
      <c r="C185" s="139" t="s">
        <v>377</v>
      </c>
      <c r="D185" s="185">
        <f>VLOOKUP('501.1'!A88,'501.1'!A88:N304,14,FALSE)</f>
        <v>1098.4431989393117</v>
      </c>
    </row>
    <row r="186" spans="1:4" ht="57.75" thickTop="1" thickBot="1">
      <c r="A186" s="143" t="s">
        <v>1710</v>
      </c>
      <c r="B186" s="144" t="s">
        <v>1960</v>
      </c>
      <c r="C186" s="139" t="s">
        <v>377</v>
      </c>
      <c r="D186" s="185">
        <f>VLOOKUP('501.10'!A88,'501.10'!A88:N305,14,FALSE)</f>
        <v>1032.2719218947748</v>
      </c>
    </row>
    <row r="187" spans="1:4" ht="57.75" thickTop="1" thickBot="1">
      <c r="A187" s="143" t="s">
        <v>1711</v>
      </c>
      <c r="B187" s="144" t="s">
        <v>1961</v>
      </c>
      <c r="C187" s="139" t="s">
        <v>377</v>
      </c>
      <c r="D187" s="185">
        <f>VLOOKUP('501.20'!A88,'501.20'!A88:N306,14,FALSE)</f>
        <v>514.79999999999995</v>
      </c>
    </row>
    <row r="188" spans="1:4" ht="54" thickTop="1" thickBot="1">
      <c r="A188" s="143" t="s">
        <v>1712</v>
      </c>
      <c r="B188" s="144" t="s">
        <v>1821</v>
      </c>
      <c r="C188" s="139" t="s">
        <v>388</v>
      </c>
      <c r="D188" s="185">
        <f>VLOOKUP('505.1'!A84,'505.1'!A84:N307,14,FALSE)</f>
        <v>640035.30871877458</v>
      </c>
    </row>
    <row r="189" spans="1:4" ht="54" thickTop="1" thickBot="1">
      <c r="A189" s="143" t="s">
        <v>1178</v>
      </c>
      <c r="B189" s="144" t="s">
        <v>1822</v>
      </c>
      <c r="C189" s="139" t="s">
        <v>233</v>
      </c>
      <c r="D189" s="185">
        <f>VLOOKUP('510.1'!A84,'510.1'!A84:N308,14,FALSE)</f>
        <v>65458.795782319517</v>
      </c>
    </row>
    <row r="190" spans="1:4" ht="54" thickTop="1" thickBot="1">
      <c r="A190" s="143" t="s">
        <v>1716</v>
      </c>
      <c r="B190" s="144" t="s">
        <v>1301</v>
      </c>
      <c r="C190" s="139" t="s">
        <v>388</v>
      </c>
      <c r="D190" s="185">
        <f>VLOOKUP('600.1.1'!A85,'600.1.1'!A85:N311,14,FALSE)</f>
        <v>27650.747285471552</v>
      </c>
    </row>
    <row r="191" spans="1:4" ht="54" thickTop="1" thickBot="1">
      <c r="A191" s="143" t="s">
        <v>1717</v>
      </c>
      <c r="B191" s="144" t="s">
        <v>1823</v>
      </c>
      <c r="C191" s="139" t="s">
        <v>388</v>
      </c>
      <c r="D191" s="185">
        <f>VLOOKUP('600.2.1'!A88,'600.2.1'!A88:N310,14,FALSE)</f>
        <v>109470.00292341292</v>
      </c>
    </row>
    <row r="192" spans="1:4" ht="54" thickTop="1" thickBot="1">
      <c r="A192" s="143" t="s">
        <v>1718</v>
      </c>
      <c r="B192" s="144" t="s">
        <v>1824</v>
      </c>
      <c r="C192" s="139" t="s">
        <v>388</v>
      </c>
      <c r="D192" s="185">
        <f>VLOOKUP('600.2.2'!A90,'600.2.2'!A90:N312,14,FALSE)</f>
        <v>155495.28470223746</v>
      </c>
    </row>
    <row r="193" spans="1:4" ht="54" thickTop="1" thickBot="1">
      <c r="A193" s="143" t="s">
        <v>1719</v>
      </c>
      <c r="B193" s="144" t="s">
        <v>1825</v>
      </c>
      <c r="C193" s="139" t="s">
        <v>388</v>
      </c>
      <c r="D193" s="185">
        <f>VLOOKUP('600.2.3'!A89,'600.2.3'!A89:N312,14,FALSE)</f>
        <v>27061.104428328697</v>
      </c>
    </row>
    <row r="194" spans="1:4" ht="54" thickTop="1" thickBot="1">
      <c r="A194" s="143" t="s">
        <v>1720</v>
      </c>
      <c r="B194" s="144" t="s">
        <v>1826</v>
      </c>
      <c r="C194" s="139" t="s">
        <v>388</v>
      </c>
      <c r="D194" s="185">
        <f>VLOOKUP('600.2.4'!A88,'600.2.4'!A88:N312,14,FALSE)</f>
        <v>34309.259099144023</v>
      </c>
    </row>
    <row r="195" spans="1:4" ht="54" thickTop="1" thickBot="1">
      <c r="A195" s="143" t="s">
        <v>1179</v>
      </c>
      <c r="B195" s="144" t="s">
        <v>2200</v>
      </c>
      <c r="C195" s="139" t="s">
        <v>388</v>
      </c>
      <c r="D195" s="185">
        <f>VLOOKUP('610.1'!A89,'610.1'!A89:N314,14,FALSE)</f>
        <v>57137.359666298515</v>
      </c>
    </row>
    <row r="196" spans="1:4" ht="54" thickTop="1" thickBot="1">
      <c r="A196" s="143" t="s">
        <v>1180</v>
      </c>
      <c r="B196" s="144" t="s">
        <v>1827</v>
      </c>
      <c r="C196" s="139" t="s">
        <v>388</v>
      </c>
      <c r="D196" s="185">
        <f>VLOOKUP('610.2'!A89,'610.2'!A89:N315,14,FALSE)</f>
        <v>57459.48560313935</v>
      </c>
    </row>
    <row r="197" spans="1:4" ht="54" thickTop="1" thickBot="1">
      <c r="A197" s="143" t="s">
        <v>1722</v>
      </c>
      <c r="B197" s="144" t="s">
        <v>1828</v>
      </c>
      <c r="C197" s="139" t="s">
        <v>388</v>
      </c>
      <c r="D197" s="185">
        <f>VLOOKUP('610.3'!A89,'610.3'!A89:N316,14,FALSE)</f>
        <v>75016.895603139361</v>
      </c>
    </row>
    <row r="198" spans="1:4" ht="54" thickTop="1" thickBot="1">
      <c r="A198" s="143" t="s">
        <v>1724</v>
      </c>
      <c r="B198" s="144" t="s">
        <v>1829</v>
      </c>
      <c r="C198" s="139" t="s">
        <v>388</v>
      </c>
      <c r="D198" s="185">
        <f>VLOOKUP('610.4'!A89,'610.4'!A89:N317,14,FALSE)</f>
        <v>107194.49560313935</v>
      </c>
    </row>
    <row r="199" spans="1:4" ht="54" thickTop="1" thickBot="1">
      <c r="A199" s="143" t="s">
        <v>1726</v>
      </c>
      <c r="B199" s="144" t="s">
        <v>1302</v>
      </c>
      <c r="C199" s="139" t="s">
        <v>388</v>
      </c>
      <c r="D199" s="185">
        <f>VLOOKUP('610.5'!A89,'610.5'!A89:N318,14,FALSE)</f>
        <v>102767.91279111017</v>
      </c>
    </row>
    <row r="200" spans="1:4" ht="54" thickTop="1" thickBot="1">
      <c r="A200" s="143" t="s">
        <v>1728</v>
      </c>
      <c r="B200" s="144" t="s">
        <v>1830</v>
      </c>
      <c r="C200" s="139" t="s">
        <v>388</v>
      </c>
      <c r="D200" s="185">
        <f>VLOOKUP('610.6'!A89,'610.6'!A89:N319,14,FALSE)</f>
        <v>101276.61026594897</v>
      </c>
    </row>
    <row r="201" spans="1:4" ht="54" thickTop="1" thickBot="1">
      <c r="A201" s="143" t="s">
        <v>1730</v>
      </c>
      <c r="B201" s="144" t="s">
        <v>1831</v>
      </c>
      <c r="C201" s="139" t="s">
        <v>388</v>
      </c>
      <c r="D201" s="185">
        <f>VLOOKUP('610.7'!A89,'610.7'!A89:N320,14,FALSE)</f>
        <v>69804.873510632649</v>
      </c>
    </row>
    <row r="202" spans="1:4" ht="54" thickTop="1" thickBot="1">
      <c r="A202" s="143" t="s">
        <v>1181</v>
      </c>
      <c r="B202" s="144" t="s">
        <v>1832</v>
      </c>
      <c r="C202" s="139" t="s">
        <v>144</v>
      </c>
      <c r="D202" s="185">
        <f>VLOOKUP('620.1'!A88,'620.1'!A88:N321,14,FALSE)</f>
        <v>340842.40364128049</v>
      </c>
    </row>
    <row r="203" spans="1:4" ht="54" thickTop="1" thickBot="1">
      <c r="A203" s="143" t="s">
        <v>1182</v>
      </c>
      <c r="B203" s="144" t="s">
        <v>1962</v>
      </c>
      <c r="C203" s="139" t="s">
        <v>144</v>
      </c>
      <c r="D203" s="185">
        <f>VLOOKUP('620.2'!A88,'620.2'!A88:N322,14,FALSE)</f>
        <v>340842.40364128049</v>
      </c>
    </row>
    <row r="204" spans="1:4" ht="54" thickTop="1" thickBot="1">
      <c r="A204" s="143" t="s">
        <v>1183</v>
      </c>
      <c r="B204" s="144" t="s">
        <v>1833</v>
      </c>
      <c r="C204" s="139" t="s">
        <v>1929</v>
      </c>
      <c r="D204" s="185">
        <f>VLOOKUP('620.3'!A93,'620.3'!A93:N323,14,FALSE)</f>
        <v>50963223.729385249</v>
      </c>
    </row>
    <row r="205" spans="1:4" ht="54" thickTop="1" thickBot="1">
      <c r="A205" s="143" t="s">
        <v>1734</v>
      </c>
      <c r="B205" s="144" t="s">
        <v>1834</v>
      </c>
      <c r="C205" s="139" t="s">
        <v>144</v>
      </c>
      <c r="D205" s="185">
        <f>VLOOKUP('621.1.1'!A95,'621.1.1'!A95:N325,14,FALSE)</f>
        <v>2310818.0859932806</v>
      </c>
    </row>
    <row r="206" spans="1:4" ht="54" thickTop="1" thickBot="1">
      <c r="A206" s="143" t="s">
        <v>1736</v>
      </c>
      <c r="B206" s="144" t="s">
        <v>1835</v>
      </c>
      <c r="C206" s="139" t="s">
        <v>144</v>
      </c>
      <c r="D206" s="185">
        <f>VLOOKUP('621.1.2'!A99,'621.1.2'!A99:N326,14,FALSE)</f>
        <v>3566066.008868753</v>
      </c>
    </row>
    <row r="207" spans="1:4" ht="54" thickTop="1" thickBot="1">
      <c r="A207" s="143" t="s">
        <v>1184</v>
      </c>
      <c r="B207" s="144" t="s">
        <v>1836</v>
      </c>
      <c r="C207" s="139" t="s">
        <v>388</v>
      </c>
      <c r="D207" s="185">
        <f>VLOOKUP('621.2'!A89,'621.2'!A89:N326,14,FALSE)</f>
        <v>2254975.7962577203</v>
      </c>
    </row>
    <row r="208" spans="1:4" ht="54" thickTop="1" thickBot="1">
      <c r="A208" s="143" t="s">
        <v>1185</v>
      </c>
      <c r="B208" s="144" t="s">
        <v>1837</v>
      </c>
      <c r="C208" s="139" t="s">
        <v>144</v>
      </c>
      <c r="D208" s="185">
        <f>VLOOKUP('621.3'!A93,'621.3'!A93:N327,14,FALSE)</f>
        <v>55822571.504907511</v>
      </c>
    </row>
    <row r="209" spans="1:4" ht="54" thickTop="1" thickBot="1">
      <c r="A209" s="143" t="s">
        <v>1186</v>
      </c>
      <c r="B209" s="144" t="s">
        <v>1838</v>
      </c>
      <c r="C209" s="139" t="s">
        <v>388</v>
      </c>
      <c r="D209" s="185">
        <f>VLOOKUP('621.4'!A93,'621.4'!A93:N328,14,FALSE)</f>
        <v>46949484.87229789</v>
      </c>
    </row>
    <row r="210" spans="1:4" ht="54" thickTop="1" thickBot="1">
      <c r="A210" s="143" t="s">
        <v>1187</v>
      </c>
      <c r="B210" s="144" t="s">
        <v>1839</v>
      </c>
      <c r="C210" s="139" t="s">
        <v>144</v>
      </c>
      <c r="D210" s="185">
        <f>VLOOKUP('621.5'!A89,'621.5'!A89:N329,14,FALSE)</f>
        <v>3942908.5036653816</v>
      </c>
    </row>
    <row r="211" spans="1:4" ht="54" thickTop="1" thickBot="1">
      <c r="A211" s="143" t="s">
        <v>1740</v>
      </c>
      <c r="B211" s="144" t="s">
        <v>1840</v>
      </c>
      <c r="C211" s="139" t="s">
        <v>144</v>
      </c>
      <c r="D211" s="185">
        <f>VLOOKUP('621.5.1'!A89,'621.5.1'!A89:N330,14,FALSE)</f>
        <v>524181.20660856261</v>
      </c>
    </row>
    <row r="212" spans="1:4" ht="54" thickTop="1" thickBot="1">
      <c r="A212" s="143" t="s">
        <v>1188</v>
      </c>
      <c r="B212" s="144" t="s">
        <v>1841</v>
      </c>
      <c r="C212" s="139" t="s">
        <v>1929</v>
      </c>
      <c r="D212" s="185">
        <f>VLOOKUP('621.6'!A98,'621.6'!A98:N331,14,FALSE)</f>
        <v>62601302.294153675</v>
      </c>
    </row>
    <row r="213" spans="1:4" ht="54" thickTop="1" thickBot="1">
      <c r="A213" s="143" t="s">
        <v>1815</v>
      </c>
      <c r="B213" s="144" t="s">
        <v>1842</v>
      </c>
      <c r="C213" s="139" t="s">
        <v>1929</v>
      </c>
      <c r="D213" s="185">
        <f>VLOOKUP('621.7'!A89,'621.7'!A89:N332,14,FALSE)</f>
        <v>2725471.6304453253</v>
      </c>
    </row>
    <row r="214" spans="1:4" ht="54" thickTop="1" thickBot="1">
      <c r="A214" s="143" t="s">
        <v>1189</v>
      </c>
      <c r="B214" s="144" t="s">
        <v>2100</v>
      </c>
      <c r="C214" s="139" t="s">
        <v>233</v>
      </c>
      <c r="D214" s="185">
        <f>VLOOKUP('622.1'!A89,'622.1'!A89:N333,14,FALSE)</f>
        <v>97983.763418528455</v>
      </c>
    </row>
    <row r="215" spans="1:4" ht="54" thickTop="1" thickBot="1">
      <c r="A215" s="143" t="s">
        <v>1190</v>
      </c>
      <c r="B215" s="144" t="s">
        <v>1843</v>
      </c>
      <c r="C215" s="139" t="s">
        <v>233</v>
      </c>
      <c r="D215" s="185">
        <f>VLOOKUP('622.2'!A89,'622.2'!A89:N335,14,FALSE)</f>
        <v>494538.43178740051</v>
      </c>
    </row>
    <row r="216" spans="1:4" ht="54" thickTop="1" thickBot="1">
      <c r="A216" s="143" t="s">
        <v>1191</v>
      </c>
      <c r="B216" s="144" t="s">
        <v>1844</v>
      </c>
      <c r="C216" s="139" t="s">
        <v>233</v>
      </c>
      <c r="D216" s="185">
        <f>VLOOKUP('622.3'!A89,'622.3'!A89:N336,14,FALSE)</f>
        <v>813977.02049755747</v>
      </c>
    </row>
    <row r="217" spans="1:4" ht="54" thickTop="1" thickBot="1">
      <c r="A217" s="143" t="s">
        <v>1192</v>
      </c>
      <c r="B217" s="144" t="s">
        <v>1845</v>
      </c>
      <c r="C217" s="139" t="s">
        <v>233</v>
      </c>
      <c r="D217" s="185">
        <f>VLOOKUP('622.4'!A89,'622.4'!A89:N337,14,FALSE)</f>
        <v>801464.08713026112</v>
      </c>
    </row>
    <row r="218" spans="1:4" ht="54" thickTop="1" thickBot="1">
      <c r="A218" s="143" t="s">
        <v>1193</v>
      </c>
      <c r="B218" s="144" t="s">
        <v>1846</v>
      </c>
      <c r="C218" s="139" t="s">
        <v>144</v>
      </c>
      <c r="D218" s="185">
        <f>VLOOKUP('622.5'!A89,'622.5'!A89:N338,14,FALSE)</f>
        <v>71470.170761445959</v>
      </c>
    </row>
    <row r="219" spans="1:4" ht="54" thickTop="1" thickBot="1">
      <c r="A219" s="143" t="s">
        <v>1194</v>
      </c>
      <c r="B219" s="144" t="s">
        <v>1847</v>
      </c>
      <c r="C219" s="139" t="s">
        <v>144</v>
      </c>
      <c r="D219" s="185">
        <f>VLOOKUP('623.1'!A103,'623.1'!A103:N339,14,FALSE)</f>
        <v>459864.38074436673</v>
      </c>
    </row>
    <row r="220" spans="1:4" ht="54" thickTop="1" thickBot="1">
      <c r="A220" s="143" t="s">
        <v>1195</v>
      </c>
      <c r="B220" s="144" t="s">
        <v>1303</v>
      </c>
      <c r="C220" s="139" t="s">
        <v>2101</v>
      </c>
      <c r="D220" s="185">
        <f>VLOOKUP('623.2'!A89,'623.2'!A89:N340,14,FALSE)</f>
        <v>2978940.6513747405</v>
      </c>
    </row>
    <row r="221" spans="1:4" ht="54" thickTop="1" thickBot="1">
      <c r="A221" s="143" t="s">
        <v>1196</v>
      </c>
      <c r="B221" s="144" t="s">
        <v>2220</v>
      </c>
      <c r="C221" s="139" t="s">
        <v>388</v>
      </c>
      <c r="D221" s="185">
        <f>VLOOKUP('630.1'!A89,'630.1'!A89:N341,14,FALSE)</f>
        <v>1027841.3721863251</v>
      </c>
    </row>
    <row r="222" spans="1:4" ht="54" thickTop="1" thickBot="1">
      <c r="A222" s="143" t="s">
        <v>1197</v>
      </c>
      <c r="B222" s="144" t="s">
        <v>2221</v>
      </c>
      <c r="C222" s="139" t="s">
        <v>388</v>
      </c>
      <c r="D222" s="185">
        <f>VLOOKUP('630.2'!A89,'630.2'!A89:N342,14,FALSE)</f>
        <v>1001988.8172980342</v>
      </c>
    </row>
    <row r="223" spans="1:4" ht="54" thickTop="1" thickBot="1">
      <c r="A223" s="143" t="s">
        <v>1198</v>
      </c>
      <c r="B223" s="144" t="s">
        <v>2222</v>
      </c>
      <c r="C223" s="139" t="s">
        <v>388</v>
      </c>
      <c r="D223" s="185">
        <f>VLOOKUP('630.3'!A89,'630.3'!A89:N343,14,FALSE)</f>
        <v>692030.01612054952</v>
      </c>
    </row>
    <row r="224" spans="1:4" ht="54" thickTop="1" thickBot="1">
      <c r="A224" s="143" t="s">
        <v>1199</v>
      </c>
      <c r="B224" s="144" t="s">
        <v>2223</v>
      </c>
      <c r="C224" s="139" t="s">
        <v>388</v>
      </c>
      <c r="D224" s="185">
        <f>VLOOKUP('630.4'!A89,'630.4'!A89:N344,14,FALSE)</f>
        <v>549025.28906341712</v>
      </c>
    </row>
    <row r="225" spans="1:4" ht="54" thickTop="1" thickBot="1">
      <c r="A225" s="143" t="s">
        <v>1200</v>
      </c>
      <c r="B225" s="144" t="s">
        <v>2224</v>
      </c>
      <c r="C225" s="139" t="s">
        <v>388</v>
      </c>
      <c r="D225" s="185">
        <f>VLOOKUP('630.5'!A93,'630.5'!A93:N345,14,FALSE)</f>
        <v>414367.30784210778</v>
      </c>
    </row>
    <row r="226" spans="1:4" ht="54" thickTop="1" thickBot="1">
      <c r="A226" s="143" t="s">
        <v>1201</v>
      </c>
      <c r="B226" s="144" t="s">
        <v>2225</v>
      </c>
      <c r="C226" s="139" t="s">
        <v>388</v>
      </c>
      <c r="D226" s="185">
        <f>VLOOKUP('630.6'!A93,'630.6'!A89:N346,14,FALSE)</f>
        <v>358494.05846224888</v>
      </c>
    </row>
    <row r="227" spans="1:4" ht="54" thickTop="1" thickBot="1">
      <c r="A227" s="143" t="s">
        <v>1202</v>
      </c>
      <c r="B227" s="144" t="s">
        <v>2226</v>
      </c>
      <c r="C227" s="139" t="s">
        <v>388</v>
      </c>
      <c r="D227" s="185">
        <f>VLOOKUP('630.7'!A93,'630.7'!A90:N347,14,FALSE)</f>
        <v>267879.47885393089</v>
      </c>
    </row>
    <row r="228" spans="1:4" ht="54" thickTop="1" thickBot="1">
      <c r="A228" s="143" t="s">
        <v>1203</v>
      </c>
      <c r="B228" s="144" t="s">
        <v>1848</v>
      </c>
      <c r="C228" s="139" t="s">
        <v>144</v>
      </c>
      <c r="D228" s="185">
        <f>VLOOKUP('632.1'!A90,'632.1'!A90:N349,14,FALSE)</f>
        <v>328511.40360885242</v>
      </c>
    </row>
    <row r="229" spans="1:4" ht="54" thickTop="1" thickBot="1">
      <c r="A229" s="143" t="s">
        <v>1743</v>
      </c>
      <c r="B229" s="144" t="s">
        <v>1849</v>
      </c>
      <c r="C229" s="139" t="s">
        <v>144</v>
      </c>
      <c r="D229" s="185">
        <f>VLOOKUP('632.2'!A90,'632.2'!A90:N350,14,FALSE)</f>
        <v>332996.36390685244</v>
      </c>
    </row>
    <row r="230" spans="1:4" ht="54" thickTop="1" thickBot="1">
      <c r="A230" s="143" t="s">
        <v>1746</v>
      </c>
      <c r="B230" s="144" t="s">
        <v>1850</v>
      </c>
      <c r="C230" s="139" t="s">
        <v>377</v>
      </c>
      <c r="D230" s="185">
        <f>VLOOKUP('640.1'!A90,'640.1'!A90:N351,14,FALSE)</f>
        <v>5765.1586661286292</v>
      </c>
    </row>
    <row r="231" spans="1:4" ht="54" thickTop="1" thickBot="1">
      <c r="A231" s="143" t="s">
        <v>1747</v>
      </c>
      <c r="B231" s="144" t="s">
        <v>1851</v>
      </c>
      <c r="C231" s="139" t="s">
        <v>377</v>
      </c>
      <c r="D231" s="185">
        <f>VLOOKUP('640.2'!A90,'640.2'!A90:N352,14,FALSE)</f>
        <v>6943.2475289020877</v>
      </c>
    </row>
    <row r="232" spans="1:4" ht="54" thickTop="1" thickBot="1">
      <c r="A232" s="143" t="s">
        <v>1204</v>
      </c>
      <c r="B232" s="144" t="s">
        <v>1852</v>
      </c>
      <c r="C232" s="139" t="s">
        <v>1748</v>
      </c>
      <c r="D232" s="185">
        <f>VLOOKUP('641.1'!A90,'641.1'!A90:N353,14,FALSE)</f>
        <v>2084.1671497242583</v>
      </c>
    </row>
    <row r="233" spans="1:4" ht="54" thickTop="1" thickBot="1">
      <c r="A233" s="143" t="s">
        <v>1205</v>
      </c>
      <c r="B233" s="144" t="s">
        <v>1852</v>
      </c>
      <c r="C233" s="139" t="s">
        <v>377</v>
      </c>
      <c r="D233" s="185">
        <f>VLOOKUP('641.2'!A90,'641.2'!A90:N354,14,FALSE)</f>
        <v>53607.439451297192</v>
      </c>
    </row>
    <row r="234" spans="1:4" ht="54" thickTop="1" thickBot="1">
      <c r="A234" s="143" t="s">
        <v>1206</v>
      </c>
      <c r="B234" s="144" t="s">
        <v>1853</v>
      </c>
      <c r="C234" s="139" t="s">
        <v>1929</v>
      </c>
      <c r="D234" s="185">
        <f>VLOOKUP('642.1'!A90,'642.1'!A90:N355,14,FALSE)</f>
        <v>650573.8663000738</v>
      </c>
    </row>
    <row r="235" spans="1:4" ht="54" thickTop="1" thickBot="1">
      <c r="A235" s="143" t="s">
        <v>1207</v>
      </c>
      <c r="B235" s="144" t="s">
        <v>1854</v>
      </c>
      <c r="C235" s="139" t="s">
        <v>144</v>
      </c>
      <c r="D235" s="185">
        <f>VLOOKUP('642.2'!A90,'642.2'!A90:N356,14,FALSE)</f>
        <v>53145.925702126522</v>
      </c>
    </row>
    <row r="236" spans="1:4" ht="54" thickTop="1" thickBot="1">
      <c r="A236" s="143" t="s">
        <v>1208</v>
      </c>
      <c r="B236" s="144" t="s">
        <v>1855</v>
      </c>
      <c r="C236" s="139" t="s">
        <v>377</v>
      </c>
      <c r="D236" s="185">
        <f>VLOOKUP('650.1'!A95,'650.1'!A95:N358,14,FALSE)</f>
        <v>10364.591600301675</v>
      </c>
    </row>
    <row r="237" spans="1:4" ht="54" thickTop="1" thickBot="1">
      <c r="A237" s="143" t="s">
        <v>1209</v>
      </c>
      <c r="B237" s="144" t="s">
        <v>2233</v>
      </c>
      <c r="C237" s="139" t="s">
        <v>377</v>
      </c>
      <c r="D237" s="185">
        <f>VLOOKUP('650.2'!A93,'650.2'!A93:N359,14,FALSE)</f>
        <v>8409.1941141532225</v>
      </c>
    </row>
    <row r="238" spans="1:4" ht="54" thickTop="1" thickBot="1">
      <c r="A238" s="143" t="s">
        <v>1210</v>
      </c>
      <c r="B238" s="144" t="s">
        <v>1856</v>
      </c>
      <c r="C238" s="139" t="s">
        <v>377</v>
      </c>
      <c r="D238" s="209">
        <f>VLOOKUP('650.3'!A90,'650.3'!A90:N360,14,FALSE)</f>
        <v>325</v>
      </c>
    </row>
    <row r="239" spans="1:4" ht="54" thickTop="1" thickBot="1">
      <c r="A239" s="143" t="s">
        <v>1211</v>
      </c>
      <c r="B239" s="144" t="s">
        <v>2237</v>
      </c>
      <c r="C239" s="139" t="s">
        <v>377</v>
      </c>
      <c r="D239" s="185">
        <f>VLOOKUP('650.4'!A93,'650.4'!A93:N361,14,FALSE)</f>
        <v>4118.6740008126299</v>
      </c>
    </row>
    <row r="240" spans="1:4" ht="57.75" thickTop="1" thickBot="1">
      <c r="A240" s="143" t="s">
        <v>1212</v>
      </c>
      <c r="B240" s="144" t="s">
        <v>1857</v>
      </c>
      <c r="C240" s="139" t="s">
        <v>233</v>
      </c>
      <c r="D240" s="185">
        <f>VLOOKUP('660.1'!A87,'660.1'!A87:N362,14,FALSE)</f>
        <v>345136.87661488773</v>
      </c>
    </row>
    <row r="241" spans="1:4" ht="76.5" thickTop="1" thickBot="1">
      <c r="A241" s="143" t="s">
        <v>1213</v>
      </c>
      <c r="B241" s="144" t="s">
        <v>1964</v>
      </c>
      <c r="C241" s="139" t="s">
        <v>144</v>
      </c>
      <c r="D241" s="185">
        <f>VLOOKUP('660.2'!A87,'660.2'!A87:N363,14,FALSE)</f>
        <v>390182.15829372156</v>
      </c>
    </row>
    <row r="242" spans="1:4" ht="54" thickTop="1" thickBot="1">
      <c r="A242" s="143" t="s">
        <v>1761</v>
      </c>
      <c r="B242" s="144" t="s">
        <v>1858</v>
      </c>
      <c r="C242" s="139" t="s">
        <v>144</v>
      </c>
      <c r="D242" s="185">
        <f>VLOOKUP('661.1'!A87,'661.1'!A87:N364,14,FALSE)</f>
        <v>624926.61791929393</v>
      </c>
    </row>
    <row r="243" spans="1:4" ht="54" thickTop="1" thickBot="1">
      <c r="A243" s="143" t="s">
        <v>1214</v>
      </c>
      <c r="B243" s="144" t="s">
        <v>1859</v>
      </c>
      <c r="C243" s="139" t="s">
        <v>144</v>
      </c>
      <c r="D243" s="185">
        <f>VLOOKUP('662.1'!A87,'662.1'!A87:N365,14,FALSE)</f>
        <v>432812.67732868728</v>
      </c>
    </row>
    <row r="244" spans="1:4" ht="54" thickTop="1" thickBot="1">
      <c r="A244" s="143" t="s">
        <v>1215</v>
      </c>
      <c r="B244" s="144" t="s">
        <v>1860</v>
      </c>
      <c r="C244" s="139" t="s">
        <v>144</v>
      </c>
      <c r="D244" s="185">
        <f>VLOOKUP('662.2'!A87,'662.2'!A87:N366,14,FALSE)</f>
        <v>428313.11666457483</v>
      </c>
    </row>
    <row r="245" spans="1:4" ht="54" thickTop="1" thickBot="1">
      <c r="A245" s="143" t="s">
        <v>1762</v>
      </c>
      <c r="B245" s="144" t="s">
        <v>1861</v>
      </c>
      <c r="C245" s="139" t="s">
        <v>144</v>
      </c>
      <c r="D245" s="185">
        <f>VLOOKUP('663.1'!A87,'663.1'!A87:N367,14,FALSE)</f>
        <v>25718.885842280702</v>
      </c>
    </row>
    <row r="246" spans="1:4" ht="54" thickTop="1" thickBot="1">
      <c r="A246" s="143" t="s">
        <v>1216</v>
      </c>
      <c r="B246" s="144" t="s">
        <v>1862</v>
      </c>
      <c r="C246" s="139" t="s">
        <v>388</v>
      </c>
      <c r="D246" s="185">
        <f>VLOOKUP('670.1'!A87,'670.1'!A87:N368,14,FALSE)</f>
        <v>255924.79799309681</v>
      </c>
    </row>
    <row r="247" spans="1:4" ht="54" thickTop="1" thickBot="1">
      <c r="A247" s="143" t="s">
        <v>1217</v>
      </c>
      <c r="B247" s="144" t="s">
        <v>1863</v>
      </c>
      <c r="C247" s="139" t="s">
        <v>388</v>
      </c>
      <c r="D247" s="185">
        <f>VLOOKUP('670.2'!A87,'670.2'!A87:N369,14,FALSE)</f>
        <v>282166.03914900596</v>
      </c>
    </row>
    <row r="248" spans="1:4" ht="54" thickTop="1" thickBot="1">
      <c r="A248" s="143" t="s">
        <v>1764</v>
      </c>
      <c r="B248" s="144" t="s">
        <v>1864</v>
      </c>
      <c r="C248" s="139" t="s">
        <v>388</v>
      </c>
      <c r="D248" s="185">
        <f>VLOOKUP('670.3'!A87,'670.3'!A87:N370,14,FALSE)</f>
        <v>283234.61949309689</v>
      </c>
    </row>
    <row r="249" spans="1:4" ht="54" thickTop="1" thickBot="1">
      <c r="A249" s="143" t="s">
        <v>1765</v>
      </c>
      <c r="B249" s="144" t="s">
        <v>1865</v>
      </c>
      <c r="C249" s="139" t="s">
        <v>388</v>
      </c>
      <c r="D249" s="185">
        <f>VLOOKUP('670.4'!A87,'670.4'!A87:N371,14,FALSE)</f>
        <v>302923.96875787718</v>
      </c>
    </row>
    <row r="250" spans="1:4" ht="54" thickTop="1" thickBot="1">
      <c r="A250" s="143" t="s">
        <v>1766</v>
      </c>
      <c r="B250" s="144" t="s">
        <v>1866</v>
      </c>
      <c r="C250" s="139" t="s">
        <v>388</v>
      </c>
      <c r="D250" s="185">
        <f>VLOOKUP('670.5'!A89,'670.5'!A89:N372,14,FALSE)</f>
        <v>298011.04782306362</v>
      </c>
    </row>
    <row r="251" spans="1:4" ht="54" thickTop="1" thickBot="1">
      <c r="A251" s="143" t="s">
        <v>1218</v>
      </c>
      <c r="B251" s="144" t="s">
        <v>1867</v>
      </c>
      <c r="C251" s="139" t="s">
        <v>388</v>
      </c>
      <c r="D251" s="185">
        <f>VLOOKUP('671.1'!A89,'671.1'!A89:N373,14,FALSE)</f>
        <v>472014.36195470544</v>
      </c>
    </row>
    <row r="252" spans="1:4" ht="54" thickTop="1" thickBot="1">
      <c r="A252" s="143" t="s">
        <v>1219</v>
      </c>
      <c r="B252" s="144" t="s">
        <v>1868</v>
      </c>
      <c r="C252" s="139" t="s">
        <v>144</v>
      </c>
      <c r="D252" s="185">
        <f>VLOOKUP('671.2'!A89,'671.2'!A89:N374,14,FALSE)</f>
        <v>73427.714382561753</v>
      </c>
    </row>
    <row r="253" spans="1:4" ht="54" thickTop="1" thickBot="1">
      <c r="A253" s="143" t="s">
        <v>1767</v>
      </c>
      <c r="B253" s="144" t="s">
        <v>1869</v>
      </c>
      <c r="C253" s="139" t="s">
        <v>388</v>
      </c>
      <c r="D253" s="185">
        <f>VLOOKUP('671.3'!A87,'671.3'!A87:N375,14,FALSE)</f>
        <v>508510.96438487805</v>
      </c>
    </row>
    <row r="254" spans="1:4" ht="54" thickTop="1" thickBot="1">
      <c r="A254" s="143" t="s">
        <v>1768</v>
      </c>
      <c r="B254" s="144" t="s">
        <v>1870</v>
      </c>
      <c r="C254" s="139" t="s">
        <v>144</v>
      </c>
      <c r="D254" s="185">
        <f>VLOOKUP('671.4'!A87,'671.4'!A87:N376,14,FALSE)</f>
        <v>76331.863058203511</v>
      </c>
    </row>
    <row r="255" spans="1:4" ht="54" thickTop="1" thickBot="1">
      <c r="A255" s="143" t="s">
        <v>1220</v>
      </c>
      <c r="B255" s="144" t="s">
        <v>1871</v>
      </c>
      <c r="C255" s="139" t="s">
        <v>144</v>
      </c>
      <c r="D255" s="185">
        <f>VLOOKUP('672.1'!A87,'672.1'!A87:N377,14,FALSE)</f>
        <v>35485.273573916034</v>
      </c>
    </row>
    <row r="256" spans="1:4" ht="54" thickTop="1" thickBot="1">
      <c r="A256" s="143" t="s">
        <v>1769</v>
      </c>
      <c r="B256" s="144" t="s">
        <v>1872</v>
      </c>
      <c r="C256" s="139" t="s">
        <v>144</v>
      </c>
      <c r="D256" s="185">
        <f>VLOOKUP('672.2'!A87,'672.2'!A87:N378,14,FALSE)</f>
        <v>34587.971269502043</v>
      </c>
    </row>
    <row r="257" spans="1:4" ht="54" thickTop="1" thickBot="1">
      <c r="A257" s="143" t="s">
        <v>1770</v>
      </c>
      <c r="B257" s="144" t="s">
        <v>1873</v>
      </c>
      <c r="C257" s="139" t="s">
        <v>144</v>
      </c>
      <c r="D257" s="185">
        <f>VLOOKUP('672.3'!A87,'672.3'!A87:N379,14,FALSE)</f>
        <v>37061.364047880845</v>
      </c>
    </row>
    <row r="258" spans="1:4" ht="54" thickTop="1" thickBot="1">
      <c r="A258" s="143" t="s">
        <v>1771</v>
      </c>
      <c r="B258" s="144" t="s">
        <v>1874</v>
      </c>
      <c r="C258" s="139" t="s">
        <v>144</v>
      </c>
      <c r="D258" s="185">
        <f>VLOOKUP('672.4'!A87,'672.3'!A87:N380,14,FALSE)</f>
        <v>37061.364047880845</v>
      </c>
    </row>
    <row r="259" spans="1:4" ht="54" thickTop="1" thickBot="1">
      <c r="A259" s="143" t="s">
        <v>1816</v>
      </c>
      <c r="B259" s="144" t="s">
        <v>1875</v>
      </c>
      <c r="C259" s="139" t="s">
        <v>233</v>
      </c>
      <c r="D259" s="185">
        <f>VLOOKUP('673.1.1'!A87,'673.1.1'!A87:N381,14,FALSE)</f>
        <v>8099.8294592193888</v>
      </c>
    </row>
    <row r="260" spans="1:4" ht="54" thickTop="1" thickBot="1">
      <c r="A260" s="143" t="s">
        <v>1817</v>
      </c>
      <c r="B260" s="144" t="s">
        <v>2152</v>
      </c>
      <c r="C260" s="139" t="s">
        <v>233</v>
      </c>
      <c r="D260" s="185">
        <f>VLOOKUP('673.1.2'!A87,'673.1.2'!A87:N382,14,FALSE)</f>
        <v>7637.8393592193879</v>
      </c>
    </row>
    <row r="261" spans="1:4" ht="54" thickTop="1" thickBot="1">
      <c r="A261" s="143" t="s">
        <v>1221</v>
      </c>
      <c r="B261" s="144" t="s">
        <v>1876</v>
      </c>
      <c r="C261" s="139" t="s">
        <v>388</v>
      </c>
      <c r="D261" s="185">
        <f>VLOOKUP('673.2'!A87,'673.2'!A87:N383,14,FALSE)</f>
        <v>81234.114438275952</v>
      </c>
    </row>
    <row r="262" spans="1:4" ht="54" thickTop="1" thickBot="1">
      <c r="A262" s="143" t="s">
        <v>1222</v>
      </c>
      <c r="B262" s="144" t="s">
        <v>1877</v>
      </c>
      <c r="C262" s="139" t="s">
        <v>388</v>
      </c>
      <c r="D262" s="185">
        <f>VLOOKUP('673.3'!A89,'673.3'!A89:N384,14,FALSE)</f>
        <v>54849.338699342545</v>
      </c>
    </row>
    <row r="263" spans="1:4" ht="54" thickTop="1" thickBot="1">
      <c r="A263" s="143" t="s">
        <v>1223</v>
      </c>
      <c r="B263" s="144" t="s">
        <v>2102</v>
      </c>
      <c r="C263" s="139" t="s">
        <v>144</v>
      </c>
      <c r="D263" s="185">
        <f>VLOOKUP('674.1'!A89,'674.1'!A89:N385,14,FALSE)</f>
        <v>100391.49801315869</v>
      </c>
    </row>
    <row r="264" spans="1:4" ht="54" thickTop="1" thickBot="1">
      <c r="A264" s="143" t="s">
        <v>1224</v>
      </c>
      <c r="B264" s="144" t="s">
        <v>1878</v>
      </c>
      <c r="C264" s="139" t="s">
        <v>144</v>
      </c>
      <c r="D264" s="185">
        <f>VLOOKUP('674.2'!A89,'674.2'!A89:N386,14,FALSE)</f>
        <v>192776.39651941252</v>
      </c>
    </row>
    <row r="265" spans="1:4" ht="54" thickTop="1" thickBot="1">
      <c r="A265" s="143" t="s">
        <v>1225</v>
      </c>
      <c r="B265" s="144" t="s">
        <v>1879</v>
      </c>
      <c r="C265" s="139" t="s">
        <v>233</v>
      </c>
      <c r="D265" s="185">
        <f>VLOOKUP('680.1'!A87,'680.1'!A87:N387,14,FALSE)</f>
        <v>161691.62887753703</v>
      </c>
    </row>
    <row r="266" spans="1:4" ht="54" thickTop="1" thickBot="1">
      <c r="A266" s="143" t="s">
        <v>1226</v>
      </c>
      <c r="B266" s="144" t="s">
        <v>1880</v>
      </c>
      <c r="C266" s="139" t="s">
        <v>144</v>
      </c>
      <c r="D266" s="185">
        <f>VLOOKUP('680.2'!A87,'680.2'!A87:N388,14,FALSE)</f>
        <v>13593.957291905193</v>
      </c>
    </row>
    <row r="267" spans="1:4" ht="54" thickTop="1" thickBot="1">
      <c r="A267" s="143" t="s">
        <v>1227</v>
      </c>
      <c r="B267" s="144" t="s">
        <v>1881</v>
      </c>
      <c r="C267" s="139" t="s">
        <v>388</v>
      </c>
      <c r="D267" s="185">
        <f>VLOOKUP('680.3'!A89,'680.3'!A89:N389,14,FALSE)</f>
        <v>67088.435658659466</v>
      </c>
    </row>
    <row r="268" spans="1:4" ht="54" thickTop="1" thickBot="1">
      <c r="A268" s="143" t="s">
        <v>1228</v>
      </c>
      <c r="B268" s="144" t="s">
        <v>1882</v>
      </c>
      <c r="C268" s="139" t="s">
        <v>388</v>
      </c>
      <c r="D268" s="185">
        <f>VLOOKUP('681.1'!A89,'681.1'!A89:N390,14,FALSE)</f>
        <v>172708.130724449</v>
      </c>
    </row>
    <row r="269" spans="1:4" ht="54" thickTop="1" thickBot="1">
      <c r="A269" s="143" t="s">
        <v>1776</v>
      </c>
      <c r="B269" s="144" t="s">
        <v>1883</v>
      </c>
      <c r="C269" s="139" t="s">
        <v>388</v>
      </c>
      <c r="D269" s="185">
        <f>VLOOKUP('681.2'!A89,'681.2'!A89:N391,14,FALSE)</f>
        <v>198949.37188035809</v>
      </c>
    </row>
    <row r="270" spans="1:4" ht="54" thickTop="1" thickBot="1">
      <c r="A270" s="143" t="s">
        <v>1777</v>
      </c>
      <c r="B270" s="144" t="s">
        <v>1884</v>
      </c>
      <c r="C270" s="139" t="s">
        <v>388</v>
      </c>
      <c r="D270" s="185">
        <f>VLOOKUP('681.3'!A89,'681.3'!A89:N392,14,FALSE)</f>
        <v>200017.95222444902</v>
      </c>
    </row>
    <row r="271" spans="1:4" ht="54" thickTop="1" thickBot="1">
      <c r="A271" s="143" t="s">
        <v>1778</v>
      </c>
      <c r="B271" s="144" t="s">
        <v>1885</v>
      </c>
      <c r="C271" s="139" t="s">
        <v>388</v>
      </c>
      <c r="D271" s="185">
        <f>VLOOKUP('681.4'!A89,'681.4'!A89:N393,14,FALSE)</f>
        <v>219707.30148922931</v>
      </c>
    </row>
    <row r="272" spans="1:4" ht="54" thickTop="1" thickBot="1">
      <c r="A272" s="143" t="s">
        <v>1229</v>
      </c>
      <c r="B272" s="144" t="s">
        <v>1886</v>
      </c>
      <c r="C272" s="139" t="s">
        <v>388</v>
      </c>
      <c r="D272" s="185">
        <f>VLOOKUP('682.1'!A89,'682.1'!A89:N394,14,FALSE)</f>
        <v>223361.60315408796</v>
      </c>
    </row>
    <row r="273" spans="1:4" ht="54" thickTop="1" thickBot="1">
      <c r="A273" s="143" t="s">
        <v>1779</v>
      </c>
      <c r="B273" s="144" t="s">
        <v>1887</v>
      </c>
      <c r="C273" s="139" t="s">
        <v>388</v>
      </c>
      <c r="D273" s="185">
        <f>VLOOKUP('682.2'!A89,'682.2'!A89:N395,14,FALSE)</f>
        <v>223361.60315408796</v>
      </c>
    </row>
    <row r="274" spans="1:4" ht="54" thickTop="1" thickBot="1">
      <c r="A274" s="143" t="s">
        <v>1781</v>
      </c>
      <c r="B274" s="144" t="s">
        <v>1888</v>
      </c>
      <c r="C274" s="139" t="s">
        <v>388</v>
      </c>
      <c r="D274" s="185">
        <f>VLOOKUP('682.3'!A89,'682.3'!A89:N396,14,FALSE)</f>
        <v>223361.60315408796</v>
      </c>
    </row>
    <row r="275" spans="1:4" ht="54" thickTop="1" thickBot="1">
      <c r="A275" s="143" t="s">
        <v>1783</v>
      </c>
      <c r="B275" s="144" t="s">
        <v>2103</v>
      </c>
      <c r="C275" s="139" t="s">
        <v>388</v>
      </c>
      <c r="D275" s="185">
        <f>VLOOKUP('682.4'!A89,'682.4'!A89:N397,14,FALSE)</f>
        <v>223361.60315408796</v>
      </c>
    </row>
    <row r="276" spans="1:4" ht="54" thickTop="1" thickBot="1">
      <c r="A276" s="143" t="s">
        <v>1785</v>
      </c>
      <c r="B276" s="144" t="s">
        <v>1889</v>
      </c>
      <c r="C276" s="139" t="s">
        <v>233</v>
      </c>
      <c r="D276" s="185">
        <f>VLOOKUP('683.1'!A89,'683.1'!A89:N398,14,FALSE)</f>
        <v>13991.8547030379</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13991.8547030379</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75754.145821319893</v>
      </c>
    </row>
    <row r="281" spans="1:4" ht="54" thickTop="1" thickBot="1">
      <c r="A281" s="143" t="s">
        <v>2153</v>
      </c>
      <c r="B281" s="144" t="s">
        <v>1894</v>
      </c>
      <c r="C281" s="139" t="s">
        <v>233</v>
      </c>
      <c r="D281" s="185">
        <f>VLOOKUP('690.1.1'!A89,'690.1.1'!A89:N403,14,FALSE)</f>
        <v>15209.162737586394</v>
      </c>
    </row>
    <row r="282" spans="1:4" ht="54" thickTop="1" thickBot="1">
      <c r="A282" s="143" t="s">
        <v>1794</v>
      </c>
      <c r="B282" s="144" t="s">
        <v>1895</v>
      </c>
      <c r="C282" s="139" t="s">
        <v>233</v>
      </c>
      <c r="D282" s="185">
        <f>VLOOKUP('690.1.2'!A89,'690.1.2'!A89:N404,14,FALSE)</f>
        <v>25007.2400207229</v>
      </c>
    </row>
    <row r="283" spans="1:4" ht="54" thickTop="1" thickBot="1">
      <c r="A283" s="143" t="s">
        <v>1230</v>
      </c>
      <c r="B283" s="144" t="s">
        <v>1896</v>
      </c>
      <c r="C283" s="139" t="s">
        <v>144</v>
      </c>
      <c r="D283" s="185">
        <f>VLOOKUP('700.1'!A89,'700.1'!A89:N405,14,FALSE)</f>
        <v>1963.5590784036945</v>
      </c>
    </row>
    <row r="284" spans="1:4" ht="54" thickTop="1" thickBot="1">
      <c r="A284" s="143" t="s">
        <v>1231</v>
      </c>
      <c r="B284" s="144" t="s">
        <v>1897</v>
      </c>
      <c r="C284" s="139" t="s">
        <v>144</v>
      </c>
      <c r="D284" s="185">
        <f>VLOOKUP('700.2'!A89,'700.2'!A89:N406,14,FALSE)</f>
        <v>1919.0393001210368</v>
      </c>
    </row>
    <row r="285" spans="1:4" ht="54" thickTop="1" thickBot="1">
      <c r="A285" s="143" t="s">
        <v>1232</v>
      </c>
      <c r="B285" s="144" t="s">
        <v>1898</v>
      </c>
      <c r="C285" s="139" t="s">
        <v>233</v>
      </c>
      <c r="D285" s="185">
        <f>VLOOKUP('700.3'!A89,'700.3'!A89:N407,14,FALSE)</f>
        <v>40480.389796809017</v>
      </c>
    </row>
    <row r="286" spans="1:4" ht="54" thickTop="1" thickBot="1">
      <c r="A286" s="143" t="s">
        <v>1233</v>
      </c>
      <c r="B286" s="144" t="s">
        <v>1899</v>
      </c>
      <c r="C286" s="139" t="s">
        <v>233</v>
      </c>
      <c r="D286" s="185">
        <f>VLOOKUP('700.4'!A89,'700.4'!A89:N408,14,FALSE)</f>
        <v>46641.914737561929</v>
      </c>
    </row>
    <row r="287" spans="1:4" ht="54" thickTop="1" thickBot="1">
      <c r="A287" s="143" t="s">
        <v>1234</v>
      </c>
      <c r="B287" s="144" t="s">
        <v>1900</v>
      </c>
      <c r="C287" s="139" t="s">
        <v>1929</v>
      </c>
      <c r="D287" s="185">
        <f>VLOOKUP('701.1'!A89,'701.1'!A89:N409,14,FALSE)</f>
        <v>8376.1048952053188</v>
      </c>
    </row>
    <row r="288" spans="1:4" ht="54" thickTop="1" thickBot="1">
      <c r="A288" s="143" t="s">
        <v>1797</v>
      </c>
      <c r="B288" s="144" t="s">
        <v>1901</v>
      </c>
      <c r="C288" s="139" t="s">
        <v>1929</v>
      </c>
      <c r="D288" s="185">
        <f>VLOOKUP('710.1'!A89,'710.1'!A89:N410,14,FALSE)</f>
        <v>612661.12475926825</v>
      </c>
    </row>
    <row r="289" spans="1:4" ht="54" thickTop="1" thickBot="1">
      <c r="A289" s="143" t="s">
        <v>1235</v>
      </c>
      <c r="B289" s="144" t="s">
        <v>1902</v>
      </c>
      <c r="C289" s="139" t="s">
        <v>233</v>
      </c>
      <c r="D289" s="185">
        <f>VLOOKUP('710.2'!A89,'710.2'!A89:N411,14,FALSE)</f>
        <v>462602.12475926819</v>
      </c>
    </row>
    <row r="290" spans="1:4" ht="54" thickTop="1" thickBot="1">
      <c r="A290" s="143" t="s">
        <v>1236</v>
      </c>
      <c r="B290" s="144" t="s">
        <v>1903</v>
      </c>
      <c r="C290" s="139" t="s">
        <v>1929</v>
      </c>
      <c r="D290" s="185">
        <f>VLOOKUP('720.1'!A89,'720.1'!A89:N412,14,FALSE)</f>
        <v>485232.9394096341</v>
      </c>
    </row>
    <row r="291" spans="1:4" ht="54" thickTop="1" thickBot="1">
      <c r="A291" s="143" t="s">
        <v>1237</v>
      </c>
      <c r="B291" s="144" t="s">
        <v>1904</v>
      </c>
      <c r="C291" s="139" t="s">
        <v>144</v>
      </c>
      <c r="D291" s="185">
        <f>VLOOKUP('730.1'!A89,'730.1'!A89:N413,14,FALSE)</f>
        <v>122851.05990767444</v>
      </c>
    </row>
    <row r="292" spans="1:4" ht="54" thickTop="1" thickBot="1">
      <c r="A292" s="143" t="s">
        <v>1238</v>
      </c>
      <c r="B292" s="144" t="s">
        <v>1905</v>
      </c>
      <c r="C292" s="139" t="s">
        <v>1929</v>
      </c>
      <c r="D292" s="185">
        <f>VLOOKUP('730.2'!A89,'730.2'!A89:N414,14,FALSE)</f>
        <v>103726.99826251256</v>
      </c>
    </row>
    <row r="293" spans="1:4" ht="54" thickTop="1" thickBot="1">
      <c r="A293" s="143" t="s">
        <v>1239</v>
      </c>
      <c r="B293" s="144" t="s">
        <v>1906</v>
      </c>
      <c r="C293" s="139" t="s">
        <v>1929</v>
      </c>
      <c r="D293" s="185">
        <f>VLOOKUP('730.3'!A89,'730.3'!A89:N415,14,FALSE)</f>
        <v>94617.160258888005</v>
      </c>
    </row>
    <row r="294" spans="1:4" ht="54" thickTop="1" thickBot="1">
      <c r="A294" s="143" t="s">
        <v>1798</v>
      </c>
      <c r="B294" s="144" t="s">
        <v>1907</v>
      </c>
      <c r="C294" s="139" t="s">
        <v>1929</v>
      </c>
      <c r="D294" s="185">
        <f>VLOOKUP('730.4'!A89,'730.4'!A89:N416,14,FALSE)</f>
        <v>28602.723478317886</v>
      </c>
    </row>
    <row r="295" spans="1:4" ht="54" thickTop="1" thickBot="1">
      <c r="A295" s="143" t="s">
        <v>1240</v>
      </c>
      <c r="B295" s="144" t="s">
        <v>1908</v>
      </c>
      <c r="C295" s="139" t="s">
        <v>144</v>
      </c>
      <c r="D295" s="185">
        <f>VLOOKUP('731.1'!A89,'731.1'!A89:N417,14,FALSE)</f>
        <v>147647.65989937767</v>
      </c>
    </row>
    <row r="296" spans="1:4" ht="54" thickTop="1" thickBot="1">
      <c r="A296" s="143" t="s">
        <v>1241</v>
      </c>
      <c r="B296" s="144" t="s">
        <v>1909</v>
      </c>
      <c r="C296" s="139" t="s">
        <v>2101</v>
      </c>
      <c r="D296" s="185">
        <f>VLOOKUP('740.1'!A89,'740.1'!A89:N418,14,FALSE)</f>
        <v>12560.374863365849</v>
      </c>
    </row>
    <row r="297" spans="1:4" ht="54" thickTop="1" thickBot="1">
      <c r="A297" s="143" t="s">
        <v>1801</v>
      </c>
      <c r="B297" s="144" t="s">
        <v>1910</v>
      </c>
      <c r="C297" s="139" t="s">
        <v>1929</v>
      </c>
      <c r="D297" s="185">
        <f>VLOOKUP('741.1'!A89,'741.1'!A89:N419,14,FALSE)</f>
        <v>53464.717451721343</v>
      </c>
    </row>
    <row r="298" spans="1:4" ht="54" thickTop="1" thickBot="1">
      <c r="A298" s="143" t="s">
        <v>1242</v>
      </c>
      <c r="B298" s="144" t="s">
        <v>1911</v>
      </c>
      <c r="C298" s="139" t="s">
        <v>144</v>
      </c>
      <c r="D298" s="185">
        <f>VLOOKUP('800.1'!A89,'800.1'!A89:N420,14,FALSE)</f>
        <v>7007.3432615627371</v>
      </c>
    </row>
    <row r="299" spans="1:4" ht="54" thickTop="1" thickBot="1">
      <c r="A299" s="143" t="s">
        <v>1243</v>
      </c>
      <c r="B299" s="144" t="s">
        <v>1912</v>
      </c>
      <c r="C299" s="139" t="s">
        <v>144</v>
      </c>
      <c r="D299" s="185">
        <f>VLOOKUP('800.2'!A89,'800.2'!A89:N421,14,FALSE)</f>
        <v>18223.966379262973</v>
      </c>
    </row>
    <row r="300" spans="1:4" ht="54" thickTop="1" thickBot="1">
      <c r="A300" s="143" t="s">
        <v>1244</v>
      </c>
      <c r="B300" s="144" t="s">
        <v>1913</v>
      </c>
      <c r="C300" s="139" t="s">
        <v>144</v>
      </c>
      <c r="D300" s="185">
        <f>VLOOKUP('800.3'!A89,'800.3'!A89:N422,14,FALSE)</f>
        <v>48532.652808138482</v>
      </c>
    </row>
    <row r="301" spans="1:4" ht="54" thickTop="1" thickBot="1">
      <c r="A301" s="143" t="s">
        <v>1245</v>
      </c>
      <c r="B301" s="144" t="s">
        <v>1914</v>
      </c>
      <c r="C301" s="139" t="s">
        <v>144</v>
      </c>
      <c r="D301" s="185">
        <f>VLOOKUP('800.4'!A89,'800.4'!A89:N423,14,FALSE)</f>
        <v>59458.179925838733</v>
      </c>
    </row>
    <row r="302" spans="1:4" ht="54" thickTop="1" thickBot="1">
      <c r="A302" s="143" t="s">
        <v>1802</v>
      </c>
      <c r="B302" s="144" t="s">
        <v>1915</v>
      </c>
      <c r="C302" s="139" t="s">
        <v>1929</v>
      </c>
      <c r="D302" s="185">
        <f>VLOOKUP('802.1'!A89,'802.1'!A89:N424,14,FALSE)</f>
        <v>428100.63946553186</v>
      </c>
    </row>
    <row r="303" spans="1:4" ht="54" thickTop="1" thickBot="1">
      <c r="A303" s="143" t="s">
        <v>1803</v>
      </c>
      <c r="B303" s="144" t="s">
        <v>1965</v>
      </c>
      <c r="C303" s="139" t="s">
        <v>1929</v>
      </c>
      <c r="D303" s="185">
        <f>VLOOKUP('802.2'!A89,'802.2'!A89:N425,14,FALSE)</f>
        <v>75006.625075947493</v>
      </c>
    </row>
    <row r="304" spans="1:4" ht="54" thickTop="1" thickBot="1">
      <c r="A304" s="143" t="s">
        <v>1804</v>
      </c>
      <c r="B304" s="144" t="s">
        <v>1916</v>
      </c>
      <c r="C304" s="139" t="s">
        <v>1929</v>
      </c>
      <c r="D304" s="185">
        <f>VLOOKUP('802.3'!A89,'802.3'!A89:N426,14,FALSE)</f>
        <v>50664.590594373163</v>
      </c>
    </row>
    <row r="305" spans="1:4" ht="54" thickTop="1" thickBot="1">
      <c r="A305" s="143" t="s">
        <v>1805</v>
      </c>
      <c r="B305" s="144" t="s">
        <v>1917</v>
      </c>
      <c r="C305" s="139" t="s">
        <v>1929</v>
      </c>
      <c r="D305" s="185">
        <f>VLOOKUP('802.4'!A89,'802.4'!A89:N427,14,FALSE)</f>
        <v>44302.467945779877</v>
      </c>
    </row>
    <row r="306" spans="1:4" ht="54" thickTop="1" thickBot="1">
      <c r="A306" s="143" t="s">
        <v>1806</v>
      </c>
      <c r="B306" s="144" t="s">
        <v>1918</v>
      </c>
      <c r="C306" s="139" t="s">
        <v>1929</v>
      </c>
      <c r="D306" s="185">
        <f>VLOOKUP('802.5'!A89,'802.5'!A89:N428,14,FALSE)</f>
        <v>521229.64009067154</v>
      </c>
    </row>
    <row r="307" spans="1:4" ht="54" thickTop="1" thickBot="1">
      <c r="A307" s="143" t="s">
        <v>1807</v>
      </c>
      <c r="B307" s="144" t="s">
        <v>1919</v>
      </c>
      <c r="C307" s="139" t="s">
        <v>1929</v>
      </c>
      <c r="D307" s="185">
        <f>VLOOKUP('802.6'!A89,'802.6'!A89:N429,14,FALSE)</f>
        <v>502701.68251820118</v>
      </c>
    </row>
    <row r="308" spans="1:4" ht="54" thickTop="1" thickBot="1">
      <c r="A308" s="143" t="s">
        <v>1808</v>
      </c>
      <c r="B308" s="144" t="s">
        <v>1920</v>
      </c>
      <c r="C308" s="139" t="s">
        <v>1929</v>
      </c>
      <c r="D308" s="185">
        <f>VLOOKUP('802.7'!A89,'802.7'!A89:N430,14,FALSE)</f>
        <v>331990.3296771883</v>
      </c>
    </row>
    <row r="309" spans="1:4" ht="54" thickTop="1" thickBot="1">
      <c r="A309" s="143" t="s">
        <v>1809</v>
      </c>
      <c r="B309" s="144" t="s">
        <v>1921</v>
      </c>
      <c r="C309" s="139" t="s">
        <v>1929</v>
      </c>
      <c r="D309" s="185">
        <f>VLOOKUP('802.8'!A89,'802.8'!A89:N431,14,FALSE)</f>
        <v>282719.29759476392</v>
      </c>
    </row>
    <row r="310" spans="1:4" ht="54" thickTop="1" thickBot="1">
      <c r="A310" s="143" t="s">
        <v>1246</v>
      </c>
      <c r="B310" s="144" t="s">
        <v>1922</v>
      </c>
      <c r="C310" s="139" t="s">
        <v>233</v>
      </c>
      <c r="D310" s="185">
        <f>VLOOKUP('810.1'!A89,'810.1'!A89:N432,14,FALSE)</f>
        <v>26817.531514669703</v>
      </c>
    </row>
    <row r="311" spans="1:4" ht="54" thickTop="1" thickBot="1">
      <c r="A311" s="143" t="s">
        <v>1247</v>
      </c>
      <c r="B311" s="144" t="s">
        <v>1923</v>
      </c>
      <c r="C311" s="139" t="s">
        <v>233</v>
      </c>
      <c r="D311" s="185">
        <f>VLOOKUP('810.2'!A89,'810.2'!A89:N433,14,FALSE)</f>
        <v>29568.137804445589</v>
      </c>
    </row>
    <row r="312" spans="1:4" ht="54" thickTop="1" thickBot="1">
      <c r="A312" s="143" t="s">
        <v>1248</v>
      </c>
      <c r="B312" s="144" t="s">
        <v>1924</v>
      </c>
      <c r="C312" s="139" t="s">
        <v>233</v>
      </c>
      <c r="D312" s="185">
        <f>VLOOKUP('810.3'!A89,'810.3'!A89:N435,14,FALSE)</f>
        <v>15604.58703556645</v>
      </c>
    </row>
    <row r="313" spans="1:4" ht="57.75" thickTop="1" thickBot="1">
      <c r="A313" s="143" t="s">
        <v>1810</v>
      </c>
      <c r="B313" s="144" t="s">
        <v>2156</v>
      </c>
      <c r="C313" s="139" t="s">
        <v>233</v>
      </c>
      <c r="D313" s="185">
        <f>VLOOKUP('811.1'!A89,'811.1'!A89:N436,14,FALSE)</f>
        <v>31380.985060411207</v>
      </c>
    </row>
    <row r="314" spans="1:4" ht="57.75" thickTop="1" thickBot="1">
      <c r="A314" s="143" t="s">
        <v>1811</v>
      </c>
      <c r="B314" s="144" t="s">
        <v>2157</v>
      </c>
      <c r="C314" s="139" t="s">
        <v>233</v>
      </c>
      <c r="D314" s="185">
        <f>VLOOKUP('811.2'!A89,'811.2'!A89:N437,14,FALSE)</f>
        <v>40733.965060411203</v>
      </c>
    </row>
    <row r="315" spans="1:4" ht="54" thickTop="1" thickBot="1">
      <c r="A315" s="143" t="s">
        <v>1249</v>
      </c>
      <c r="B315" s="144" t="s">
        <v>2159</v>
      </c>
      <c r="C315" s="139" t="s">
        <v>233</v>
      </c>
      <c r="D315" s="185">
        <f>VLOOKUP('812.1'!A89,'812.1'!A89:N438,14,FALSE)</f>
        <v>53978.661179058065</v>
      </c>
    </row>
    <row r="316" spans="1:4" ht="54" thickTop="1" thickBot="1">
      <c r="A316" s="143" t="s">
        <v>1812</v>
      </c>
      <c r="B316" s="144" t="s">
        <v>1925</v>
      </c>
      <c r="C316" s="139" t="s">
        <v>2101</v>
      </c>
      <c r="D316" s="185">
        <f>VLOOKUP('820.1'!A89,'820.1'!A89:N439,14,FALSE)</f>
        <v>103510.46137298425</v>
      </c>
    </row>
    <row r="317" spans="1:4" ht="54" thickTop="1" thickBot="1">
      <c r="A317" s="143" t="s">
        <v>1813</v>
      </c>
      <c r="B317" s="144" t="s">
        <v>1926</v>
      </c>
      <c r="C317" s="139" t="s">
        <v>1068</v>
      </c>
      <c r="D317" s="185">
        <f>VLOOKUP('820.1.2'!A88,'820.1.2'!A88:N440,14,FALSE)</f>
        <v>5898557.83687755</v>
      </c>
    </row>
    <row r="318" spans="1:4" ht="57.75" thickTop="1" thickBot="1">
      <c r="A318" s="143" t="s">
        <v>1250</v>
      </c>
      <c r="B318" s="144" t="s">
        <v>1927</v>
      </c>
      <c r="C318" s="139" t="s">
        <v>2104</v>
      </c>
      <c r="D318" s="185">
        <f>VLOOKUP('900.1'!A88,'900.1'!A88:N441,14,FALSE)</f>
        <v>898.76543209876536</v>
      </c>
    </row>
    <row r="319" spans="1:4" ht="57.75" thickTop="1" thickBot="1">
      <c r="A319" s="143" t="s">
        <v>1251</v>
      </c>
      <c r="B319" s="144" t="s">
        <v>2301</v>
      </c>
      <c r="C319" s="139" t="s">
        <v>2105</v>
      </c>
      <c r="D319" s="185">
        <f>VLOOKUP('900.2'!A88,'900.2'!A88:N442,14,FALSE)</f>
        <v>1103.030303030303</v>
      </c>
    </row>
    <row r="320" spans="1:4" ht="54" thickTop="1" thickBot="1">
      <c r="A320" s="143" t="s">
        <v>1252</v>
      </c>
      <c r="B320" s="144" t="s">
        <v>1928</v>
      </c>
      <c r="C320" s="139" t="s">
        <v>2105</v>
      </c>
      <c r="D320" s="185">
        <f>VLOOKUP('900.3'!A88,'900.3'!A88:N443,14,FALSE)</f>
        <v>1103.030303030303</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N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53.42578125" style="1" customWidth="1"/>
    <col min="4" max="4" width="17.140625" style="189" customWidth="1"/>
    <col min="5" max="5" width="13.5703125" customWidth="1"/>
    <col min="6" max="6" width="11.7109375" customWidth="1"/>
    <col min="7" max="7" width="11.42578125" customWidth="1"/>
    <col min="10" max="11" width="10.42578125" bestFit="1" customWidth="1"/>
  </cols>
  <sheetData>
    <row r="1" spans="1:14" ht="66" customHeight="1" thickTop="1">
      <c r="A1" s="669" t="s">
        <v>1934</v>
      </c>
      <c r="B1" s="670"/>
      <c r="C1" s="670"/>
      <c r="D1" s="671"/>
    </row>
    <row r="2" spans="1:14" ht="20.25" customHeight="1" thickBot="1">
      <c r="A2" s="672"/>
      <c r="B2" s="673"/>
      <c r="C2" s="673"/>
      <c r="D2" s="674"/>
      <c r="F2" s="223"/>
      <c r="G2" s="223"/>
      <c r="H2" s="223"/>
      <c r="I2" s="659"/>
      <c r="J2" s="660"/>
      <c r="K2" s="223"/>
      <c r="L2" s="223"/>
      <c r="M2" s="223"/>
      <c r="N2" s="223"/>
    </row>
    <row r="3" spans="1:14" ht="16.5" thickTop="1" thickBot="1">
      <c r="A3" s="668" t="s">
        <v>2329</v>
      </c>
      <c r="B3" s="668"/>
      <c r="C3" s="668"/>
      <c r="D3" s="668"/>
      <c r="F3" s="223"/>
      <c r="G3" s="223"/>
      <c r="H3" s="223"/>
      <c r="I3" s="659"/>
      <c r="J3" s="223"/>
      <c r="K3" s="223"/>
      <c r="L3" s="223"/>
      <c r="M3" s="223"/>
      <c r="N3" s="223"/>
    </row>
    <row r="4" spans="1:14" ht="16.5" thickTop="1" thickBot="1">
      <c r="A4" s="668"/>
      <c r="B4" s="668"/>
      <c r="C4" s="668"/>
      <c r="D4" s="668"/>
      <c r="F4" s="223"/>
      <c r="G4" s="223"/>
      <c r="H4" s="223"/>
      <c r="I4" s="223"/>
      <c r="J4" s="223"/>
      <c r="K4" s="223"/>
      <c r="L4" s="223"/>
      <c r="M4" s="223"/>
      <c r="N4" s="223"/>
    </row>
    <row r="5" spans="1:14" ht="16.5" thickTop="1" thickBot="1">
      <c r="A5" s="668"/>
      <c r="B5" s="668"/>
      <c r="C5" s="668"/>
      <c r="D5" s="668"/>
    </row>
    <row r="6" spans="1:14" ht="16.5" thickTop="1" thickBot="1">
      <c r="A6" s="6"/>
      <c r="B6" s="7"/>
      <c r="C6" s="8"/>
      <c r="D6" s="190"/>
    </row>
    <row r="7" spans="1:14" ht="16.5" thickTop="1" thickBot="1">
      <c r="A7" s="6"/>
      <c r="B7" s="7"/>
      <c r="C7" s="8"/>
      <c r="D7" s="191" t="s">
        <v>1932</v>
      </c>
    </row>
    <row r="8" spans="1:14" ht="16.5" thickTop="1" thickBot="1">
      <c r="A8" s="9" t="s">
        <v>98</v>
      </c>
      <c r="B8" s="10" t="s">
        <v>1966</v>
      </c>
      <c r="C8" s="11" t="s">
        <v>99</v>
      </c>
      <c r="D8" s="663">
        <v>56173.925726710004</v>
      </c>
    </row>
    <row r="9" spans="1:14" ht="16.5" thickTop="1" thickBot="1">
      <c r="A9" s="9" t="s">
        <v>102</v>
      </c>
      <c r="B9" s="10" t="s">
        <v>1966</v>
      </c>
      <c r="C9" s="11" t="s">
        <v>103</v>
      </c>
      <c r="D9" s="663">
        <v>51067.205206099999</v>
      </c>
    </row>
    <row r="10" spans="1:14" ht="16.5" thickTop="1" thickBot="1">
      <c r="A10" s="9" t="s">
        <v>0</v>
      </c>
      <c r="B10" s="10" t="s">
        <v>1966</v>
      </c>
      <c r="C10" s="11" t="s">
        <v>1</v>
      </c>
      <c r="D10" s="663">
        <v>66387.366767929998</v>
      </c>
    </row>
    <row r="11" spans="1:14" ht="16.5" thickTop="1" thickBot="1">
      <c r="A11" s="9" t="s">
        <v>1758</v>
      </c>
      <c r="B11" s="10" t="s">
        <v>1966</v>
      </c>
      <c r="C11" s="11" t="s">
        <v>1757</v>
      </c>
      <c r="D11" s="663">
        <v>306403.23123659997</v>
      </c>
    </row>
    <row r="12" spans="1:14" ht="16.5" thickTop="1" thickBot="1">
      <c r="A12" s="9" t="s">
        <v>100</v>
      </c>
      <c r="B12" s="10" t="s">
        <v>1966</v>
      </c>
      <c r="C12" s="11" t="s">
        <v>101</v>
      </c>
      <c r="D12" s="663">
        <v>76600.807809149992</v>
      </c>
    </row>
    <row r="13" spans="1:14" ht="16.5" thickTop="1" thickBot="1">
      <c r="A13" s="9" t="s">
        <v>62</v>
      </c>
      <c r="B13" s="10" t="s">
        <v>1966</v>
      </c>
      <c r="C13" s="11" t="s">
        <v>63</v>
      </c>
      <c r="D13" s="663">
        <v>561739.25726709992</v>
      </c>
    </row>
    <row r="14" spans="1:14" ht="16.5" thickTop="1" thickBot="1">
      <c r="A14" s="9" t="s">
        <v>108</v>
      </c>
      <c r="B14" s="10" t="s">
        <v>1966</v>
      </c>
      <c r="C14" s="11" t="s">
        <v>109</v>
      </c>
      <c r="D14" s="663">
        <v>306403.23123659997</v>
      </c>
    </row>
    <row r="15" spans="1:14" ht="16.5" thickTop="1" thickBot="1">
      <c r="A15" s="9" t="s">
        <v>41</v>
      </c>
      <c r="B15" s="10" t="s">
        <v>1966</v>
      </c>
      <c r="C15" s="11" t="s">
        <v>42</v>
      </c>
      <c r="D15" s="663">
        <v>204268.8208244</v>
      </c>
    </row>
    <row r="16" spans="1:14" ht="16.5" thickTop="1" thickBot="1">
      <c r="A16" s="9" t="s">
        <v>43</v>
      </c>
      <c r="B16" s="10" t="s">
        <v>1966</v>
      </c>
      <c r="C16" s="11" t="s">
        <v>44</v>
      </c>
      <c r="D16" s="663">
        <v>306403.23123659997</v>
      </c>
    </row>
    <row r="17" spans="1:4" ht="16.5" thickTop="1" thickBot="1">
      <c r="A17" s="9" t="s">
        <v>106</v>
      </c>
      <c r="B17" s="10" t="s">
        <v>1966</v>
      </c>
      <c r="C17" s="11" t="s">
        <v>107</v>
      </c>
      <c r="D17" s="663">
        <v>102134.4104122</v>
      </c>
    </row>
    <row r="18" spans="1:4" ht="16.5" thickTop="1" thickBot="1">
      <c r="A18" s="9" t="s">
        <v>1759</v>
      </c>
      <c r="B18" s="10" t="s">
        <v>1966</v>
      </c>
      <c r="C18" s="11" t="s">
        <v>2106</v>
      </c>
      <c r="D18" s="663">
        <v>91920.96937097999</v>
      </c>
    </row>
    <row r="19" spans="1:4" ht="16.5" thickTop="1" thickBot="1">
      <c r="A19" s="9" t="s">
        <v>96</v>
      </c>
      <c r="B19" s="10" t="s">
        <v>92</v>
      </c>
      <c r="C19" s="11" t="s">
        <v>97</v>
      </c>
      <c r="D19" s="663">
        <v>2042688.2082439999</v>
      </c>
    </row>
    <row r="20" spans="1:4" ht="16.5" thickTop="1" thickBot="1">
      <c r="A20" s="9" t="s">
        <v>76</v>
      </c>
      <c r="B20" s="10" t="s">
        <v>1966</v>
      </c>
      <c r="C20" s="11" t="s">
        <v>77</v>
      </c>
      <c r="D20" s="663">
        <v>465180.576</v>
      </c>
    </row>
    <row r="21" spans="1:4" ht="16.5" thickTop="1" thickBot="1">
      <c r="A21" s="9" t="s">
        <v>74</v>
      </c>
      <c r="B21" s="10" t="s">
        <v>1966</v>
      </c>
      <c r="C21" s="11" t="s">
        <v>75</v>
      </c>
      <c r="D21" s="663">
        <v>456873.78</v>
      </c>
    </row>
    <row r="22" spans="1:4" ht="16.5" thickTop="1" thickBot="1">
      <c r="A22" s="9" t="s">
        <v>84</v>
      </c>
      <c r="B22" s="10" t="s">
        <v>1966</v>
      </c>
      <c r="C22" s="11" t="s">
        <v>85</v>
      </c>
      <c r="D22" s="663">
        <v>521251.44899999996</v>
      </c>
    </row>
    <row r="23" spans="1:4" ht="16.5" thickTop="1" thickBot="1">
      <c r="A23" s="9" t="s">
        <v>78</v>
      </c>
      <c r="B23" s="10" t="s">
        <v>1966</v>
      </c>
      <c r="C23" s="11" t="s">
        <v>79</v>
      </c>
      <c r="D23" s="663">
        <v>579399.02099999995</v>
      </c>
    </row>
    <row r="24" spans="1:4" ht="16.5" thickTop="1" thickBot="1">
      <c r="A24" s="9" t="s">
        <v>64</v>
      </c>
      <c r="B24" s="10" t="s">
        <v>1966</v>
      </c>
      <c r="C24" s="11" t="s">
        <v>65</v>
      </c>
      <c r="D24" s="663">
        <v>448566.984</v>
      </c>
    </row>
    <row r="25" spans="1:4" ht="16.5" thickTop="1" thickBot="1">
      <c r="A25" s="9" t="s">
        <v>80</v>
      </c>
      <c r="B25" s="10" t="s">
        <v>1966</v>
      </c>
      <c r="C25" s="11" t="s">
        <v>81</v>
      </c>
      <c r="D25" s="663">
        <v>533711.64300000004</v>
      </c>
    </row>
    <row r="26" spans="1:4" ht="16.5" thickTop="1" thickBot="1">
      <c r="A26" s="9" t="s">
        <v>82</v>
      </c>
      <c r="B26" s="10" t="s">
        <v>1966</v>
      </c>
      <c r="C26" s="11" t="s">
        <v>83</v>
      </c>
      <c r="D26" s="663">
        <v>552401.93400000001</v>
      </c>
    </row>
    <row r="27" spans="1:4" ht="16.5" thickTop="1" thickBot="1">
      <c r="A27" s="9" t="s">
        <v>104</v>
      </c>
      <c r="B27" s="10" t="s">
        <v>1966</v>
      </c>
      <c r="C27" s="11" t="s">
        <v>105</v>
      </c>
      <c r="D27" s="663">
        <v>139138.83299999998</v>
      </c>
    </row>
    <row r="28" spans="1:4" ht="16.5" thickTop="1" thickBot="1">
      <c r="A28" s="9" t="s">
        <v>4</v>
      </c>
      <c r="B28" s="10" t="s">
        <v>1966</v>
      </c>
      <c r="C28" s="11" t="s">
        <v>5</v>
      </c>
      <c r="D28" s="663">
        <v>155752.42500000002</v>
      </c>
    </row>
    <row r="29" spans="1:4" ht="16.5" customHeight="1" thickTop="1" thickBot="1">
      <c r="A29" s="9" t="s">
        <v>45</v>
      </c>
      <c r="B29" s="10" t="s">
        <v>1966</v>
      </c>
      <c r="C29" s="11" t="s">
        <v>2332</v>
      </c>
      <c r="D29" s="663">
        <v>153201.61561829998</v>
      </c>
    </row>
    <row r="30" spans="1:4" ht="16.5" thickTop="1" thickBot="1">
      <c r="A30" s="9" t="s">
        <v>66</v>
      </c>
      <c r="B30" s="10" t="s">
        <v>1966</v>
      </c>
      <c r="C30" s="11" t="s">
        <v>67</v>
      </c>
      <c r="D30" s="663">
        <v>153201.61561829998</v>
      </c>
    </row>
    <row r="31" spans="1:4" ht="16.5" thickTop="1" thickBot="1">
      <c r="A31" s="9" t="s">
        <v>23</v>
      </c>
      <c r="B31" s="10" t="s">
        <v>1966</v>
      </c>
      <c r="C31" s="11" t="s">
        <v>24</v>
      </c>
      <c r="D31" s="663">
        <v>510672.05206099997</v>
      </c>
    </row>
    <row r="32" spans="1:4" ht="16.5" thickTop="1" thickBot="1">
      <c r="A32" s="9" t="s">
        <v>7</v>
      </c>
      <c r="B32" s="10" t="s">
        <v>1966</v>
      </c>
      <c r="C32" s="11" t="s">
        <v>8</v>
      </c>
      <c r="D32" s="663">
        <v>102134.4104122</v>
      </c>
    </row>
    <row r="33" spans="1:4" ht="16.5" thickTop="1" thickBot="1">
      <c r="A33" s="9" t="s">
        <v>9</v>
      </c>
      <c r="B33" s="10" t="s">
        <v>1966</v>
      </c>
      <c r="C33" s="11" t="s">
        <v>10</v>
      </c>
      <c r="D33" s="663">
        <v>153201.61561829998</v>
      </c>
    </row>
    <row r="34" spans="1:4" ht="16.5" thickTop="1" thickBot="1">
      <c r="A34" s="9" t="s">
        <v>11</v>
      </c>
      <c r="B34" s="10" t="s">
        <v>1966</v>
      </c>
      <c r="C34" s="11" t="s">
        <v>12</v>
      </c>
      <c r="D34" s="663">
        <v>204268.8208244</v>
      </c>
    </row>
    <row r="35" spans="1:4" ht="16.5" thickTop="1" thickBot="1">
      <c r="A35" s="9" t="s">
        <v>13</v>
      </c>
      <c r="B35" s="10" t="s">
        <v>1966</v>
      </c>
      <c r="C35" s="11" t="s">
        <v>14</v>
      </c>
      <c r="D35" s="663">
        <v>255336.02603049998</v>
      </c>
    </row>
    <row r="36" spans="1:4" ht="16.5" thickTop="1" thickBot="1">
      <c r="A36" s="9" t="s">
        <v>15</v>
      </c>
      <c r="B36" s="10" t="s">
        <v>1966</v>
      </c>
      <c r="C36" s="11" t="s">
        <v>16</v>
      </c>
      <c r="D36" s="663">
        <v>306403.23123659997</v>
      </c>
    </row>
    <row r="37" spans="1:4" ht="16.5" thickTop="1" thickBot="1">
      <c r="A37" s="9" t="s">
        <v>17</v>
      </c>
      <c r="B37" s="10" t="s">
        <v>1966</v>
      </c>
      <c r="C37" s="11" t="s">
        <v>18</v>
      </c>
      <c r="D37" s="663">
        <v>357470.43644269998</v>
      </c>
    </row>
    <row r="38" spans="1:4" ht="16.5" thickTop="1" thickBot="1">
      <c r="A38" s="9" t="s">
        <v>19</v>
      </c>
      <c r="B38" s="10" t="s">
        <v>1966</v>
      </c>
      <c r="C38" s="11" t="s">
        <v>20</v>
      </c>
      <c r="D38" s="663">
        <v>408537.6416488</v>
      </c>
    </row>
    <row r="39" spans="1:4" ht="16.5" thickTop="1" thickBot="1">
      <c r="A39" s="9" t="s">
        <v>21</v>
      </c>
      <c r="B39" s="10" t="s">
        <v>1966</v>
      </c>
      <c r="C39" s="11" t="s">
        <v>22</v>
      </c>
      <c r="D39" s="663">
        <v>459604.84685490001</v>
      </c>
    </row>
    <row r="40" spans="1:4" ht="16.5" thickTop="1" thickBot="1">
      <c r="A40" s="9" t="s">
        <v>72</v>
      </c>
      <c r="B40" s="10" t="s">
        <v>1966</v>
      </c>
      <c r="C40" s="11" t="s">
        <v>73</v>
      </c>
      <c r="D40" s="663">
        <v>56173.925726710004</v>
      </c>
    </row>
    <row r="41" spans="1:4" ht="16.5" thickTop="1" thickBot="1">
      <c r="A41" s="9" t="s">
        <v>27</v>
      </c>
      <c r="B41" s="10" t="s">
        <v>1966</v>
      </c>
      <c r="C41" s="11" t="s">
        <v>28</v>
      </c>
      <c r="D41" s="663">
        <v>112347.85145342001</v>
      </c>
    </row>
    <row r="42" spans="1:4" ht="16.5" thickTop="1" thickBot="1">
      <c r="A42" s="9" t="s">
        <v>25</v>
      </c>
      <c r="B42" s="10" t="s">
        <v>1966</v>
      </c>
      <c r="C42" s="11" t="s">
        <v>26</v>
      </c>
      <c r="D42" s="663">
        <v>112347.85145342001</v>
      </c>
    </row>
    <row r="43" spans="1:4" ht="16.5" thickTop="1" thickBot="1">
      <c r="A43" s="9" t="s">
        <v>30</v>
      </c>
      <c r="B43" s="10" t="s">
        <v>1966</v>
      </c>
      <c r="C43" s="11" t="s">
        <v>31</v>
      </c>
      <c r="D43" s="663">
        <v>102134.4104122</v>
      </c>
    </row>
    <row r="44" spans="1:4" ht="17.25" customHeight="1" thickTop="1" thickBot="1">
      <c r="A44" s="9" t="s">
        <v>40</v>
      </c>
      <c r="B44" s="10" t="s">
        <v>1966</v>
      </c>
      <c r="C44" s="11" t="s">
        <v>2331</v>
      </c>
      <c r="D44" s="663">
        <v>255336.02603049998</v>
      </c>
    </row>
    <row r="45" spans="1:4" ht="16.5" thickTop="1" thickBot="1">
      <c r="A45" s="9" t="s">
        <v>32</v>
      </c>
      <c r="B45" s="10" t="s">
        <v>1966</v>
      </c>
      <c r="C45" s="11" t="s">
        <v>33</v>
      </c>
      <c r="D45" s="663">
        <v>204268.8208244</v>
      </c>
    </row>
    <row r="46" spans="1:4" ht="16.5" thickTop="1" thickBot="1">
      <c r="A46" s="9" t="s">
        <v>34</v>
      </c>
      <c r="B46" s="10" t="s">
        <v>1966</v>
      </c>
      <c r="C46" s="11" t="s">
        <v>35</v>
      </c>
      <c r="D46" s="663">
        <v>306403.23123659997</v>
      </c>
    </row>
    <row r="47" spans="1:4" ht="16.5" thickTop="1" thickBot="1">
      <c r="A47" s="9" t="s">
        <v>70</v>
      </c>
      <c r="B47" s="10" t="s">
        <v>1966</v>
      </c>
      <c r="C47" s="11" t="s">
        <v>71</v>
      </c>
      <c r="D47" s="663">
        <v>270656.18759232998</v>
      </c>
    </row>
    <row r="48" spans="1:4" ht="16.5" thickTop="1" thickBot="1">
      <c r="A48" s="9" t="s">
        <v>36</v>
      </c>
      <c r="B48" s="10" t="s">
        <v>1966</v>
      </c>
      <c r="C48" s="11" t="s">
        <v>37</v>
      </c>
      <c r="D48" s="663">
        <v>112347.85145342001</v>
      </c>
    </row>
    <row r="49" spans="1:4" ht="16.5" thickTop="1" thickBot="1">
      <c r="A49" s="9" t="s">
        <v>38</v>
      </c>
      <c r="B49" s="10" t="s">
        <v>1966</v>
      </c>
      <c r="C49" s="11" t="s">
        <v>39</v>
      </c>
      <c r="D49" s="663">
        <v>122561.29249463999</v>
      </c>
    </row>
    <row r="50" spans="1:4" ht="16.5" thickTop="1" thickBot="1">
      <c r="A50" s="9" t="s">
        <v>89</v>
      </c>
      <c r="B50" s="10" t="s">
        <v>1966</v>
      </c>
      <c r="C50" s="11" t="s">
        <v>90</v>
      </c>
      <c r="D50" s="663">
        <v>127668.01301524999</v>
      </c>
    </row>
    <row r="51" spans="1:4" ht="16.5" thickTop="1" thickBot="1">
      <c r="A51" s="9" t="s">
        <v>46</v>
      </c>
      <c r="B51" s="10" t="s">
        <v>1966</v>
      </c>
      <c r="C51" s="11" t="s">
        <v>47</v>
      </c>
      <c r="D51" s="663">
        <v>51067.205206099999</v>
      </c>
    </row>
    <row r="52" spans="1:4" ht="16.5" thickTop="1" thickBot="1">
      <c r="A52" s="9" t="s">
        <v>48</v>
      </c>
      <c r="B52" s="10" t="s">
        <v>1966</v>
      </c>
      <c r="C52" s="11" t="s">
        <v>49</v>
      </c>
      <c r="D52" s="663">
        <v>102134.4104122</v>
      </c>
    </row>
    <row r="53" spans="1:4" ht="16.5" thickTop="1" thickBot="1">
      <c r="A53" s="9" t="s">
        <v>50</v>
      </c>
      <c r="B53" s="10" t="s">
        <v>1966</v>
      </c>
      <c r="C53" s="11" t="s">
        <v>51</v>
      </c>
      <c r="D53" s="663">
        <v>102134.4104122</v>
      </c>
    </row>
    <row r="54" spans="1:4" ht="16.5" thickTop="1" thickBot="1">
      <c r="A54" s="9" t="s">
        <v>68</v>
      </c>
      <c r="B54" s="10" t="s">
        <v>1966</v>
      </c>
      <c r="C54" s="11" t="s">
        <v>69</v>
      </c>
      <c r="D54" s="663">
        <v>204268.8208244</v>
      </c>
    </row>
    <row r="55" spans="1:4" ht="61.5" thickTop="1" thickBot="1">
      <c r="A55" s="9" t="s">
        <v>29</v>
      </c>
      <c r="B55" s="10" t="s">
        <v>1966</v>
      </c>
      <c r="C55" s="11" t="s">
        <v>1967</v>
      </c>
      <c r="D55" s="663">
        <v>766008.07809149986</v>
      </c>
    </row>
    <row r="56" spans="1:4" ht="16.5" thickTop="1" thickBot="1">
      <c r="A56" s="9" t="s">
        <v>52</v>
      </c>
      <c r="B56" s="10" t="s">
        <v>1966</v>
      </c>
      <c r="C56" s="11" t="s">
        <v>53</v>
      </c>
      <c r="D56" s="663">
        <v>76600.807809149992</v>
      </c>
    </row>
    <row r="57" spans="1:4" ht="16.5" thickTop="1" thickBot="1">
      <c r="A57" s="9" t="s">
        <v>54</v>
      </c>
      <c r="B57" s="10" t="s">
        <v>1966</v>
      </c>
      <c r="C57" s="11" t="s">
        <v>55</v>
      </c>
      <c r="D57" s="663">
        <v>153201.61561829998</v>
      </c>
    </row>
    <row r="58" spans="1:4" ht="16.5" thickTop="1" thickBot="1">
      <c r="A58" s="9" t="s">
        <v>56</v>
      </c>
      <c r="B58" s="10" t="s">
        <v>1966</v>
      </c>
      <c r="C58" s="11" t="s">
        <v>57</v>
      </c>
      <c r="D58" s="663">
        <v>102134.4104122</v>
      </c>
    </row>
    <row r="59" spans="1:4" ht="16.5" thickTop="1" thickBot="1">
      <c r="A59" s="9" t="s">
        <v>2</v>
      </c>
      <c r="B59" s="10" t="s">
        <v>1966</v>
      </c>
      <c r="C59" s="11" t="s">
        <v>3</v>
      </c>
      <c r="D59" s="663">
        <v>204268.8208244</v>
      </c>
    </row>
    <row r="60" spans="1:4" ht="16.5" thickTop="1" thickBot="1">
      <c r="A60" s="9" t="s">
        <v>58</v>
      </c>
      <c r="B60" s="10" t="s">
        <v>1966</v>
      </c>
      <c r="C60" s="11" t="s">
        <v>59</v>
      </c>
      <c r="D60" s="663">
        <v>127668.01301524999</v>
      </c>
    </row>
    <row r="61" spans="1:4" ht="16.5" thickTop="1" thickBot="1">
      <c r="A61" s="9" t="s">
        <v>86</v>
      </c>
      <c r="B61" s="10" t="s">
        <v>1966</v>
      </c>
      <c r="C61" s="11" t="s">
        <v>87</v>
      </c>
      <c r="D61" s="663">
        <v>153201.61561829998</v>
      </c>
    </row>
    <row r="62" spans="1:4" ht="16.5" thickTop="1" thickBot="1">
      <c r="A62" s="9" t="s">
        <v>88</v>
      </c>
      <c r="B62" s="10" t="s">
        <v>1966</v>
      </c>
      <c r="C62" s="11" t="s">
        <v>87</v>
      </c>
      <c r="D62" s="663">
        <v>153201.61561829998</v>
      </c>
    </row>
    <row r="63" spans="1:4" ht="16.5" thickTop="1" thickBot="1">
      <c r="A63" s="9" t="s">
        <v>60</v>
      </c>
      <c r="B63" s="10" t="s">
        <v>1966</v>
      </c>
      <c r="C63" s="11" t="s">
        <v>61</v>
      </c>
      <c r="D63" s="663">
        <v>153201.61561829998</v>
      </c>
    </row>
    <row r="64" spans="1:4" ht="17.25" customHeight="1" thickTop="1" thickBot="1">
      <c r="A64" s="9" t="s">
        <v>6</v>
      </c>
      <c r="B64" s="10" t="s">
        <v>1966</v>
      </c>
      <c r="C64" s="11" t="s">
        <v>2330</v>
      </c>
      <c r="D64" s="663">
        <v>51067.205206099999</v>
      </c>
    </row>
    <row r="65" spans="1:4" ht="16.5" thickTop="1" thickBot="1">
      <c r="A65" s="9" t="s">
        <v>91</v>
      </c>
      <c r="B65" s="10" t="s">
        <v>92</v>
      </c>
      <c r="C65" s="11" t="s">
        <v>93</v>
      </c>
      <c r="D65" s="663">
        <v>510672.05206099997</v>
      </c>
    </row>
    <row r="66" spans="1:4" ht="16.5" thickTop="1" thickBot="1">
      <c r="A66" s="9" t="s">
        <v>94</v>
      </c>
      <c r="B66" s="10" t="s">
        <v>92</v>
      </c>
      <c r="C66" s="11" t="s">
        <v>95</v>
      </c>
      <c r="D66" s="663">
        <v>255336.02603049998</v>
      </c>
    </row>
    <row r="67" spans="1:4" ht="16.5" thickTop="1" thickBot="1">
      <c r="A67" s="9" t="s">
        <v>2334</v>
      </c>
      <c r="B67" s="10" t="s">
        <v>1966</v>
      </c>
      <c r="C67" s="11" t="s">
        <v>2333</v>
      </c>
      <c r="D67" s="663">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M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G4" sqref="G4"/>
    </sheetView>
  </sheetViews>
  <sheetFormatPr baseColWidth="10" defaultRowHeight="15"/>
  <cols>
    <col min="1" max="1" width="11.5703125" customWidth="1"/>
    <col min="2" max="2" width="9.140625" style="12" customWidth="1"/>
    <col min="3" max="3" width="89.7109375" style="13" customWidth="1"/>
    <col min="4" max="4" width="17.140625" style="189" customWidth="1"/>
    <col min="8" max="8" width="18.28515625" customWidth="1"/>
    <col min="13" max="13" width="22.42578125" customWidth="1"/>
  </cols>
  <sheetData>
    <row r="1" spans="1:4" ht="15.75" customHeight="1" thickTop="1">
      <c r="A1" s="678" t="s">
        <v>1934</v>
      </c>
      <c r="B1" s="679"/>
      <c r="C1" s="679"/>
      <c r="D1" s="680"/>
    </row>
    <row r="2" spans="1:4" ht="89.25" customHeight="1" thickBot="1">
      <c r="A2" s="681"/>
      <c r="B2" s="682"/>
      <c r="C2" s="682"/>
      <c r="D2" s="683"/>
    </row>
    <row r="3" spans="1:4" ht="53.25" customHeight="1" thickTop="1" thickBot="1">
      <c r="A3" s="675" t="s">
        <v>110</v>
      </c>
      <c r="B3" s="676"/>
      <c r="C3" s="676"/>
      <c r="D3" s="677"/>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7">
        <v>73214.509152831</v>
      </c>
    </row>
    <row r="8" spans="1:4" ht="30" customHeight="1" thickTop="1" thickBot="1">
      <c r="A8" s="16" t="s">
        <v>112</v>
      </c>
      <c r="B8" s="14" t="s">
        <v>113</v>
      </c>
      <c r="C8" s="17" t="s">
        <v>114</v>
      </c>
      <c r="D8" s="1007">
        <v>3500</v>
      </c>
    </row>
    <row r="9" spans="1:4" ht="30" customHeight="1" thickTop="1" thickBot="1">
      <c r="A9" s="16" t="s">
        <v>117</v>
      </c>
      <c r="B9" s="14" t="s">
        <v>113</v>
      </c>
      <c r="C9" s="17" t="s">
        <v>118</v>
      </c>
      <c r="D9" s="1007">
        <v>83603.288633461067</v>
      </c>
    </row>
    <row r="10" spans="1:4" ht="30" customHeight="1" thickTop="1" thickBot="1">
      <c r="A10" s="16" t="s">
        <v>119</v>
      </c>
      <c r="B10" s="14" t="s">
        <v>113</v>
      </c>
      <c r="C10" s="17" t="s">
        <v>120</v>
      </c>
      <c r="D10" s="1007">
        <v>90000</v>
      </c>
    </row>
    <row r="11" spans="1:4" ht="30" customHeight="1" thickTop="1" thickBot="1">
      <c r="A11" s="16" t="s">
        <v>123</v>
      </c>
      <c r="B11" s="14" t="s">
        <v>113</v>
      </c>
      <c r="C11" s="17" t="s">
        <v>124</v>
      </c>
      <c r="D11" s="1007">
        <v>20000</v>
      </c>
    </row>
    <row r="12" spans="1:4" ht="30" customHeight="1" thickTop="1" thickBot="1">
      <c r="A12" s="16" t="s">
        <v>121</v>
      </c>
      <c r="B12" s="14" t="s">
        <v>113</v>
      </c>
      <c r="C12" s="17" t="s">
        <v>122</v>
      </c>
      <c r="D12" s="1007">
        <v>39000</v>
      </c>
    </row>
    <row r="13" spans="1:4" ht="30" customHeight="1" thickTop="1" thickBot="1">
      <c r="A13" s="16" t="s">
        <v>125</v>
      </c>
      <c r="B13" s="14" t="s">
        <v>113</v>
      </c>
      <c r="C13" s="17" t="s">
        <v>126</v>
      </c>
      <c r="D13" s="1007">
        <v>55000</v>
      </c>
    </row>
    <row r="14" spans="1:4" ht="30" customHeight="1" thickTop="1" thickBot="1">
      <c r="A14" s="16" t="s">
        <v>131</v>
      </c>
      <c r="B14" s="14" t="s">
        <v>113</v>
      </c>
      <c r="C14" s="17" t="s">
        <v>132</v>
      </c>
      <c r="D14" s="1007">
        <v>216580</v>
      </c>
    </row>
    <row r="15" spans="1:4" ht="30" customHeight="1" thickTop="1" thickBot="1">
      <c r="A15" s="16" t="s">
        <v>129</v>
      </c>
      <c r="B15" s="14" t="s">
        <v>113</v>
      </c>
      <c r="C15" s="17" t="s">
        <v>130</v>
      </c>
      <c r="D15" s="1007">
        <v>202000</v>
      </c>
    </row>
    <row r="16" spans="1:4" ht="30" customHeight="1" thickTop="1" thickBot="1">
      <c r="A16" s="16" t="s">
        <v>127</v>
      </c>
      <c r="B16" s="14" t="s">
        <v>113</v>
      </c>
      <c r="C16" s="17" t="s">
        <v>128</v>
      </c>
      <c r="D16" s="1007">
        <v>175000</v>
      </c>
    </row>
    <row r="17" spans="1:4" ht="30" customHeight="1" thickTop="1" thickBot="1">
      <c r="A17" s="16" t="s">
        <v>1795</v>
      </c>
      <c r="B17" s="14" t="s">
        <v>113</v>
      </c>
      <c r="C17" s="17" t="s">
        <v>1796</v>
      </c>
      <c r="D17" s="1007">
        <v>51323.852277564933</v>
      </c>
    </row>
    <row r="18" spans="1:4" ht="30" customHeight="1" thickTop="1" thickBot="1">
      <c r="A18" s="16" t="s">
        <v>133</v>
      </c>
      <c r="B18" s="14" t="s">
        <v>113</v>
      </c>
      <c r="C18" s="17" t="s">
        <v>134</v>
      </c>
      <c r="D18" s="1007">
        <v>35800</v>
      </c>
    </row>
    <row r="19" spans="1:4" ht="30" customHeight="1" thickTop="1" thickBot="1">
      <c r="A19" s="16" t="s">
        <v>146</v>
      </c>
      <c r="B19" s="14" t="s">
        <v>113</v>
      </c>
      <c r="C19" s="17" t="s">
        <v>147</v>
      </c>
      <c r="D19" s="1007">
        <v>139313.61749680719</v>
      </c>
    </row>
    <row r="20" spans="1:4" ht="30" customHeight="1" thickTop="1" thickBot="1">
      <c r="A20" s="16" t="s">
        <v>135</v>
      </c>
      <c r="B20" s="14" t="s">
        <v>113</v>
      </c>
      <c r="C20" s="17" t="s">
        <v>1968</v>
      </c>
      <c r="D20" s="1007">
        <v>35800</v>
      </c>
    </row>
    <row r="21" spans="1:4" ht="30" customHeight="1" thickTop="1" thickBot="1">
      <c r="A21" s="16" t="s">
        <v>136</v>
      </c>
      <c r="B21" s="14" t="s">
        <v>113</v>
      </c>
      <c r="C21" s="17" t="s">
        <v>137</v>
      </c>
      <c r="D21" s="1007">
        <v>169514.61260110687</v>
      </c>
    </row>
    <row r="22" spans="1:4" ht="30" customHeight="1" thickTop="1" thickBot="1">
      <c r="A22" s="16" t="s">
        <v>138</v>
      </c>
      <c r="B22" s="14" t="s">
        <v>113</v>
      </c>
      <c r="C22" s="17" t="s">
        <v>139</v>
      </c>
      <c r="D22" s="1007">
        <v>48000</v>
      </c>
    </row>
    <row r="23" spans="1:4" ht="30" customHeight="1" thickTop="1" thickBot="1">
      <c r="A23" s="16" t="s">
        <v>143</v>
      </c>
      <c r="B23" s="14" t="s">
        <v>144</v>
      </c>
      <c r="C23" s="17" t="s">
        <v>145</v>
      </c>
      <c r="D23" s="1007">
        <v>41672.031502767146</v>
      </c>
    </row>
    <row r="24" spans="1:4" ht="30" customHeight="1" thickTop="1" thickBot="1">
      <c r="A24" s="16" t="s">
        <v>140</v>
      </c>
      <c r="B24" s="14" t="s">
        <v>1082</v>
      </c>
      <c r="C24" s="17" t="s">
        <v>142</v>
      </c>
      <c r="D24" s="1007">
        <v>49971.283099191154</v>
      </c>
    </row>
    <row r="25" spans="1:4" ht="30" customHeight="1" thickTop="1" thickBot="1">
      <c r="A25" s="16" t="s">
        <v>148</v>
      </c>
      <c r="B25" s="14" t="s">
        <v>113</v>
      </c>
      <c r="C25" s="17" t="s">
        <v>149</v>
      </c>
      <c r="D25" s="1007">
        <v>145000</v>
      </c>
    </row>
    <row r="26" spans="1:4" ht="30" customHeight="1" thickTop="1" thickBot="1">
      <c r="A26" s="16" t="s">
        <v>150</v>
      </c>
      <c r="B26" s="14" t="s">
        <v>113</v>
      </c>
      <c r="C26" s="17" t="s">
        <v>151</v>
      </c>
      <c r="D26" s="1007">
        <v>175440</v>
      </c>
    </row>
    <row r="27" spans="1:4" ht="30" customHeight="1" thickTop="1" thickBot="1">
      <c r="A27" s="16" t="s">
        <v>152</v>
      </c>
      <c r="B27" s="14" t="s">
        <v>113</v>
      </c>
      <c r="C27" s="17" t="s">
        <v>153</v>
      </c>
      <c r="D27" s="1007">
        <v>101920</v>
      </c>
    </row>
    <row r="28" spans="1:4" ht="30" customHeight="1" thickTop="1" thickBot="1">
      <c r="A28" s="16" t="s">
        <v>154</v>
      </c>
      <c r="B28" s="14" t="s">
        <v>113</v>
      </c>
      <c r="C28" s="17" t="s">
        <v>155</v>
      </c>
      <c r="D28" s="1007">
        <v>112087.87143465306</v>
      </c>
    </row>
    <row r="29" spans="1:4" ht="30" customHeight="1" thickTop="1" thickBot="1">
      <c r="A29" s="16" t="s">
        <v>156</v>
      </c>
      <c r="B29" s="14" t="s">
        <v>113</v>
      </c>
      <c r="C29" s="17" t="s">
        <v>157</v>
      </c>
      <c r="D29" s="1007">
        <v>1500</v>
      </c>
    </row>
    <row r="30" spans="1:4" ht="30" customHeight="1" thickTop="1" thickBot="1">
      <c r="A30" s="16" t="s">
        <v>166</v>
      </c>
      <c r="B30" s="14" t="s">
        <v>113</v>
      </c>
      <c r="C30" s="17" t="s">
        <v>167</v>
      </c>
      <c r="D30" s="1007">
        <v>140239.85525755642</v>
      </c>
    </row>
    <row r="31" spans="1:4" ht="30" customHeight="1" thickTop="1" thickBot="1">
      <c r="A31" s="16" t="s">
        <v>162</v>
      </c>
      <c r="B31" s="14" t="s">
        <v>113</v>
      </c>
      <c r="C31" s="17" t="s">
        <v>163</v>
      </c>
      <c r="D31" s="1007">
        <v>14000</v>
      </c>
    </row>
    <row r="32" spans="1:4" ht="30" customHeight="1" thickTop="1" thickBot="1">
      <c r="A32" s="16" t="s">
        <v>164</v>
      </c>
      <c r="B32" s="14" t="s">
        <v>113</v>
      </c>
      <c r="C32" s="17" t="s">
        <v>165</v>
      </c>
      <c r="D32" s="1007">
        <v>33550</v>
      </c>
    </row>
    <row r="33" spans="1:11" ht="30" customHeight="1" thickTop="1" thickBot="1">
      <c r="A33" s="16" t="s">
        <v>171</v>
      </c>
      <c r="B33" s="14" t="s">
        <v>113</v>
      </c>
      <c r="C33" s="17" t="s">
        <v>172</v>
      </c>
      <c r="D33" s="1007">
        <v>12500</v>
      </c>
    </row>
    <row r="34" spans="1:11" ht="30" customHeight="1" thickTop="1" thickBot="1">
      <c r="A34" s="16" t="s">
        <v>160</v>
      </c>
      <c r="B34" s="14" t="s">
        <v>113</v>
      </c>
      <c r="C34" s="17" t="s">
        <v>161</v>
      </c>
      <c r="D34" s="1007">
        <v>8100</v>
      </c>
      <c r="H34" s="662"/>
      <c r="K34" s="662"/>
    </row>
    <row r="35" spans="1:11" ht="30" customHeight="1" thickTop="1" thickBot="1">
      <c r="A35" s="16" t="s">
        <v>173</v>
      </c>
      <c r="B35" s="14" t="s">
        <v>113</v>
      </c>
      <c r="C35" s="17" t="s">
        <v>1970</v>
      </c>
      <c r="D35" s="1007">
        <v>132600.1575138357</v>
      </c>
    </row>
    <row r="36" spans="1:11" ht="30" customHeight="1" thickTop="1" thickBot="1">
      <c r="A36" s="16" t="s">
        <v>170</v>
      </c>
      <c r="B36" s="14" t="s">
        <v>113</v>
      </c>
      <c r="C36" s="17" t="s">
        <v>1969</v>
      </c>
      <c r="D36" s="1007">
        <v>99068.13324819073</v>
      </c>
    </row>
    <row r="37" spans="1:11" ht="30" customHeight="1" thickTop="1" thickBot="1">
      <c r="A37" s="16" t="s">
        <v>168</v>
      </c>
      <c r="B37" s="14" t="s">
        <v>113</v>
      </c>
      <c r="C37" s="17" t="s">
        <v>169</v>
      </c>
      <c r="D37" s="1007">
        <v>105000</v>
      </c>
    </row>
    <row r="38" spans="1:11" ht="30" customHeight="1" thickTop="1" thickBot="1">
      <c r="A38" s="16" t="s">
        <v>174</v>
      </c>
      <c r="B38" s="14" t="s">
        <v>113</v>
      </c>
      <c r="C38" s="17" t="s">
        <v>175</v>
      </c>
      <c r="D38" s="1007">
        <v>56500</v>
      </c>
    </row>
    <row r="39" spans="1:11" ht="30" customHeight="1" thickTop="1" thickBot="1">
      <c r="A39" s="16" t="s">
        <v>176</v>
      </c>
      <c r="B39" s="14" t="s">
        <v>113</v>
      </c>
      <c r="C39" s="17" t="s">
        <v>177</v>
      </c>
      <c r="D39" s="1007">
        <v>50000</v>
      </c>
    </row>
    <row r="40" spans="1:11" ht="30" customHeight="1" thickTop="1" thickBot="1">
      <c r="A40" s="16" t="s">
        <v>180</v>
      </c>
      <c r="B40" s="14" t="s">
        <v>113</v>
      </c>
      <c r="C40" s="17" t="s">
        <v>181</v>
      </c>
      <c r="D40" s="1007">
        <v>86575</v>
      </c>
    </row>
    <row r="41" spans="1:11" ht="30" customHeight="1" thickTop="1" thickBot="1">
      <c r="A41" s="16" t="s">
        <v>178</v>
      </c>
      <c r="B41" s="14" t="s">
        <v>113</v>
      </c>
      <c r="C41" s="17" t="s">
        <v>179</v>
      </c>
      <c r="D41" s="1007">
        <v>77606.428267347816</v>
      </c>
    </row>
    <row r="42" spans="1:11" ht="30" customHeight="1" thickTop="1" thickBot="1">
      <c r="A42" s="16" t="s">
        <v>182</v>
      </c>
      <c r="B42" s="14" t="s">
        <v>113</v>
      </c>
      <c r="C42" s="17" t="s">
        <v>183</v>
      </c>
      <c r="D42" s="1007">
        <v>98304.163473818669</v>
      </c>
    </row>
    <row r="43" spans="1:11" ht="30" customHeight="1" thickTop="1" thickBot="1">
      <c r="A43" s="16" t="s">
        <v>1756</v>
      </c>
      <c r="B43" s="14" t="s">
        <v>113</v>
      </c>
      <c r="C43" s="17" t="s">
        <v>1755</v>
      </c>
      <c r="D43" s="1007">
        <v>10000</v>
      </c>
    </row>
    <row r="44" spans="1:11" ht="30" customHeight="1" thickTop="1" thickBot="1">
      <c r="A44" s="16" t="s">
        <v>184</v>
      </c>
      <c r="B44" s="14" t="s">
        <v>113</v>
      </c>
      <c r="C44" s="17" t="s">
        <v>185</v>
      </c>
      <c r="D44" s="1007">
        <v>10767</v>
      </c>
    </row>
    <row r="45" spans="1:11" ht="30" customHeight="1" thickTop="1" thickBot="1">
      <c r="A45" s="16" t="s">
        <v>1687</v>
      </c>
      <c r="B45" s="14" t="s">
        <v>113</v>
      </c>
      <c r="C45" s="17" t="s">
        <v>1688</v>
      </c>
      <c r="D45" s="1008">
        <v>1411.0259684972332</v>
      </c>
    </row>
    <row r="46" spans="1:11" ht="30" customHeight="1" thickTop="1" thickBot="1">
      <c r="A46" s="16" t="s">
        <v>188</v>
      </c>
      <c r="B46" s="14" t="s">
        <v>113</v>
      </c>
      <c r="C46" s="17" t="s">
        <v>189</v>
      </c>
      <c r="D46" s="1007">
        <v>2980</v>
      </c>
    </row>
    <row r="47" spans="1:11" ht="30" customHeight="1" thickTop="1" thickBot="1">
      <c r="A47" s="16" t="s">
        <v>186</v>
      </c>
      <c r="B47" s="14" t="s">
        <v>113</v>
      </c>
      <c r="C47" s="17" t="s">
        <v>187</v>
      </c>
      <c r="D47" s="1007">
        <v>3000</v>
      </c>
    </row>
    <row r="48" spans="1:11" ht="30" customHeight="1" thickTop="1" thickBot="1">
      <c r="A48" s="16" t="s">
        <v>190</v>
      </c>
      <c r="B48" s="14" t="s">
        <v>113</v>
      </c>
      <c r="C48" s="17" t="s">
        <v>191</v>
      </c>
      <c r="D48" s="1007">
        <v>3400</v>
      </c>
    </row>
    <row r="49" spans="1:4" ht="30" customHeight="1" thickTop="1" thickBot="1">
      <c r="A49" s="16" t="s">
        <v>201</v>
      </c>
      <c r="B49" s="14" t="s">
        <v>113</v>
      </c>
      <c r="C49" s="17" t="s">
        <v>1972</v>
      </c>
      <c r="D49" s="1007">
        <v>133442.74159216689</v>
      </c>
    </row>
    <row r="50" spans="1:4" ht="30" customHeight="1" thickTop="1" thickBot="1">
      <c r="A50" s="16" t="s">
        <v>192</v>
      </c>
      <c r="B50" s="14" t="s">
        <v>113</v>
      </c>
      <c r="C50" s="17" t="s">
        <v>193</v>
      </c>
      <c r="D50" s="1007">
        <v>59081.673052362719</v>
      </c>
    </row>
    <row r="51" spans="1:4" ht="30" customHeight="1" thickTop="1" thickBot="1">
      <c r="A51" s="16" t="s">
        <v>194</v>
      </c>
      <c r="B51" s="14" t="s">
        <v>113</v>
      </c>
      <c r="C51" s="17" t="s">
        <v>1971</v>
      </c>
      <c r="D51" s="1007">
        <v>4863.0002128565357</v>
      </c>
    </row>
    <row r="52" spans="1:4" ht="30" customHeight="1" thickTop="1" thickBot="1">
      <c r="A52" s="16" t="s">
        <v>224</v>
      </c>
      <c r="B52" s="14" t="s">
        <v>92</v>
      </c>
      <c r="C52" s="17" t="s">
        <v>1975</v>
      </c>
      <c r="D52" s="1007">
        <v>208896.34738186465</v>
      </c>
    </row>
    <row r="53" spans="1:4" ht="30" customHeight="1" thickTop="1" thickBot="1">
      <c r="A53" s="16" t="s">
        <v>195</v>
      </c>
      <c r="B53" s="14" t="s">
        <v>113</v>
      </c>
      <c r="C53" s="17" t="s">
        <v>196</v>
      </c>
      <c r="D53" s="1007">
        <v>3850</v>
      </c>
    </row>
    <row r="54" spans="1:4" ht="30" customHeight="1" thickTop="1" thickBot="1">
      <c r="A54" s="16" t="s">
        <v>214</v>
      </c>
      <c r="B54" s="14" t="s">
        <v>113</v>
      </c>
      <c r="C54" s="17" t="s">
        <v>215</v>
      </c>
      <c r="D54" s="1007">
        <v>8000</v>
      </c>
    </row>
    <row r="55" spans="1:4" ht="30" customHeight="1" thickTop="1" thickBot="1">
      <c r="A55" s="16" t="s">
        <v>197</v>
      </c>
      <c r="B55" s="14" t="s">
        <v>113</v>
      </c>
      <c r="C55" s="17" t="s">
        <v>198</v>
      </c>
      <c r="D55" s="1007">
        <v>144150.41294167732</v>
      </c>
    </row>
    <row r="56" spans="1:4" ht="30" customHeight="1" thickTop="1" thickBot="1">
      <c r="A56" s="16" t="s">
        <v>199</v>
      </c>
      <c r="B56" s="14" t="s">
        <v>113</v>
      </c>
      <c r="C56" s="17" t="s">
        <v>200</v>
      </c>
      <c r="D56" s="1007">
        <v>19500</v>
      </c>
    </row>
    <row r="57" spans="1:4" ht="30" customHeight="1" thickTop="1" thickBot="1">
      <c r="A57" s="16" t="s">
        <v>202</v>
      </c>
      <c r="B57" s="14" t="s">
        <v>113</v>
      </c>
      <c r="C57" s="17" t="s">
        <v>203</v>
      </c>
      <c r="D57" s="1007">
        <v>62935.789697743734</v>
      </c>
    </row>
    <row r="58" spans="1:4" ht="30" customHeight="1" thickTop="1" thickBot="1">
      <c r="A58" s="16" t="s">
        <v>212</v>
      </c>
      <c r="B58" s="14" t="s">
        <v>113</v>
      </c>
      <c r="C58" s="17" t="s">
        <v>213</v>
      </c>
      <c r="D58" s="1007">
        <v>49833.405704555138</v>
      </c>
    </row>
    <row r="59" spans="1:4" ht="30" customHeight="1" thickTop="1" thickBot="1">
      <c r="A59" s="16" t="s">
        <v>206</v>
      </c>
      <c r="B59" s="14" t="s">
        <v>113</v>
      </c>
      <c r="C59" s="17" t="s">
        <v>207</v>
      </c>
      <c r="D59" s="1007">
        <v>8000</v>
      </c>
    </row>
    <row r="60" spans="1:4" ht="30" customHeight="1" thickTop="1" thickBot="1">
      <c r="A60" s="16" t="s">
        <v>204</v>
      </c>
      <c r="B60" s="14" t="s">
        <v>113</v>
      </c>
      <c r="C60" s="17" t="s">
        <v>205</v>
      </c>
      <c r="D60" s="1007">
        <v>8957.595998297149</v>
      </c>
    </row>
    <row r="61" spans="1:4" ht="30" customHeight="1" thickTop="1" thickBot="1">
      <c r="A61" s="16" t="s">
        <v>208</v>
      </c>
      <c r="B61" s="14" t="s">
        <v>113</v>
      </c>
      <c r="C61" s="17" t="s">
        <v>209</v>
      </c>
      <c r="D61" s="1007">
        <v>12057.216900808857</v>
      </c>
    </row>
    <row r="62" spans="1:4" ht="30" customHeight="1" thickTop="1" thickBot="1">
      <c r="A62" s="16" t="s">
        <v>210</v>
      </c>
      <c r="B62" s="14" t="s">
        <v>113</v>
      </c>
      <c r="C62" s="17" t="s">
        <v>211</v>
      </c>
      <c r="D62" s="1007">
        <v>14256</v>
      </c>
    </row>
    <row r="63" spans="1:4" ht="30" customHeight="1" thickTop="1" thickBot="1">
      <c r="A63" s="16" t="s">
        <v>217</v>
      </c>
      <c r="B63" s="14" t="s">
        <v>113</v>
      </c>
      <c r="C63" s="17" t="s">
        <v>218</v>
      </c>
      <c r="D63" s="1007">
        <v>29000</v>
      </c>
    </row>
    <row r="64" spans="1:4" ht="30" customHeight="1" thickTop="1" thickBot="1">
      <c r="A64" s="16" t="s">
        <v>219</v>
      </c>
      <c r="B64" s="14" t="s">
        <v>113</v>
      </c>
      <c r="C64" s="17" t="s">
        <v>220</v>
      </c>
      <c r="D64" s="1007">
        <v>18500</v>
      </c>
    </row>
    <row r="65" spans="1:4" ht="30" customHeight="1" thickTop="1" thickBot="1">
      <c r="A65" s="16" t="s">
        <v>216</v>
      </c>
      <c r="B65" s="14" t="s">
        <v>113</v>
      </c>
      <c r="C65" s="17" t="s">
        <v>1973</v>
      </c>
      <c r="D65" s="1007">
        <v>22000</v>
      </c>
    </row>
    <row r="66" spans="1:4" ht="30" customHeight="1" thickTop="1" thickBot="1">
      <c r="A66" s="16" t="s">
        <v>221</v>
      </c>
      <c r="B66" s="14" t="s">
        <v>113</v>
      </c>
      <c r="C66" s="17" t="s">
        <v>1974</v>
      </c>
      <c r="D66" s="1007">
        <v>82815.734567901251</v>
      </c>
    </row>
    <row r="67" spans="1:4" ht="30" customHeight="1" thickTop="1" thickBot="1">
      <c r="A67" s="16" t="s">
        <v>222</v>
      </c>
      <c r="B67" s="14" t="s">
        <v>113</v>
      </c>
      <c r="C67" s="17" t="s">
        <v>223</v>
      </c>
      <c r="D67" s="1007">
        <v>26074.752022137083</v>
      </c>
    </row>
    <row r="68" spans="1:4" ht="30" customHeight="1" thickTop="1" thickBot="1">
      <c r="A68" s="16" t="s">
        <v>225</v>
      </c>
      <c r="B68" s="14" t="s">
        <v>113</v>
      </c>
      <c r="C68" s="17" t="s">
        <v>226</v>
      </c>
      <c r="D68" s="1007">
        <v>45259.867390378888</v>
      </c>
    </row>
    <row r="69" spans="1:4" ht="30" customHeight="1" thickTop="1" thickBot="1">
      <c r="A69" s="16" t="s">
        <v>227</v>
      </c>
      <c r="B69" s="14" t="s">
        <v>113</v>
      </c>
      <c r="C69" s="17" t="s">
        <v>1976</v>
      </c>
      <c r="D69" s="1007">
        <v>28000</v>
      </c>
    </row>
    <row r="70" spans="1:4" ht="30" customHeight="1" thickTop="1" thickBot="1">
      <c r="A70" s="16" t="s">
        <v>232</v>
      </c>
      <c r="B70" s="14" t="s">
        <v>233</v>
      </c>
      <c r="C70" s="17" t="s">
        <v>1979</v>
      </c>
      <c r="D70" s="1007">
        <v>3500</v>
      </c>
    </row>
    <row r="71" spans="1:4" ht="30" customHeight="1" thickTop="1" thickBot="1">
      <c r="A71" s="16" t="s">
        <v>228</v>
      </c>
      <c r="B71" s="14" t="s">
        <v>113</v>
      </c>
      <c r="C71" s="17" t="s">
        <v>1977</v>
      </c>
      <c r="D71" s="1007">
        <v>4500</v>
      </c>
    </row>
    <row r="72" spans="1:4" ht="30" customHeight="1" thickTop="1" thickBot="1">
      <c r="A72" s="16" t="s">
        <v>229</v>
      </c>
      <c r="B72" s="14" t="s">
        <v>113</v>
      </c>
      <c r="C72" s="17" t="s">
        <v>1978</v>
      </c>
      <c r="D72" s="1007">
        <v>7000</v>
      </c>
    </row>
    <row r="73" spans="1:4" ht="30" customHeight="1" thickTop="1" thickBot="1">
      <c r="A73" s="16" t="s">
        <v>230</v>
      </c>
      <c r="B73" s="14" t="s">
        <v>113</v>
      </c>
      <c r="C73" s="17" t="s">
        <v>231</v>
      </c>
      <c r="D73" s="1007">
        <v>3000</v>
      </c>
    </row>
    <row r="74" spans="1:4" ht="30" customHeight="1" thickTop="1" thickBot="1">
      <c r="A74" s="16" t="s">
        <v>234</v>
      </c>
      <c r="B74" s="14" t="s">
        <v>113</v>
      </c>
      <c r="C74" s="17" t="s">
        <v>235</v>
      </c>
      <c r="D74" s="1007">
        <v>15177.398467432953</v>
      </c>
    </row>
    <row r="75" spans="1:4" ht="30" customHeight="1" thickTop="1" thickBot="1">
      <c r="A75" s="16" t="s">
        <v>236</v>
      </c>
      <c r="B75" s="14" t="s">
        <v>113</v>
      </c>
      <c r="C75" s="17" t="s">
        <v>237</v>
      </c>
      <c r="D75" s="1007">
        <v>415653.17624521081</v>
      </c>
    </row>
    <row r="76" spans="1:4" ht="30" customHeight="1" thickTop="1" thickBot="1">
      <c r="A76" s="16" t="s">
        <v>238</v>
      </c>
      <c r="B76" s="14" t="s">
        <v>113</v>
      </c>
      <c r="C76" s="17" t="s">
        <v>239</v>
      </c>
      <c r="D76" s="1007">
        <v>552440.85568326956</v>
      </c>
    </row>
    <row r="77" spans="1:4" ht="30" customHeight="1" thickTop="1" thickBot="1">
      <c r="A77" s="16" t="s">
        <v>240</v>
      </c>
      <c r="B77" s="14" t="s">
        <v>113</v>
      </c>
      <c r="C77" s="17" t="s">
        <v>1980</v>
      </c>
      <c r="D77" s="1007">
        <v>165228.31885908902</v>
      </c>
    </row>
    <row r="78" spans="1:4" ht="30" customHeight="1" thickTop="1" thickBot="1">
      <c r="A78" s="16" t="s">
        <v>241</v>
      </c>
      <c r="B78" s="14" t="s">
        <v>113</v>
      </c>
      <c r="C78" s="17" t="s">
        <v>1981</v>
      </c>
      <c r="D78" s="1007">
        <v>194132.98424861647</v>
      </c>
    </row>
    <row r="79" spans="1:4" ht="30" customHeight="1" thickTop="1" thickBot="1">
      <c r="A79" s="16" t="s">
        <v>246</v>
      </c>
      <c r="B79" s="14" t="s">
        <v>113</v>
      </c>
      <c r="C79" s="17" t="s">
        <v>1986</v>
      </c>
      <c r="D79" s="1007">
        <v>99328.16517667094</v>
      </c>
    </row>
    <row r="80" spans="1:4" ht="30" customHeight="1" thickTop="1" thickBot="1">
      <c r="A80" s="16" t="s">
        <v>243</v>
      </c>
      <c r="B80" s="14" t="s">
        <v>113</v>
      </c>
      <c r="C80" s="17" t="s">
        <v>1983</v>
      </c>
      <c r="D80" s="1007">
        <v>166565.56832694766</v>
      </c>
    </row>
    <row r="81" spans="1:13" ht="30" customHeight="1" thickTop="1" thickBot="1">
      <c r="A81" s="16" t="s">
        <v>244</v>
      </c>
      <c r="B81" s="14" t="s">
        <v>113</v>
      </c>
      <c r="C81" s="17" t="s">
        <v>1984</v>
      </c>
      <c r="D81" s="1007">
        <v>211758.71434653047</v>
      </c>
    </row>
    <row r="82" spans="1:13" ht="30" customHeight="1" thickTop="1" thickBot="1">
      <c r="A82" s="16" t="s">
        <v>245</v>
      </c>
      <c r="B82" s="14" t="s">
        <v>113</v>
      </c>
      <c r="C82" s="17" t="s">
        <v>1985</v>
      </c>
      <c r="D82" s="1007">
        <v>70000</v>
      </c>
    </row>
    <row r="83" spans="1:13" ht="30" customHeight="1" thickTop="1" thickBot="1">
      <c r="A83" s="16" t="s">
        <v>247</v>
      </c>
      <c r="B83" s="14" t="s">
        <v>113</v>
      </c>
      <c r="C83" s="17" t="s">
        <v>1987</v>
      </c>
      <c r="D83" s="1007">
        <v>70000</v>
      </c>
    </row>
    <row r="84" spans="1:13" ht="30" customHeight="1" thickTop="1" thickBot="1">
      <c r="A84" s="16" t="s">
        <v>242</v>
      </c>
      <c r="B84" s="14" t="s">
        <v>113</v>
      </c>
      <c r="C84" s="17" t="s">
        <v>1982</v>
      </c>
      <c r="D84" s="1007">
        <v>200752.71179225206</v>
      </c>
    </row>
    <row r="85" spans="1:13" ht="30" customHeight="1" thickTop="1" thickBot="1">
      <c r="A85" s="16" t="s">
        <v>248</v>
      </c>
      <c r="B85" s="14" t="s">
        <v>113</v>
      </c>
      <c r="C85" s="17" t="s">
        <v>1988</v>
      </c>
      <c r="D85" s="1007">
        <v>375000</v>
      </c>
    </row>
    <row r="86" spans="1:13" ht="30" customHeight="1" thickTop="1" thickBot="1">
      <c r="A86" s="16" t="s">
        <v>249</v>
      </c>
      <c r="B86" s="14" t="s">
        <v>113</v>
      </c>
      <c r="C86" s="17" t="s">
        <v>250</v>
      </c>
      <c r="D86" s="1007">
        <v>4000</v>
      </c>
    </row>
    <row r="87" spans="1:13" ht="30" customHeight="1" thickTop="1" thickBot="1">
      <c r="A87" s="16" t="s">
        <v>255</v>
      </c>
      <c r="B87" s="14" t="s">
        <v>113</v>
      </c>
      <c r="C87" s="17" t="s">
        <v>256</v>
      </c>
      <c r="D87" s="1008">
        <v>579528.52277564933</v>
      </c>
    </row>
    <row r="88" spans="1:13" ht="30" customHeight="1" thickTop="1" thickBot="1">
      <c r="A88" s="16" t="s">
        <v>253</v>
      </c>
      <c r="B88" s="14" t="s">
        <v>113</v>
      </c>
      <c r="C88" s="17" t="s">
        <v>254</v>
      </c>
      <c r="D88" s="1007">
        <v>19865.633035334191</v>
      </c>
    </row>
    <row r="89" spans="1:13" ht="30" customHeight="1" thickTop="1" thickBot="1">
      <c r="A89" s="16" t="s">
        <v>251</v>
      </c>
      <c r="B89" s="14" t="s">
        <v>113</v>
      </c>
      <c r="C89" s="17" t="s">
        <v>252</v>
      </c>
      <c r="D89" s="1007">
        <v>32924.073648361009</v>
      </c>
    </row>
    <row r="90" spans="1:13" ht="30" customHeight="1" thickTop="1" thickBot="1">
      <c r="A90" s="16" t="s">
        <v>257</v>
      </c>
      <c r="B90" s="14" t="s">
        <v>113</v>
      </c>
      <c r="C90" s="17" t="s">
        <v>258</v>
      </c>
      <c r="D90" s="1007">
        <v>6250</v>
      </c>
    </row>
    <row r="91" spans="1:13" ht="30" customHeight="1" thickTop="1" thickBot="1">
      <c r="A91" s="16" t="s">
        <v>259</v>
      </c>
      <c r="B91" s="14" t="s">
        <v>113</v>
      </c>
      <c r="C91" s="17" t="s">
        <v>260</v>
      </c>
      <c r="D91" s="1007">
        <v>69020</v>
      </c>
    </row>
    <row r="92" spans="1:13" ht="51.6" customHeight="1" thickTop="1" thickBot="1">
      <c r="A92" s="16" t="s">
        <v>261</v>
      </c>
      <c r="B92" s="14" t="s">
        <v>113</v>
      </c>
      <c r="C92" s="17" t="s">
        <v>262</v>
      </c>
      <c r="D92" s="1007">
        <v>15000</v>
      </c>
      <c r="L92" s="661"/>
      <c r="M92" s="661" t="s">
        <v>2343</v>
      </c>
    </row>
    <row r="93" spans="1:13" ht="30" customHeight="1" thickTop="1" thickBot="1">
      <c r="A93" s="16" t="s">
        <v>263</v>
      </c>
      <c r="B93" s="14" t="s">
        <v>113</v>
      </c>
      <c r="C93" s="17" t="s">
        <v>264</v>
      </c>
      <c r="D93" s="1007">
        <v>8750</v>
      </c>
    </row>
    <row r="94" spans="1:13" ht="30" customHeight="1" thickTop="1" thickBot="1">
      <c r="A94" s="16" t="s">
        <v>265</v>
      </c>
      <c r="B94" s="14" t="s">
        <v>113</v>
      </c>
      <c r="C94" s="17" t="s">
        <v>266</v>
      </c>
      <c r="D94" s="1007">
        <v>25000</v>
      </c>
    </row>
    <row r="95" spans="1:13" ht="30" customHeight="1" thickTop="1" thickBot="1">
      <c r="A95" s="16" t="s">
        <v>267</v>
      </c>
      <c r="B95" s="14" t="s">
        <v>113</v>
      </c>
      <c r="C95" s="17" t="s">
        <v>268</v>
      </c>
      <c r="D95" s="1007">
        <v>88189.123031077062</v>
      </c>
    </row>
    <row r="96" spans="1:13" ht="30" customHeight="1" thickTop="1" thickBot="1">
      <c r="A96" s="16" t="s">
        <v>269</v>
      </c>
      <c r="B96" s="14" t="s">
        <v>113</v>
      </c>
      <c r="C96" s="17" t="s">
        <v>270</v>
      </c>
      <c r="D96" s="1007">
        <v>228480</v>
      </c>
    </row>
    <row r="97" spans="1:4" ht="30" customHeight="1" thickTop="1" thickBot="1">
      <c r="A97" s="16" t="s">
        <v>271</v>
      </c>
      <c r="B97" s="14" t="s">
        <v>113</v>
      </c>
      <c r="C97" s="17" t="s">
        <v>272</v>
      </c>
      <c r="D97" s="1007">
        <v>175000</v>
      </c>
    </row>
    <row r="98" spans="1:4" ht="30" customHeight="1" thickTop="1" thickBot="1">
      <c r="A98" s="16" t="s">
        <v>273</v>
      </c>
      <c r="B98" s="14" t="s">
        <v>113</v>
      </c>
      <c r="C98" s="17" t="s">
        <v>274</v>
      </c>
      <c r="D98" s="1007">
        <v>7500</v>
      </c>
    </row>
    <row r="99" spans="1:4" ht="30" customHeight="1" thickTop="1" thickBot="1">
      <c r="A99" s="16" t="s">
        <v>275</v>
      </c>
      <c r="B99" s="14" t="s">
        <v>113</v>
      </c>
      <c r="C99" s="17" t="s">
        <v>276</v>
      </c>
      <c r="D99" s="1007">
        <v>5950</v>
      </c>
    </row>
    <row r="100" spans="1:4" ht="30" customHeight="1" thickTop="1" thickBot="1">
      <c r="A100" s="16" t="s">
        <v>277</v>
      </c>
      <c r="B100" s="14" t="s">
        <v>113</v>
      </c>
      <c r="C100" s="17" t="s">
        <v>278</v>
      </c>
      <c r="D100" s="1007">
        <v>370753.12047679868</v>
      </c>
    </row>
    <row r="101" spans="1:4" ht="30" customHeight="1" thickTop="1" thickBot="1">
      <c r="A101" s="16" t="s">
        <v>279</v>
      </c>
      <c r="B101" s="14" t="s">
        <v>113</v>
      </c>
      <c r="C101" s="17" t="s">
        <v>1989</v>
      </c>
      <c r="D101" s="1007">
        <v>372768.8718603662</v>
      </c>
    </row>
    <row r="102" spans="1:4" ht="30" customHeight="1" thickTop="1" thickBot="1">
      <c r="A102" s="16" t="s">
        <v>280</v>
      </c>
      <c r="B102" s="14" t="s">
        <v>113</v>
      </c>
      <c r="C102" s="17" t="s">
        <v>281</v>
      </c>
      <c r="D102" s="1007">
        <v>607233.00979140075</v>
      </c>
    </row>
    <row r="103" spans="1:4" ht="30" customHeight="1" thickTop="1" thickBot="1">
      <c r="A103" s="16" t="s">
        <v>282</v>
      </c>
      <c r="B103" s="14" t="s">
        <v>113</v>
      </c>
      <c r="C103" s="17" t="s">
        <v>283</v>
      </c>
      <c r="D103" s="1007">
        <v>617473.02681992343</v>
      </c>
    </row>
    <row r="104" spans="1:4" ht="30" customHeight="1" thickTop="1" thickBot="1">
      <c r="A104" s="16" t="s">
        <v>284</v>
      </c>
      <c r="B104" s="14" t="s">
        <v>113</v>
      </c>
      <c r="C104" s="17" t="s">
        <v>285</v>
      </c>
      <c r="D104" s="1007">
        <v>383996</v>
      </c>
    </row>
    <row r="105" spans="1:4" ht="30" customHeight="1" thickTop="1" thickBot="1">
      <c r="A105" s="16" t="s">
        <v>286</v>
      </c>
      <c r="B105" s="14" t="s">
        <v>113</v>
      </c>
      <c r="C105" s="17" t="s">
        <v>287</v>
      </c>
      <c r="D105" s="1007">
        <v>297480.55768412095</v>
      </c>
    </row>
    <row r="106" spans="1:4" ht="30" customHeight="1" thickTop="1" thickBot="1">
      <c r="A106" s="16" t="s">
        <v>288</v>
      </c>
      <c r="B106" s="14" t="s">
        <v>113</v>
      </c>
      <c r="C106" s="17" t="s">
        <v>289</v>
      </c>
      <c r="D106" s="1007">
        <v>20000</v>
      </c>
    </row>
    <row r="107" spans="1:4" ht="30" customHeight="1" thickTop="1" thickBot="1">
      <c r="A107" s="16" t="s">
        <v>290</v>
      </c>
      <c r="B107" s="14" t="s">
        <v>113</v>
      </c>
      <c r="C107" s="17" t="s">
        <v>291</v>
      </c>
      <c r="D107" s="1007">
        <v>585793.47807577706</v>
      </c>
    </row>
    <row r="108" spans="1:4" ht="30" customHeight="1" thickTop="1" thickBot="1">
      <c r="A108" s="16" t="s">
        <v>292</v>
      </c>
      <c r="B108" s="14" t="s">
        <v>113</v>
      </c>
      <c r="C108" s="17" t="s">
        <v>293</v>
      </c>
      <c r="D108" s="1007">
        <v>7140</v>
      </c>
    </row>
    <row r="109" spans="1:4" ht="30" customHeight="1" thickTop="1" thickBot="1">
      <c r="A109" s="16" t="s">
        <v>294</v>
      </c>
      <c r="B109" s="14" t="s">
        <v>113</v>
      </c>
      <c r="C109" s="17" t="s">
        <v>1990</v>
      </c>
      <c r="D109" s="1007">
        <v>921158.06726266514</v>
      </c>
    </row>
    <row r="110" spans="1:4" ht="30" customHeight="1" thickTop="1" thickBot="1">
      <c r="A110" s="16" t="s">
        <v>295</v>
      </c>
      <c r="B110" s="14" t="s">
        <v>113</v>
      </c>
      <c r="C110" s="17" t="s">
        <v>296</v>
      </c>
      <c r="D110" s="1007">
        <v>3700</v>
      </c>
    </row>
    <row r="111" spans="1:4" ht="30" customHeight="1" thickTop="1" thickBot="1">
      <c r="A111" s="16" t="s">
        <v>297</v>
      </c>
      <c r="B111" s="14" t="s">
        <v>113</v>
      </c>
      <c r="C111" s="17" t="s">
        <v>298</v>
      </c>
      <c r="D111" s="1007">
        <v>67782.059174116657</v>
      </c>
    </row>
    <row r="112" spans="1:4" ht="30" customHeight="1" thickTop="1" thickBot="1">
      <c r="A112" s="16" t="s">
        <v>299</v>
      </c>
      <c r="B112" s="14" t="s">
        <v>113</v>
      </c>
      <c r="C112" s="17" t="s">
        <v>300</v>
      </c>
      <c r="D112" s="1007">
        <v>489553.44401873148</v>
      </c>
    </row>
    <row r="113" spans="1:4" ht="30" customHeight="1" thickTop="1" thickBot="1">
      <c r="A113" s="16" t="s">
        <v>301</v>
      </c>
      <c r="B113" s="14" t="s">
        <v>113</v>
      </c>
      <c r="C113" s="17" t="s">
        <v>302</v>
      </c>
      <c r="D113" s="1007">
        <v>11305</v>
      </c>
    </row>
    <row r="114" spans="1:4" ht="30" customHeight="1" thickTop="1" thickBot="1">
      <c r="A114" s="16" t="s">
        <v>305</v>
      </c>
      <c r="B114" s="14" t="s">
        <v>113</v>
      </c>
      <c r="C114" s="17" t="s">
        <v>306</v>
      </c>
      <c r="D114" s="1007">
        <v>136850</v>
      </c>
    </row>
    <row r="115" spans="1:4" ht="30" customHeight="1" thickTop="1" thickBot="1">
      <c r="A115" s="16" t="s">
        <v>303</v>
      </c>
      <c r="B115" s="14" t="s">
        <v>113</v>
      </c>
      <c r="C115" s="17" t="s">
        <v>304</v>
      </c>
      <c r="D115" s="1007">
        <v>119808.1992337165</v>
      </c>
    </row>
    <row r="116" spans="1:4" ht="30" customHeight="1" thickTop="1" thickBot="1">
      <c r="A116" s="16" t="s">
        <v>309</v>
      </c>
      <c r="B116" s="14" t="s">
        <v>113</v>
      </c>
      <c r="C116" s="17" t="s">
        <v>1991</v>
      </c>
      <c r="D116" s="1007">
        <v>125000</v>
      </c>
    </row>
    <row r="117" spans="1:4" ht="30" customHeight="1" thickTop="1" thickBot="1">
      <c r="A117" s="16" t="s">
        <v>310</v>
      </c>
      <c r="B117" s="14" t="s">
        <v>113</v>
      </c>
      <c r="C117" s="17" t="s">
        <v>311</v>
      </c>
      <c r="D117" s="1007">
        <v>190000</v>
      </c>
    </row>
    <row r="118" spans="1:4" ht="30" customHeight="1" thickTop="1" thickBot="1">
      <c r="A118" s="16" t="s">
        <v>313</v>
      </c>
      <c r="B118" s="14" t="s">
        <v>113</v>
      </c>
      <c r="C118" s="17" t="s">
        <v>1993</v>
      </c>
      <c r="D118" s="1007">
        <v>229291.71988080037</v>
      </c>
    </row>
    <row r="119" spans="1:4" ht="30" customHeight="1" thickTop="1" thickBot="1">
      <c r="A119" s="16" t="s">
        <v>318</v>
      </c>
      <c r="B119" s="14" t="s">
        <v>113</v>
      </c>
      <c r="C119" s="17" t="s">
        <v>319</v>
      </c>
      <c r="D119" s="1007">
        <v>245050</v>
      </c>
    </row>
    <row r="120" spans="1:4" ht="30" customHeight="1" thickTop="1" thickBot="1">
      <c r="A120" s="16" t="s">
        <v>314</v>
      </c>
      <c r="B120" s="14" t="s">
        <v>113</v>
      </c>
      <c r="C120" s="17" t="s">
        <v>315</v>
      </c>
      <c r="D120" s="1007">
        <v>245050</v>
      </c>
    </row>
    <row r="121" spans="1:4" ht="30" customHeight="1" thickTop="1" thickBot="1">
      <c r="A121" s="16" t="s">
        <v>1732</v>
      </c>
      <c r="B121" s="14" t="s">
        <v>113</v>
      </c>
      <c r="C121" s="17" t="s">
        <v>1733</v>
      </c>
      <c r="D121" s="1007">
        <v>139400</v>
      </c>
    </row>
    <row r="122" spans="1:4" ht="30" customHeight="1" thickTop="1" thickBot="1">
      <c r="A122" s="16" t="s">
        <v>322</v>
      </c>
      <c r="B122" s="14" t="s">
        <v>113</v>
      </c>
      <c r="C122" s="17" t="s">
        <v>323</v>
      </c>
      <c r="D122" s="1007">
        <v>139400</v>
      </c>
    </row>
    <row r="123" spans="1:4" ht="30" customHeight="1" thickTop="1" thickBot="1">
      <c r="A123" s="16" t="s">
        <v>320</v>
      </c>
      <c r="B123" s="14" t="s">
        <v>113</v>
      </c>
      <c r="C123" s="17" t="s">
        <v>321</v>
      </c>
      <c r="D123" s="1007">
        <v>125000</v>
      </c>
    </row>
    <row r="124" spans="1:4" ht="30" customHeight="1" thickTop="1" thickBot="1">
      <c r="A124" s="16" t="s">
        <v>312</v>
      </c>
      <c r="B124" s="14" t="s">
        <v>113</v>
      </c>
      <c r="C124" s="17" t="s">
        <v>1992</v>
      </c>
      <c r="D124" s="1007">
        <v>245050</v>
      </c>
    </row>
    <row r="125" spans="1:4" ht="30" customHeight="1" thickTop="1" thickBot="1">
      <c r="A125" s="16" t="s">
        <v>316</v>
      </c>
      <c r="B125" s="14" t="s">
        <v>113</v>
      </c>
      <c r="C125" s="17" t="s">
        <v>317</v>
      </c>
      <c r="D125" s="1007">
        <v>180000</v>
      </c>
    </row>
    <row r="126" spans="1:4" ht="30" customHeight="1" thickTop="1" thickBot="1">
      <c r="A126" s="16" t="s">
        <v>307</v>
      </c>
      <c r="B126" s="14" t="s">
        <v>113</v>
      </c>
      <c r="C126" s="17" t="s">
        <v>308</v>
      </c>
      <c r="D126" s="1007">
        <v>125000</v>
      </c>
    </row>
    <row r="127" spans="1:4" ht="30" customHeight="1" thickTop="1" thickBot="1">
      <c r="A127" s="16" t="s">
        <v>324</v>
      </c>
      <c r="B127" s="14" t="s">
        <v>113</v>
      </c>
      <c r="C127" s="17" t="s">
        <v>325</v>
      </c>
      <c r="D127" s="1007">
        <v>2500</v>
      </c>
    </row>
    <row r="128" spans="1:4" ht="30" customHeight="1" thickTop="1" thickBot="1">
      <c r="A128" s="16" t="s">
        <v>326</v>
      </c>
      <c r="B128" s="14" t="s">
        <v>113</v>
      </c>
      <c r="C128" s="17" t="s">
        <v>327</v>
      </c>
      <c r="D128" s="1007">
        <v>149758.23329076206</v>
      </c>
    </row>
    <row r="129" spans="1:4" ht="30" customHeight="1" thickTop="1" thickBot="1">
      <c r="A129" s="16" t="s">
        <v>328</v>
      </c>
      <c r="B129" s="14" t="s">
        <v>113</v>
      </c>
      <c r="C129" s="17" t="s">
        <v>329</v>
      </c>
      <c r="D129" s="1007">
        <v>112.72081736909325</v>
      </c>
    </row>
    <row r="130" spans="1:4" ht="30" customHeight="1" thickTop="1" thickBot="1">
      <c r="A130" s="16" t="s">
        <v>330</v>
      </c>
      <c r="B130" s="14" t="s">
        <v>113</v>
      </c>
      <c r="C130" s="17" t="s">
        <v>331</v>
      </c>
      <c r="D130" s="1007">
        <v>5625</v>
      </c>
    </row>
    <row r="131" spans="1:4" ht="30" customHeight="1" thickTop="1" thickBot="1">
      <c r="A131" s="16" t="s">
        <v>332</v>
      </c>
      <c r="B131" s="14" t="s">
        <v>113</v>
      </c>
      <c r="C131" s="17" t="s">
        <v>333</v>
      </c>
      <c r="D131" s="1007">
        <v>5625</v>
      </c>
    </row>
    <row r="132" spans="1:4" ht="30" customHeight="1" thickTop="1" thickBot="1">
      <c r="A132" s="16" t="s">
        <v>334</v>
      </c>
      <c r="B132" s="14" t="s">
        <v>113</v>
      </c>
      <c r="C132" s="17" t="s">
        <v>1760</v>
      </c>
      <c r="D132" s="1007">
        <v>4350</v>
      </c>
    </row>
    <row r="133" spans="1:4" ht="30" customHeight="1" thickTop="1" thickBot="1">
      <c r="A133" s="16" t="s">
        <v>335</v>
      </c>
      <c r="B133" s="14" t="s">
        <v>92</v>
      </c>
      <c r="C133" s="17" t="s">
        <v>1994</v>
      </c>
      <c r="D133" s="1007">
        <v>190488.50574712647</v>
      </c>
    </row>
    <row r="134" spans="1:4" ht="30" customHeight="1" thickTop="1" thickBot="1">
      <c r="A134" s="16" t="s">
        <v>336</v>
      </c>
      <c r="B134" s="14" t="s">
        <v>113</v>
      </c>
      <c r="C134" s="17" t="s">
        <v>337</v>
      </c>
      <c r="D134" s="1007">
        <v>54000</v>
      </c>
    </row>
    <row r="135" spans="1:4" ht="30" customHeight="1" thickTop="1" thickBot="1">
      <c r="A135" s="16" t="s">
        <v>338</v>
      </c>
      <c r="B135" s="14" t="s">
        <v>339</v>
      </c>
      <c r="C135" s="17" t="s">
        <v>340</v>
      </c>
      <c r="D135" s="1007">
        <v>1380</v>
      </c>
    </row>
    <row r="136" spans="1:4" ht="30" customHeight="1" thickTop="1" thickBot="1">
      <c r="A136" s="16" t="s">
        <v>352</v>
      </c>
      <c r="B136" s="14" t="s">
        <v>339</v>
      </c>
      <c r="C136" s="17" t="s">
        <v>353</v>
      </c>
      <c r="D136" s="1007">
        <v>1380</v>
      </c>
    </row>
    <row r="137" spans="1:4" ht="30" customHeight="1" thickTop="1" thickBot="1">
      <c r="A137" s="16" t="s">
        <v>343</v>
      </c>
      <c r="B137" s="14" t="s">
        <v>344</v>
      </c>
      <c r="C137" s="17" t="s">
        <v>345</v>
      </c>
      <c r="D137" s="1007">
        <v>250</v>
      </c>
    </row>
    <row r="138" spans="1:4" ht="30" customHeight="1" thickTop="1" thickBot="1">
      <c r="A138" s="16" t="s">
        <v>346</v>
      </c>
      <c r="B138" s="14" t="s">
        <v>344</v>
      </c>
      <c r="C138" s="17" t="s">
        <v>347</v>
      </c>
      <c r="D138" s="1007">
        <v>250</v>
      </c>
    </row>
    <row r="139" spans="1:4" ht="30" customHeight="1" thickTop="1" thickBot="1">
      <c r="A139" s="16" t="s">
        <v>350</v>
      </c>
      <c r="B139" s="14" t="s">
        <v>339</v>
      </c>
      <c r="C139" s="17" t="s">
        <v>351</v>
      </c>
      <c r="D139" s="1007">
        <v>1380</v>
      </c>
    </row>
    <row r="140" spans="1:4" ht="30" customHeight="1" thickTop="1" thickBot="1">
      <c r="A140" s="16" t="s">
        <v>348</v>
      </c>
      <c r="B140" s="14" t="s">
        <v>339</v>
      </c>
      <c r="C140" s="17" t="s">
        <v>349</v>
      </c>
      <c r="D140" s="1007">
        <v>1380</v>
      </c>
    </row>
    <row r="141" spans="1:4" ht="30" customHeight="1" thickTop="1" thickBot="1">
      <c r="A141" s="16" t="s">
        <v>356</v>
      </c>
      <c r="B141" s="14" t="s">
        <v>113</v>
      </c>
      <c r="C141" s="17" t="s">
        <v>357</v>
      </c>
      <c r="D141" s="1007">
        <v>68000</v>
      </c>
    </row>
    <row r="142" spans="1:4" ht="30" customHeight="1" thickTop="1" thickBot="1">
      <c r="A142" s="16" t="s">
        <v>341</v>
      </c>
      <c r="B142" s="14" t="s">
        <v>339</v>
      </c>
      <c r="C142" s="17" t="s">
        <v>342</v>
      </c>
      <c r="D142" s="1007">
        <v>1380</v>
      </c>
    </row>
    <row r="143" spans="1:4" ht="30" customHeight="1" thickTop="1" thickBot="1">
      <c r="A143" s="16" t="s">
        <v>354</v>
      </c>
      <c r="B143" s="14" t="s">
        <v>113</v>
      </c>
      <c r="C143" s="17" t="s">
        <v>355</v>
      </c>
      <c r="D143" s="1007">
        <v>68000</v>
      </c>
    </row>
    <row r="144" spans="1:4" ht="30" customHeight="1" thickTop="1" thickBot="1">
      <c r="A144" s="16" t="s">
        <v>359</v>
      </c>
      <c r="B144" s="14" t="s">
        <v>113</v>
      </c>
      <c r="C144" s="17" t="s">
        <v>360</v>
      </c>
      <c r="D144" s="1007">
        <v>63750</v>
      </c>
    </row>
    <row r="145" spans="1:4" ht="68.25" customHeight="1" thickTop="1" thickBot="1">
      <c r="A145" s="16" t="s">
        <v>358</v>
      </c>
      <c r="B145" s="14" t="s">
        <v>113</v>
      </c>
      <c r="C145" s="17" t="s">
        <v>2303</v>
      </c>
      <c r="D145" s="1007">
        <v>275768.39559386979</v>
      </c>
    </row>
    <row r="146" spans="1:4" ht="30" customHeight="1" thickTop="1" thickBot="1">
      <c r="A146" s="16" t="s">
        <v>361</v>
      </c>
      <c r="B146" s="14" t="s">
        <v>113</v>
      </c>
      <c r="C146" s="17" t="s">
        <v>1995</v>
      </c>
      <c r="D146" s="1007">
        <v>136063.21839080463</v>
      </c>
    </row>
    <row r="147" spans="1:4" ht="30" customHeight="1" thickTop="1" thickBot="1">
      <c r="A147" s="16" t="s">
        <v>362</v>
      </c>
      <c r="B147" s="14" t="s">
        <v>113</v>
      </c>
      <c r="C147" s="17" t="s">
        <v>1996</v>
      </c>
      <c r="D147" s="1007">
        <v>140239.85525755642</v>
      </c>
    </row>
    <row r="148" spans="1:4" ht="30" customHeight="1" thickTop="1" thickBot="1">
      <c r="A148" s="16" t="s">
        <v>367</v>
      </c>
      <c r="B148" s="14" t="s">
        <v>113</v>
      </c>
      <c r="C148" s="17" t="s">
        <v>368</v>
      </c>
      <c r="D148" s="1007">
        <v>9500</v>
      </c>
    </row>
    <row r="149" spans="1:4" ht="30" customHeight="1" thickTop="1" thickBot="1">
      <c r="A149" s="16" t="s">
        <v>363</v>
      </c>
      <c r="B149" s="14" t="s">
        <v>113</v>
      </c>
      <c r="C149" s="17" t="s">
        <v>364</v>
      </c>
      <c r="D149" s="1007">
        <v>7675</v>
      </c>
    </row>
    <row r="150" spans="1:4" ht="30" customHeight="1" thickTop="1" thickBot="1">
      <c r="A150" s="16" t="s">
        <v>158</v>
      </c>
      <c r="B150" s="14" t="s">
        <v>113</v>
      </c>
      <c r="C150" s="17" t="s">
        <v>159</v>
      </c>
      <c r="D150" s="1007">
        <v>66000</v>
      </c>
    </row>
    <row r="151" spans="1:4" ht="30" customHeight="1" thickTop="1" thickBot="1">
      <c r="A151" s="16" t="s">
        <v>369</v>
      </c>
      <c r="B151" s="14" t="s">
        <v>113</v>
      </c>
      <c r="C151" s="17" t="s">
        <v>370</v>
      </c>
      <c r="D151" s="1007">
        <v>139000</v>
      </c>
    </row>
    <row r="152" spans="1:4" ht="30" customHeight="1" thickTop="1" thickBot="1">
      <c r="A152" s="16" t="s">
        <v>371</v>
      </c>
      <c r="B152" s="14" t="s">
        <v>113</v>
      </c>
      <c r="C152" s="17" t="s">
        <v>372</v>
      </c>
      <c r="D152" s="1007">
        <v>190000</v>
      </c>
    </row>
    <row r="153" spans="1:4" ht="30" customHeight="1" thickTop="1" thickBot="1">
      <c r="A153" s="16" t="s">
        <v>365</v>
      </c>
      <c r="B153" s="14" t="s">
        <v>113</v>
      </c>
      <c r="C153" s="17" t="s">
        <v>366</v>
      </c>
      <c r="D153" s="1007">
        <v>139000</v>
      </c>
    </row>
    <row r="154" spans="1:4" ht="30" customHeight="1" thickTop="1" thickBot="1">
      <c r="A154" s="16" t="s">
        <v>373</v>
      </c>
      <c r="B154" s="14" t="s">
        <v>113</v>
      </c>
      <c r="C154" s="17" t="s">
        <v>374</v>
      </c>
      <c r="D154" s="1007">
        <v>56000</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tabSelected="1"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9" sqref="F19"/>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5" t="s">
        <v>1934</v>
      </c>
      <c r="B1" s="686"/>
      <c r="C1" s="686"/>
      <c r="D1" s="687"/>
    </row>
    <row r="2" spans="1:4" ht="60.75" customHeight="1" thickTop="1" thickBot="1">
      <c r="A2" s="684" t="s">
        <v>375</v>
      </c>
      <c r="B2" s="684"/>
      <c r="C2" s="684"/>
      <c r="D2" s="684"/>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5">
        <v>2833</v>
      </c>
    </row>
    <row r="7" spans="1:4" ht="16.5" thickTop="1" thickBot="1">
      <c r="A7" s="200" t="s">
        <v>814</v>
      </c>
      <c r="B7" s="200" t="s">
        <v>377</v>
      </c>
      <c r="C7" s="205" t="s">
        <v>815</v>
      </c>
      <c r="D7" s="1005">
        <v>2952.2569758331824</v>
      </c>
    </row>
    <row r="8" spans="1:4" ht="16.5" thickTop="1" thickBot="1">
      <c r="A8" s="200" t="s">
        <v>810</v>
      </c>
      <c r="B8" s="200" t="s">
        <v>377</v>
      </c>
      <c r="C8" s="205" t="s">
        <v>811</v>
      </c>
      <c r="D8" s="1005">
        <v>3563.0687639365992</v>
      </c>
    </row>
    <row r="9" spans="1:4" ht="16.5" thickTop="1" thickBot="1">
      <c r="A9" s="200" t="s">
        <v>812</v>
      </c>
      <c r="B9" s="200" t="s">
        <v>377</v>
      </c>
      <c r="C9" s="205" t="s">
        <v>813</v>
      </c>
      <c r="D9" s="1005">
        <v>2700</v>
      </c>
    </row>
    <row r="10" spans="1:4" ht="16.5" thickTop="1" thickBot="1">
      <c r="A10" s="200" t="s">
        <v>1752</v>
      </c>
      <c r="B10" s="200" t="s">
        <v>377</v>
      </c>
      <c r="C10" s="205" t="s">
        <v>1751</v>
      </c>
      <c r="D10" s="1005">
        <v>2920</v>
      </c>
    </row>
    <row r="11" spans="1:4" ht="16.5" thickTop="1" thickBot="1">
      <c r="A11" s="200" t="s">
        <v>818</v>
      </c>
      <c r="B11" s="200" t="s">
        <v>377</v>
      </c>
      <c r="C11" s="205" t="s">
        <v>819</v>
      </c>
      <c r="D11" s="1005">
        <v>6164.2</v>
      </c>
    </row>
    <row r="12" spans="1:4" ht="16.5" thickTop="1" thickBot="1">
      <c r="A12" s="200" t="s">
        <v>816</v>
      </c>
      <c r="B12" s="200" t="s">
        <v>377</v>
      </c>
      <c r="C12" s="205" t="s">
        <v>817</v>
      </c>
      <c r="D12" s="1005">
        <v>6164.2</v>
      </c>
    </row>
    <row r="13" spans="1:4" ht="16.5" thickTop="1" thickBot="1">
      <c r="A13" s="200" t="s">
        <v>820</v>
      </c>
      <c r="B13" s="200" t="s">
        <v>92</v>
      </c>
      <c r="C13" s="205" t="s">
        <v>2029</v>
      </c>
      <c r="D13" s="1005">
        <v>642</v>
      </c>
    </row>
    <row r="14" spans="1:4" ht="16.5" thickTop="1" thickBot="1">
      <c r="A14" s="200" t="s">
        <v>822</v>
      </c>
      <c r="B14" s="200" t="s">
        <v>233</v>
      </c>
      <c r="C14" s="205" t="s">
        <v>2031</v>
      </c>
      <c r="D14" s="1005">
        <v>30000</v>
      </c>
    </row>
    <row r="15" spans="1:4" ht="16.5" thickTop="1" thickBot="1">
      <c r="A15" s="200" t="s">
        <v>823</v>
      </c>
      <c r="B15" s="200" t="s">
        <v>92</v>
      </c>
      <c r="C15" s="205" t="s">
        <v>2032</v>
      </c>
      <c r="D15" s="1005">
        <v>687.5</v>
      </c>
    </row>
    <row r="16" spans="1:4" ht="16.5" thickTop="1" thickBot="1">
      <c r="A16" s="200" t="s">
        <v>821</v>
      </c>
      <c r="B16" s="200" t="s">
        <v>233</v>
      </c>
      <c r="C16" s="205" t="s">
        <v>2030</v>
      </c>
      <c r="D16" s="1005">
        <v>33000</v>
      </c>
    </row>
    <row r="17" spans="1:4" ht="16.5" thickTop="1" thickBot="1">
      <c r="A17" s="200" t="s">
        <v>847</v>
      </c>
      <c r="B17" s="200" t="s">
        <v>425</v>
      </c>
      <c r="C17" s="205" t="s">
        <v>848</v>
      </c>
      <c r="D17" s="1005">
        <v>6236</v>
      </c>
    </row>
    <row r="18" spans="1:4" ht="16.5" thickTop="1" thickBot="1">
      <c r="A18" s="200" t="s">
        <v>824</v>
      </c>
      <c r="B18" s="200" t="s">
        <v>388</v>
      </c>
      <c r="C18" s="205" t="s">
        <v>2033</v>
      </c>
      <c r="D18" s="1005">
        <v>74200</v>
      </c>
    </row>
    <row r="19" spans="1:4" ht="31.5" thickTop="1" thickBot="1">
      <c r="A19" s="200" t="s">
        <v>825</v>
      </c>
      <c r="B19" s="200" t="s">
        <v>388</v>
      </c>
      <c r="C19" s="205" t="s">
        <v>826</v>
      </c>
      <c r="D19" s="1005">
        <v>75333.453866088093</v>
      </c>
    </row>
    <row r="20" spans="1:4" ht="16.5" thickTop="1" thickBot="1">
      <c r="A20" s="200" t="s">
        <v>831</v>
      </c>
      <c r="B20" s="200" t="s">
        <v>388</v>
      </c>
      <c r="C20" s="205" t="s">
        <v>832</v>
      </c>
      <c r="D20" s="1005">
        <v>74722.642077984681</v>
      </c>
    </row>
    <row r="21" spans="1:4" ht="31.5" thickTop="1" thickBot="1">
      <c r="A21" s="200" t="s">
        <v>827</v>
      </c>
      <c r="B21" s="200" t="s">
        <v>388</v>
      </c>
      <c r="C21" s="205" t="s">
        <v>828</v>
      </c>
      <c r="D21" s="1005">
        <v>56398.288434882168</v>
      </c>
    </row>
    <row r="22" spans="1:4" ht="31.5" thickTop="1" thickBot="1">
      <c r="A22" s="200" t="s">
        <v>829</v>
      </c>
      <c r="B22" s="200" t="s">
        <v>388</v>
      </c>
      <c r="C22" s="205" t="s">
        <v>830</v>
      </c>
      <c r="D22" s="1005">
        <v>57314.506117037294</v>
      </c>
    </row>
    <row r="23" spans="1:4" ht="16.5" thickTop="1" thickBot="1">
      <c r="A23" s="200" t="s">
        <v>833</v>
      </c>
      <c r="B23" s="200" t="s">
        <v>388</v>
      </c>
      <c r="C23" s="205" t="s">
        <v>834</v>
      </c>
      <c r="D23" s="1005">
        <v>78540</v>
      </c>
    </row>
    <row r="24" spans="1:4" ht="16.5" thickTop="1" thickBot="1">
      <c r="A24" s="200" t="s">
        <v>843</v>
      </c>
      <c r="B24" s="200" t="s">
        <v>388</v>
      </c>
      <c r="C24" s="205" t="s">
        <v>844</v>
      </c>
      <c r="D24" s="1005">
        <v>58320</v>
      </c>
    </row>
    <row r="25" spans="1:4" ht="16.5" thickTop="1" thickBot="1">
      <c r="A25" s="200" t="s">
        <v>835</v>
      </c>
      <c r="B25" s="200" t="s">
        <v>388</v>
      </c>
      <c r="C25" s="205" t="s">
        <v>836</v>
      </c>
      <c r="D25" s="1005">
        <v>49882.962695112386</v>
      </c>
    </row>
    <row r="26" spans="1:4" ht="16.5" thickTop="1" thickBot="1">
      <c r="A26" s="200" t="s">
        <v>838</v>
      </c>
      <c r="B26" s="200" t="s">
        <v>388</v>
      </c>
      <c r="C26" s="205" t="s">
        <v>2108</v>
      </c>
      <c r="D26" s="1005">
        <v>49882.962695112386</v>
      </c>
    </row>
    <row r="27" spans="1:4" ht="16.5" thickTop="1" thickBot="1">
      <c r="A27" s="200" t="s">
        <v>837</v>
      </c>
      <c r="B27" s="200" t="s">
        <v>388</v>
      </c>
      <c r="C27" s="205" t="s">
        <v>2110</v>
      </c>
      <c r="D27" s="1005">
        <v>55482.070752727042</v>
      </c>
    </row>
    <row r="28" spans="1:4" ht="16.5" thickTop="1" thickBot="1">
      <c r="A28" s="200" t="s">
        <v>840</v>
      </c>
      <c r="B28" s="200" t="s">
        <v>388</v>
      </c>
      <c r="C28" s="205" t="s">
        <v>2109</v>
      </c>
      <c r="D28" s="1005">
        <v>58434.327728560231</v>
      </c>
    </row>
    <row r="29" spans="1:4" ht="16.5" thickTop="1" thickBot="1">
      <c r="A29" s="200" t="s">
        <v>839</v>
      </c>
      <c r="B29" s="200" t="s">
        <v>388</v>
      </c>
      <c r="C29" s="205" t="s">
        <v>2107</v>
      </c>
      <c r="D29" s="1005">
        <v>62099.198457180726</v>
      </c>
    </row>
    <row r="30" spans="1:4" ht="31.5" thickTop="1" thickBot="1">
      <c r="A30" s="200" t="s">
        <v>841</v>
      </c>
      <c r="B30" s="200" t="s">
        <v>388</v>
      </c>
      <c r="C30" s="205" t="s">
        <v>842</v>
      </c>
      <c r="D30" s="1005">
        <v>53303.508708491521</v>
      </c>
    </row>
    <row r="31" spans="1:4" ht="16.5" thickTop="1" thickBot="1">
      <c r="A31" s="200" t="s">
        <v>845</v>
      </c>
      <c r="B31" s="200" t="s">
        <v>425</v>
      </c>
      <c r="C31" s="205" t="s">
        <v>846</v>
      </c>
      <c r="D31" s="1005">
        <v>68.207316338214895</v>
      </c>
    </row>
    <row r="32" spans="1:4" ht="16.5" thickTop="1" thickBot="1">
      <c r="A32" s="200" t="s">
        <v>850</v>
      </c>
      <c r="B32" s="200" t="s">
        <v>144</v>
      </c>
      <c r="C32" s="205" t="s">
        <v>2035</v>
      </c>
      <c r="D32" s="1005">
        <v>291.55</v>
      </c>
    </row>
    <row r="33" spans="1:4" ht="16.5" thickTop="1" thickBot="1">
      <c r="A33" s="200" t="s">
        <v>851</v>
      </c>
      <c r="B33" s="200" t="s">
        <v>377</v>
      </c>
      <c r="C33" s="205" t="s">
        <v>852</v>
      </c>
      <c r="D33" s="1005">
        <v>6820.7316338214896</v>
      </c>
    </row>
    <row r="34" spans="1:4" ht="16.5" thickTop="1" thickBot="1">
      <c r="A34" s="200" t="s">
        <v>857</v>
      </c>
      <c r="B34" s="200" t="s">
        <v>377</v>
      </c>
      <c r="C34" s="205" t="s">
        <v>858</v>
      </c>
      <c r="D34" s="1005">
        <v>6820.7316338214896</v>
      </c>
    </row>
    <row r="35" spans="1:4" ht="16.5" thickTop="1" thickBot="1">
      <c r="A35" s="200" t="s">
        <v>853</v>
      </c>
      <c r="B35" s="200" t="s">
        <v>377</v>
      </c>
      <c r="C35" s="205" t="s">
        <v>854</v>
      </c>
      <c r="D35" s="1005">
        <v>7735</v>
      </c>
    </row>
    <row r="36" spans="1:4" ht="16.5" thickTop="1" thickBot="1">
      <c r="A36" s="200" t="s">
        <v>855</v>
      </c>
      <c r="B36" s="200" t="s">
        <v>377</v>
      </c>
      <c r="C36" s="205" t="s">
        <v>856</v>
      </c>
      <c r="D36" s="1005">
        <v>7735</v>
      </c>
    </row>
    <row r="37" spans="1:4" ht="16.5" thickTop="1" thickBot="1">
      <c r="A37" s="200" t="s">
        <v>976</v>
      </c>
      <c r="B37" s="200" t="s">
        <v>377</v>
      </c>
      <c r="C37" s="205" t="s">
        <v>977</v>
      </c>
      <c r="D37" s="1005">
        <v>4500</v>
      </c>
    </row>
    <row r="38" spans="1:4" ht="16.5" thickTop="1" thickBot="1">
      <c r="A38" s="200" t="s">
        <v>859</v>
      </c>
      <c r="B38" s="200" t="s">
        <v>377</v>
      </c>
      <c r="C38" s="205" t="s">
        <v>860</v>
      </c>
      <c r="D38" s="1005">
        <v>5090.0982341951421</v>
      </c>
    </row>
    <row r="39" spans="1:4" ht="31.5" thickTop="1" thickBot="1">
      <c r="A39" s="200" t="s">
        <v>999</v>
      </c>
      <c r="B39" s="200" t="s">
        <v>92</v>
      </c>
      <c r="C39" s="205" t="s">
        <v>1000</v>
      </c>
      <c r="D39" s="1005">
        <v>498829.62695112388</v>
      </c>
    </row>
    <row r="40" spans="1:4" ht="16.5" thickTop="1" thickBot="1">
      <c r="A40" s="200" t="s">
        <v>974</v>
      </c>
      <c r="B40" s="200" t="s">
        <v>92</v>
      </c>
      <c r="C40" s="205" t="s">
        <v>975</v>
      </c>
      <c r="D40" s="1005">
        <v>18445</v>
      </c>
    </row>
    <row r="41" spans="1:4" ht="16.5" thickTop="1" thickBot="1">
      <c r="A41" s="200" t="s">
        <v>899</v>
      </c>
      <c r="B41" s="200" t="s">
        <v>92</v>
      </c>
      <c r="C41" s="205" t="s">
        <v>900</v>
      </c>
      <c r="D41" s="1005">
        <v>995.6232146085697</v>
      </c>
    </row>
    <row r="42" spans="1:4" ht="16.5" thickTop="1" thickBot="1">
      <c r="A42" s="200" t="s">
        <v>437</v>
      </c>
      <c r="B42" s="200" t="s">
        <v>92</v>
      </c>
      <c r="C42" s="205" t="s">
        <v>438</v>
      </c>
      <c r="D42" s="1005">
        <v>12623.443620803951</v>
      </c>
    </row>
    <row r="43" spans="1:4" ht="16.5" thickTop="1" thickBot="1">
      <c r="A43" s="200" t="s">
        <v>376</v>
      </c>
      <c r="B43" s="200" t="s">
        <v>377</v>
      </c>
      <c r="C43" s="205" t="s">
        <v>378</v>
      </c>
      <c r="D43" s="1005">
        <v>5619.468450551436</v>
      </c>
    </row>
    <row r="44" spans="1:4" ht="31.5" thickTop="1" thickBot="1">
      <c r="A44" s="200" t="s">
        <v>379</v>
      </c>
      <c r="B44" s="200" t="s">
        <v>144</v>
      </c>
      <c r="C44" s="205" t="s">
        <v>380</v>
      </c>
      <c r="D44" s="1005">
        <v>18250</v>
      </c>
    </row>
    <row r="45" spans="1:4" ht="16.5" thickTop="1" thickBot="1">
      <c r="A45" s="200" t="s">
        <v>849</v>
      </c>
      <c r="B45" s="200" t="s">
        <v>377</v>
      </c>
      <c r="C45" s="205" t="s">
        <v>2034</v>
      </c>
      <c r="D45" s="1005">
        <v>6014.2</v>
      </c>
    </row>
    <row r="46" spans="1:4" ht="16.5" thickTop="1" thickBot="1">
      <c r="A46" s="200" t="s">
        <v>995</v>
      </c>
      <c r="B46" s="200" t="s">
        <v>92</v>
      </c>
      <c r="C46" s="205" t="s">
        <v>2060</v>
      </c>
      <c r="D46" s="1005">
        <v>2500</v>
      </c>
    </row>
    <row r="47" spans="1:4" ht="16.5" thickTop="1" thickBot="1">
      <c r="A47" s="200" t="s">
        <v>996</v>
      </c>
      <c r="B47" s="200" t="s">
        <v>92</v>
      </c>
      <c r="C47" s="205" t="s">
        <v>2061</v>
      </c>
      <c r="D47" s="1005">
        <v>3000</v>
      </c>
    </row>
    <row r="48" spans="1:4" ht="16.5" thickTop="1" thickBot="1">
      <c r="A48" s="200" t="s">
        <v>868</v>
      </c>
      <c r="B48" s="200" t="s">
        <v>388</v>
      </c>
      <c r="C48" s="205" t="s">
        <v>869</v>
      </c>
      <c r="D48" s="1005">
        <v>38277.538721147466</v>
      </c>
    </row>
    <row r="49" spans="1:4" ht="16.5" thickTop="1" thickBot="1">
      <c r="A49" s="200" t="s">
        <v>871</v>
      </c>
      <c r="B49" s="200" t="s">
        <v>388</v>
      </c>
      <c r="C49" s="205" t="s">
        <v>872</v>
      </c>
      <c r="D49" s="1005">
        <v>53333</v>
      </c>
    </row>
    <row r="50" spans="1:4" ht="16.5" thickTop="1" thickBot="1">
      <c r="A50" s="200" t="s">
        <v>870</v>
      </c>
      <c r="B50" s="200" t="s">
        <v>388</v>
      </c>
      <c r="C50" s="205" t="s">
        <v>2037</v>
      </c>
      <c r="D50" s="1005">
        <v>53333</v>
      </c>
    </row>
    <row r="51" spans="1:4" ht="16.5" thickTop="1" thickBot="1">
      <c r="A51" s="200" t="s">
        <v>867</v>
      </c>
      <c r="B51" s="200" t="s">
        <v>388</v>
      </c>
      <c r="C51" s="205" t="s">
        <v>2036</v>
      </c>
      <c r="D51" s="1005">
        <v>53333</v>
      </c>
    </row>
    <row r="52" spans="1:4" ht="16.5" thickTop="1" thickBot="1">
      <c r="A52" s="200" t="s">
        <v>873</v>
      </c>
      <c r="B52" s="200" t="s">
        <v>388</v>
      </c>
      <c r="C52" s="205" t="s">
        <v>874</v>
      </c>
      <c r="D52" s="1005">
        <v>35800</v>
      </c>
    </row>
    <row r="53" spans="1:4" ht="16.5" thickTop="1" thickBot="1">
      <c r="A53" s="200" t="s">
        <v>381</v>
      </c>
      <c r="B53" s="200" t="s">
        <v>144</v>
      </c>
      <c r="C53" s="205" t="s">
        <v>382</v>
      </c>
      <c r="D53" s="1005">
        <v>4886.4943048273362</v>
      </c>
    </row>
    <row r="54" spans="1:4" ht="16.5" thickTop="1" thickBot="1">
      <c r="A54" s="200" t="s">
        <v>865</v>
      </c>
      <c r="B54" s="200" t="s">
        <v>377</v>
      </c>
      <c r="C54" s="205" t="s">
        <v>866</v>
      </c>
      <c r="D54" s="1005">
        <v>3563.0687639365992</v>
      </c>
    </row>
    <row r="55" spans="1:4" ht="16.5" thickTop="1" thickBot="1">
      <c r="A55" s="200" t="s">
        <v>861</v>
      </c>
      <c r="B55" s="200" t="s">
        <v>425</v>
      </c>
      <c r="C55" s="205" t="s">
        <v>862</v>
      </c>
      <c r="D55" s="1005">
        <v>2585.7699029711321</v>
      </c>
    </row>
    <row r="56" spans="1:4" ht="16.5" thickTop="1" thickBot="1">
      <c r="A56" s="200" t="s">
        <v>863</v>
      </c>
      <c r="B56" s="200" t="s">
        <v>637</v>
      </c>
      <c r="C56" s="205" t="s">
        <v>864</v>
      </c>
      <c r="D56" s="1005">
        <v>16491.918278792258</v>
      </c>
    </row>
    <row r="57" spans="1:4" ht="16.5" thickTop="1" thickBot="1">
      <c r="A57" s="200" t="s">
        <v>383</v>
      </c>
      <c r="B57" s="200" t="s">
        <v>377</v>
      </c>
      <c r="C57" s="205" t="s">
        <v>384</v>
      </c>
      <c r="D57" s="1005">
        <v>4886.4943048273362</v>
      </c>
    </row>
    <row r="58" spans="1:4" ht="16.5" thickTop="1" thickBot="1">
      <c r="A58" s="200" t="s">
        <v>385</v>
      </c>
      <c r="B58" s="200" t="s">
        <v>377</v>
      </c>
      <c r="C58" s="205" t="s">
        <v>386</v>
      </c>
      <c r="D58" s="1005">
        <v>4621.8091966491884</v>
      </c>
    </row>
    <row r="59" spans="1:4" ht="31.5" thickTop="1" thickBot="1">
      <c r="A59" s="200" t="s">
        <v>387</v>
      </c>
      <c r="B59" s="200" t="s">
        <v>388</v>
      </c>
      <c r="C59" s="205" t="s">
        <v>389</v>
      </c>
      <c r="D59" s="1005">
        <v>34612.667992526964</v>
      </c>
    </row>
    <row r="60" spans="1:4" ht="16.5" thickTop="1" thickBot="1">
      <c r="A60" s="200" t="s">
        <v>390</v>
      </c>
      <c r="B60" s="200" t="s">
        <v>377</v>
      </c>
      <c r="C60" s="205" t="s">
        <v>391</v>
      </c>
      <c r="D60" s="1005">
        <v>5955.4149340083159</v>
      </c>
    </row>
    <row r="61" spans="1:4" ht="16.5" thickTop="1" thickBot="1">
      <c r="A61" s="200" t="s">
        <v>392</v>
      </c>
      <c r="B61" s="200" t="s">
        <v>233</v>
      </c>
      <c r="C61" s="205" t="s">
        <v>393</v>
      </c>
      <c r="D61" s="1005">
        <v>95999.252696920375</v>
      </c>
    </row>
    <row r="62" spans="1:4" ht="16.5" thickTop="1" thickBot="1">
      <c r="A62" s="200" t="s">
        <v>400</v>
      </c>
      <c r="B62" s="200" t="s">
        <v>233</v>
      </c>
      <c r="C62" s="205" t="s">
        <v>401</v>
      </c>
      <c r="D62" s="1005">
        <v>4275.6825167239194</v>
      </c>
    </row>
    <row r="63" spans="1:4" ht="16.5" thickTop="1" thickBot="1">
      <c r="A63" s="200" t="s">
        <v>394</v>
      </c>
      <c r="B63" s="200" t="s">
        <v>388</v>
      </c>
      <c r="C63" s="205" t="s">
        <v>395</v>
      </c>
      <c r="D63" s="1005">
        <v>20169.309999999998</v>
      </c>
    </row>
    <row r="64" spans="1:4" ht="16.5" thickTop="1" thickBot="1">
      <c r="A64" s="200" t="s">
        <v>402</v>
      </c>
      <c r="B64" s="200" t="s">
        <v>92</v>
      </c>
      <c r="C64" s="205" t="s">
        <v>403</v>
      </c>
      <c r="D64" s="1005">
        <v>20141</v>
      </c>
    </row>
    <row r="65" spans="1:6" ht="16.5" thickTop="1" thickBot="1">
      <c r="A65" s="200" t="s">
        <v>396</v>
      </c>
      <c r="B65" s="200" t="s">
        <v>92</v>
      </c>
      <c r="C65" s="205" t="s">
        <v>397</v>
      </c>
      <c r="D65" s="1005">
        <v>71363.177243415892</v>
      </c>
    </row>
    <row r="66" spans="1:6" ht="16.5" thickTop="1" thickBot="1">
      <c r="A66" s="200" t="s">
        <v>398</v>
      </c>
      <c r="B66" s="200" t="s">
        <v>92</v>
      </c>
      <c r="C66" s="205" t="s">
        <v>399</v>
      </c>
      <c r="D66" s="1005">
        <v>79405.532453444204</v>
      </c>
    </row>
    <row r="67" spans="1:6" ht="16.5" thickTop="1" thickBot="1">
      <c r="A67" s="200" t="s">
        <v>1001</v>
      </c>
      <c r="B67" s="200" t="s">
        <v>144</v>
      </c>
      <c r="C67" s="205" t="s">
        <v>1002</v>
      </c>
      <c r="D67" s="1005">
        <v>13030.651479539563</v>
      </c>
      <c r="F67" s="112"/>
    </row>
    <row r="68" spans="1:6" ht="16.5" thickTop="1" thickBot="1">
      <c r="A68" s="200" t="s">
        <v>404</v>
      </c>
      <c r="B68" s="200" t="s">
        <v>377</v>
      </c>
      <c r="C68" s="205" t="s">
        <v>405</v>
      </c>
      <c r="D68" s="1005">
        <v>700</v>
      </c>
    </row>
    <row r="69" spans="1:6" ht="16.5" thickTop="1" thickBot="1">
      <c r="A69" s="200" t="s">
        <v>406</v>
      </c>
      <c r="B69" s="200" t="s">
        <v>377</v>
      </c>
      <c r="C69" s="205" t="s">
        <v>407</v>
      </c>
      <c r="D69" s="1005">
        <v>9365.7807509190607</v>
      </c>
    </row>
    <row r="70" spans="1:6" ht="16.5" thickTop="1" thickBot="1">
      <c r="A70" s="200" t="s">
        <v>408</v>
      </c>
      <c r="B70" s="200" t="s">
        <v>144</v>
      </c>
      <c r="C70" s="205" t="s">
        <v>409</v>
      </c>
      <c r="D70" s="1005">
        <v>49170.348942325072</v>
      </c>
    </row>
    <row r="71" spans="1:6" ht="16.5" thickTop="1" thickBot="1">
      <c r="A71" s="200" t="s">
        <v>410</v>
      </c>
      <c r="B71" s="200" t="s">
        <v>92</v>
      </c>
      <c r="C71" s="205" t="s">
        <v>411</v>
      </c>
      <c r="D71" s="1005">
        <v>8925</v>
      </c>
      <c r="F71" s="112"/>
    </row>
    <row r="72" spans="1:6" ht="16.5" thickTop="1" thickBot="1">
      <c r="A72" s="200" t="s">
        <v>412</v>
      </c>
      <c r="B72" s="200" t="s">
        <v>92</v>
      </c>
      <c r="C72" s="205" t="s">
        <v>413</v>
      </c>
      <c r="D72" s="1005">
        <v>12623443.620803952</v>
      </c>
    </row>
    <row r="73" spans="1:6" ht="16.5" thickTop="1" thickBot="1">
      <c r="A73" s="200" t="s">
        <v>882</v>
      </c>
      <c r="B73" s="200" t="s">
        <v>377</v>
      </c>
      <c r="C73" s="205" t="s">
        <v>883</v>
      </c>
      <c r="D73" s="1005">
        <v>1415.0473091062495</v>
      </c>
    </row>
    <row r="74" spans="1:6" ht="16.5" thickTop="1" thickBot="1">
      <c r="A74" s="200" t="s">
        <v>877</v>
      </c>
      <c r="B74" s="200" t="s">
        <v>377</v>
      </c>
      <c r="C74" s="205" t="s">
        <v>878</v>
      </c>
      <c r="D74" s="1005">
        <v>1598.2908455372744</v>
      </c>
    </row>
    <row r="75" spans="1:6" ht="16.5" thickTop="1" thickBot="1">
      <c r="A75" s="200" t="s">
        <v>880</v>
      </c>
      <c r="B75" s="200" t="s">
        <v>377</v>
      </c>
      <c r="C75" s="205" t="s">
        <v>881</v>
      </c>
      <c r="D75" s="1005">
        <v>1618.6512384740552</v>
      </c>
    </row>
    <row r="76" spans="1:6" ht="16.5" thickTop="1" thickBot="1">
      <c r="A76" s="200" t="s">
        <v>894</v>
      </c>
      <c r="B76" s="200" t="s">
        <v>377</v>
      </c>
      <c r="C76" s="205" t="s">
        <v>895</v>
      </c>
      <c r="D76" s="1005">
        <v>2361.8055806665457</v>
      </c>
    </row>
    <row r="77" spans="1:6" ht="16.5" thickTop="1" thickBot="1">
      <c r="A77" s="200" t="s">
        <v>879</v>
      </c>
      <c r="B77" s="200" t="s">
        <v>377</v>
      </c>
      <c r="C77" s="205" t="s">
        <v>2143</v>
      </c>
      <c r="D77" s="1005">
        <v>1588.1106490688842</v>
      </c>
    </row>
    <row r="78" spans="1:6" ht="16.5" thickTop="1" thickBot="1">
      <c r="A78" s="200" t="s">
        <v>889</v>
      </c>
      <c r="B78" s="200" t="s">
        <v>377</v>
      </c>
      <c r="C78" s="205" t="s">
        <v>890</v>
      </c>
      <c r="D78" s="1005">
        <v>2392.3461700717166</v>
      </c>
    </row>
    <row r="79" spans="1:6" ht="16.5" thickTop="1" thickBot="1">
      <c r="A79" s="200" t="s">
        <v>891</v>
      </c>
      <c r="B79" s="200" t="s">
        <v>377</v>
      </c>
      <c r="C79" s="205" t="s">
        <v>2129</v>
      </c>
      <c r="D79" s="1005">
        <v>2606.1302959079126</v>
      </c>
    </row>
    <row r="80" spans="1:6" ht="16.5" thickTop="1" thickBot="1">
      <c r="A80" s="200" t="s">
        <v>892</v>
      </c>
      <c r="B80" s="200" t="s">
        <v>377</v>
      </c>
      <c r="C80" s="205" t="s">
        <v>2130</v>
      </c>
      <c r="D80" s="1005">
        <v>2728.292653528596</v>
      </c>
    </row>
    <row r="81" spans="1:4" ht="31.5" thickTop="1" thickBot="1">
      <c r="A81" s="200" t="s">
        <v>884</v>
      </c>
      <c r="B81" s="200" t="s">
        <v>377</v>
      </c>
      <c r="C81" s="205" t="s">
        <v>2038</v>
      </c>
      <c r="D81" s="1005">
        <v>2697.752064123425</v>
      </c>
    </row>
    <row r="82" spans="1:4" ht="31.5" thickTop="1" thickBot="1">
      <c r="A82" s="200" t="s">
        <v>885</v>
      </c>
      <c r="B82" s="200" t="s">
        <v>377</v>
      </c>
      <c r="C82" s="205" t="s">
        <v>2039</v>
      </c>
      <c r="D82" s="1005">
        <v>2809.734225275718</v>
      </c>
    </row>
    <row r="83" spans="1:4" ht="31.5" thickTop="1" thickBot="1">
      <c r="A83" s="200" t="s">
        <v>886</v>
      </c>
      <c r="B83" s="200" t="s">
        <v>377</v>
      </c>
      <c r="C83" s="205" t="s">
        <v>2040</v>
      </c>
      <c r="D83" s="1005">
        <v>3003.1579581751334</v>
      </c>
    </row>
    <row r="84" spans="1:4" ht="31.5" thickTop="1" thickBot="1">
      <c r="A84" s="200" t="s">
        <v>887</v>
      </c>
      <c r="B84" s="200" t="s">
        <v>377</v>
      </c>
      <c r="C84" s="205" t="s">
        <v>2041</v>
      </c>
      <c r="D84" s="1005">
        <v>3155.8609052009879</v>
      </c>
    </row>
    <row r="85" spans="1:4" ht="16.5" thickTop="1" thickBot="1">
      <c r="A85" s="200" t="s">
        <v>893</v>
      </c>
      <c r="B85" s="200" t="s">
        <v>377</v>
      </c>
      <c r="C85" s="205" t="s">
        <v>2043</v>
      </c>
      <c r="D85" s="1005">
        <v>3206.7618875429393</v>
      </c>
    </row>
    <row r="86" spans="1:4" ht="31.5" thickTop="1" thickBot="1">
      <c r="A86" s="200" t="s">
        <v>888</v>
      </c>
      <c r="B86" s="200" t="s">
        <v>377</v>
      </c>
      <c r="C86" s="205" t="s">
        <v>2042</v>
      </c>
      <c r="D86" s="1005">
        <v>3278.0232628216713</v>
      </c>
    </row>
    <row r="87" spans="1:4" ht="31.5" thickTop="1" thickBot="1">
      <c r="A87" s="200" t="s">
        <v>875</v>
      </c>
      <c r="B87" s="200" t="s">
        <v>377</v>
      </c>
      <c r="C87" s="205" t="s">
        <v>876</v>
      </c>
      <c r="D87" s="1005">
        <v>396</v>
      </c>
    </row>
    <row r="88" spans="1:4" ht="16.5" thickTop="1" thickBot="1">
      <c r="A88" s="200" t="s">
        <v>898</v>
      </c>
      <c r="B88" s="200" t="s">
        <v>377</v>
      </c>
      <c r="C88" s="205" t="s">
        <v>2044</v>
      </c>
      <c r="D88" s="1005">
        <v>794.05532453444209</v>
      </c>
    </row>
    <row r="89" spans="1:4" ht="16.5" thickTop="1" thickBot="1">
      <c r="A89" s="200" t="s">
        <v>896</v>
      </c>
      <c r="B89" s="200" t="s">
        <v>377</v>
      </c>
      <c r="C89" s="205" t="s">
        <v>897</v>
      </c>
      <c r="D89" s="1005">
        <v>844.95630687639357</v>
      </c>
    </row>
    <row r="90" spans="1:4" ht="16.5" thickTop="1" thickBot="1">
      <c r="A90" s="200" t="s">
        <v>997</v>
      </c>
      <c r="B90" s="200" t="s">
        <v>233</v>
      </c>
      <c r="C90" s="205" t="s">
        <v>998</v>
      </c>
      <c r="D90" s="1005">
        <v>10353</v>
      </c>
    </row>
    <row r="91" spans="1:4" ht="31.5" thickTop="1" thickBot="1">
      <c r="A91" s="200" t="s">
        <v>414</v>
      </c>
      <c r="B91" s="200" t="s">
        <v>377</v>
      </c>
      <c r="C91" s="205" t="s">
        <v>415</v>
      </c>
      <c r="D91" s="1005">
        <v>19397</v>
      </c>
    </row>
    <row r="92" spans="1:4" ht="16.5" thickTop="1" thickBot="1">
      <c r="A92" s="200" t="s">
        <v>416</v>
      </c>
      <c r="B92" s="200" t="s">
        <v>144</v>
      </c>
      <c r="C92" s="205" t="s">
        <v>417</v>
      </c>
      <c r="D92" s="1005">
        <v>37913.4</v>
      </c>
    </row>
    <row r="93" spans="1:4" ht="16.5" thickTop="1" thickBot="1">
      <c r="A93" s="200" t="s">
        <v>418</v>
      </c>
      <c r="B93" s="200" t="s">
        <v>144</v>
      </c>
      <c r="C93" s="205" t="s">
        <v>419</v>
      </c>
      <c r="D93" s="1005">
        <v>1035</v>
      </c>
    </row>
    <row r="94" spans="1:4" ht="16.5" thickTop="1" thickBot="1">
      <c r="A94" s="200" t="s">
        <v>420</v>
      </c>
      <c r="B94" s="200" t="s">
        <v>144</v>
      </c>
      <c r="C94" s="205" t="s">
        <v>421</v>
      </c>
      <c r="D94" s="1005">
        <v>1035</v>
      </c>
    </row>
    <row r="95" spans="1:4" ht="16.5" thickTop="1" thickBot="1">
      <c r="A95" s="200" t="s">
        <v>422</v>
      </c>
      <c r="B95" s="200" t="s">
        <v>377</v>
      </c>
      <c r="C95" s="205" t="s">
        <v>423</v>
      </c>
      <c r="D95" s="1005">
        <v>4357.1240884710414</v>
      </c>
    </row>
    <row r="96" spans="1:4" ht="16.5" thickTop="1" thickBot="1">
      <c r="A96" s="200" t="s">
        <v>441</v>
      </c>
      <c r="B96" s="200" t="s">
        <v>377</v>
      </c>
      <c r="C96" s="205" t="s">
        <v>442</v>
      </c>
      <c r="D96" s="1005">
        <v>4560.7280178388473</v>
      </c>
    </row>
    <row r="97" spans="1:4" ht="16.5" thickTop="1" thickBot="1">
      <c r="A97" s="200" t="s">
        <v>439</v>
      </c>
      <c r="B97" s="200" t="s">
        <v>377</v>
      </c>
      <c r="C97" s="205" t="s">
        <v>440</v>
      </c>
      <c r="D97" s="1005">
        <v>4631.9893931175793</v>
      </c>
    </row>
    <row r="98" spans="1:4" ht="16.5" thickTop="1" thickBot="1">
      <c r="A98" s="200" t="s">
        <v>424</v>
      </c>
      <c r="B98" s="200" t="s">
        <v>425</v>
      </c>
      <c r="C98" s="205" t="s">
        <v>426</v>
      </c>
      <c r="D98" s="1005">
        <v>3308.5638522268423</v>
      </c>
    </row>
    <row r="99" spans="1:4" ht="31.5" thickTop="1" thickBot="1">
      <c r="A99" s="200" t="s">
        <v>907</v>
      </c>
      <c r="B99" s="200" t="s">
        <v>388</v>
      </c>
      <c r="C99" s="205" t="s">
        <v>2045</v>
      </c>
      <c r="D99" s="1005">
        <v>413279</v>
      </c>
    </row>
    <row r="100" spans="1:4" ht="31.5" thickTop="1" thickBot="1">
      <c r="A100" s="200" t="s">
        <v>908</v>
      </c>
      <c r="B100" s="200" t="s">
        <v>388</v>
      </c>
      <c r="C100" s="205" t="s">
        <v>2046</v>
      </c>
      <c r="D100" s="1005">
        <v>454000</v>
      </c>
    </row>
    <row r="101" spans="1:4" ht="31.5" thickTop="1" thickBot="1">
      <c r="A101" s="200" t="s">
        <v>909</v>
      </c>
      <c r="B101" s="200" t="s">
        <v>388</v>
      </c>
      <c r="C101" s="205" t="s">
        <v>2047</v>
      </c>
      <c r="D101" s="1005">
        <v>623003.59139396122</v>
      </c>
    </row>
    <row r="102" spans="1:4" ht="31.5" thickTop="1" thickBot="1">
      <c r="A102" s="200" t="s">
        <v>910</v>
      </c>
      <c r="B102" s="200" t="s">
        <v>388</v>
      </c>
      <c r="C102" s="205" t="s">
        <v>2048</v>
      </c>
      <c r="D102" s="1005">
        <v>470000</v>
      </c>
    </row>
    <row r="103" spans="1:4" ht="31.5" thickTop="1" thickBot="1">
      <c r="A103" s="200" t="s">
        <v>911</v>
      </c>
      <c r="B103" s="200" t="s">
        <v>388</v>
      </c>
      <c r="C103" s="205" t="s">
        <v>2049</v>
      </c>
      <c r="D103" s="1005">
        <v>486000</v>
      </c>
    </row>
    <row r="104" spans="1:4" ht="16.5" thickTop="1" thickBot="1">
      <c r="A104" s="200" t="s">
        <v>905</v>
      </c>
      <c r="B104" s="200" t="s">
        <v>388</v>
      </c>
      <c r="C104" s="205" t="s">
        <v>2112</v>
      </c>
      <c r="D104" s="1005">
        <v>329299.18</v>
      </c>
    </row>
    <row r="105" spans="1:4" ht="16.5" thickTop="1" thickBot="1">
      <c r="A105" s="200" t="s">
        <v>904</v>
      </c>
      <c r="B105" s="200" t="s">
        <v>388</v>
      </c>
      <c r="C105" s="205" t="s">
        <v>2113</v>
      </c>
      <c r="D105" s="1005">
        <v>360030.93</v>
      </c>
    </row>
    <row r="106" spans="1:4" ht="16.5" thickTop="1" thickBot="1">
      <c r="A106" s="200" t="s">
        <v>1745</v>
      </c>
      <c r="B106" s="200" t="s">
        <v>388</v>
      </c>
      <c r="C106" s="205" t="s">
        <v>2111</v>
      </c>
      <c r="D106" s="1005">
        <v>387411.63999999996</v>
      </c>
    </row>
    <row r="107" spans="1:4" ht="16.5" thickTop="1" thickBot="1">
      <c r="A107" s="200" t="s">
        <v>901</v>
      </c>
      <c r="B107" s="200" t="s">
        <v>388</v>
      </c>
      <c r="C107" s="205" t="s">
        <v>2111</v>
      </c>
      <c r="D107" s="1005">
        <v>387411.63999999996</v>
      </c>
    </row>
    <row r="108" spans="1:4" ht="16.5" thickTop="1" thickBot="1">
      <c r="A108" s="200" t="s">
        <v>903</v>
      </c>
      <c r="B108" s="200" t="s">
        <v>388</v>
      </c>
      <c r="C108" s="205" t="s">
        <v>2114</v>
      </c>
      <c r="D108" s="1005">
        <v>400594.45999999996</v>
      </c>
    </row>
    <row r="109" spans="1:4" ht="16.5" thickTop="1" thickBot="1">
      <c r="A109" s="200" t="s">
        <v>902</v>
      </c>
      <c r="B109" s="200" t="s">
        <v>388</v>
      </c>
      <c r="C109" s="205" t="s">
        <v>2115</v>
      </c>
      <c r="D109" s="1005">
        <v>413778.47</v>
      </c>
    </row>
    <row r="110" spans="1:4" ht="16.5" thickTop="1" thickBot="1">
      <c r="A110" s="200" t="s">
        <v>906</v>
      </c>
      <c r="B110" s="200" t="s">
        <v>388</v>
      </c>
      <c r="C110" s="205" t="s">
        <v>2116</v>
      </c>
      <c r="D110" s="1005">
        <v>402108</v>
      </c>
    </row>
    <row r="111" spans="1:4" ht="16.5" thickTop="1" thickBot="1">
      <c r="A111" s="200" t="s">
        <v>427</v>
      </c>
      <c r="B111" s="200" t="s">
        <v>144</v>
      </c>
      <c r="C111" s="205" t="s">
        <v>428</v>
      </c>
      <c r="D111" s="1005">
        <v>3339.1044416320128</v>
      </c>
    </row>
    <row r="112" spans="1:4" ht="16.5" thickTop="1" thickBot="1">
      <c r="A112" s="200" t="s">
        <v>429</v>
      </c>
      <c r="B112" s="200" t="s">
        <v>233</v>
      </c>
      <c r="C112" s="205" t="s">
        <v>430</v>
      </c>
      <c r="D112" s="1005">
        <v>7735</v>
      </c>
    </row>
    <row r="113" spans="1:4" ht="31.5" thickTop="1" thickBot="1">
      <c r="A113" s="200" t="s">
        <v>431</v>
      </c>
      <c r="B113" s="200" t="s">
        <v>92</v>
      </c>
      <c r="C113" s="205" t="s">
        <v>432</v>
      </c>
      <c r="D113" s="1005">
        <v>7735</v>
      </c>
    </row>
    <row r="114" spans="1:4" ht="31.5" thickTop="1" thickBot="1">
      <c r="A114" s="200" t="s">
        <v>433</v>
      </c>
      <c r="B114" s="200" t="s">
        <v>144</v>
      </c>
      <c r="C114" s="205" t="s">
        <v>434</v>
      </c>
      <c r="D114" s="1005">
        <v>54973.060929307532</v>
      </c>
    </row>
    <row r="115" spans="1:4" ht="16.5" thickTop="1" thickBot="1">
      <c r="A115" s="200" t="s">
        <v>435</v>
      </c>
      <c r="B115" s="200" t="s">
        <v>92</v>
      </c>
      <c r="C115" s="654" t="s">
        <v>436</v>
      </c>
      <c r="D115" s="1005">
        <v>48864.943048273359</v>
      </c>
    </row>
    <row r="116" spans="1:4" ht="16.5" thickTop="1" thickBot="1">
      <c r="A116" s="200" t="s">
        <v>443</v>
      </c>
      <c r="B116" s="200" t="s">
        <v>92</v>
      </c>
      <c r="C116" s="205" t="s">
        <v>1997</v>
      </c>
      <c r="D116" s="1005">
        <v>235620</v>
      </c>
    </row>
    <row r="117" spans="1:4" ht="16.5" thickTop="1" thickBot="1">
      <c r="A117" s="200" t="s">
        <v>446</v>
      </c>
      <c r="B117" s="200" t="s">
        <v>92</v>
      </c>
      <c r="C117" s="205" t="s">
        <v>447</v>
      </c>
      <c r="D117" s="1005">
        <v>43774.84481407822</v>
      </c>
    </row>
    <row r="118" spans="1:4" ht="31.5" thickTop="1" thickBot="1">
      <c r="A118" s="200" t="s">
        <v>444</v>
      </c>
      <c r="B118" s="200" t="s">
        <v>92</v>
      </c>
      <c r="C118" s="654" t="s">
        <v>445</v>
      </c>
      <c r="D118" s="1005">
        <v>29013.559934912308</v>
      </c>
    </row>
    <row r="119" spans="1:4" ht="31.5" thickTop="1" thickBot="1">
      <c r="A119" s="200" t="s">
        <v>449</v>
      </c>
      <c r="B119" s="200" t="s">
        <v>388</v>
      </c>
      <c r="C119" s="205" t="s">
        <v>450</v>
      </c>
      <c r="D119" s="1005">
        <v>7329.7414572410044</v>
      </c>
    </row>
    <row r="120" spans="1:4" ht="31.5" thickTop="1" thickBot="1">
      <c r="A120" s="200" t="s">
        <v>448</v>
      </c>
      <c r="B120" s="200" t="s">
        <v>388</v>
      </c>
      <c r="C120" s="205" t="s">
        <v>1998</v>
      </c>
      <c r="D120" s="1005">
        <v>7126.1375278731985</v>
      </c>
    </row>
    <row r="121" spans="1:4" ht="31.5" thickTop="1" thickBot="1">
      <c r="A121" s="200" t="s">
        <v>912</v>
      </c>
      <c r="B121" s="200" t="s">
        <v>637</v>
      </c>
      <c r="C121" s="205" t="s">
        <v>913</v>
      </c>
      <c r="D121" s="1005">
        <v>26180</v>
      </c>
    </row>
    <row r="122" spans="1:4" ht="16.5" thickTop="1" thickBot="1">
      <c r="A122" s="200" t="s">
        <v>914</v>
      </c>
      <c r="B122" s="200" t="s">
        <v>637</v>
      </c>
      <c r="C122" s="205" t="s">
        <v>2050</v>
      </c>
      <c r="D122" s="1005">
        <v>22396.432230458624</v>
      </c>
    </row>
    <row r="123" spans="1:4" ht="16.5" thickTop="1" thickBot="1">
      <c r="A123" s="200" t="s">
        <v>451</v>
      </c>
      <c r="B123" s="200" t="s">
        <v>388</v>
      </c>
      <c r="C123" s="205" t="s">
        <v>1999</v>
      </c>
      <c r="D123" s="1005">
        <v>35000</v>
      </c>
    </row>
    <row r="124" spans="1:4" ht="16.5" thickTop="1" thickBot="1">
      <c r="A124" s="200" t="s">
        <v>452</v>
      </c>
      <c r="B124" s="200" t="s">
        <v>144</v>
      </c>
      <c r="C124" s="205" t="s">
        <v>453</v>
      </c>
      <c r="D124" s="1005">
        <v>15880</v>
      </c>
    </row>
    <row r="125" spans="1:4" ht="16.5" thickTop="1" thickBot="1">
      <c r="A125" s="200" t="s">
        <v>939</v>
      </c>
      <c r="B125" s="200" t="s">
        <v>425</v>
      </c>
      <c r="C125" s="205" t="s">
        <v>2052</v>
      </c>
      <c r="D125" s="1005">
        <v>4050</v>
      </c>
    </row>
    <row r="126" spans="1:4" ht="16.5" thickTop="1" thickBot="1">
      <c r="A126" s="200" t="s">
        <v>940</v>
      </c>
      <c r="B126" s="200" t="s">
        <v>425</v>
      </c>
      <c r="C126" s="205" t="s">
        <v>2053</v>
      </c>
      <c r="D126" s="1005">
        <v>2780</v>
      </c>
    </row>
    <row r="127" spans="1:4" ht="31.5" thickTop="1" thickBot="1">
      <c r="A127" s="200" t="s">
        <v>938</v>
      </c>
      <c r="B127" s="200" t="s">
        <v>425</v>
      </c>
      <c r="C127" s="205" t="s">
        <v>2051</v>
      </c>
      <c r="D127" s="1005">
        <v>3022</v>
      </c>
    </row>
    <row r="128" spans="1:4" ht="16.5" thickTop="1" thickBot="1">
      <c r="A128" s="200" t="s">
        <v>920</v>
      </c>
      <c r="B128" s="200" t="s">
        <v>425</v>
      </c>
      <c r="C128" s="205" t="s">
        <v>921</v>
      </c>
      <c r="D128" s="1005">
        <v>2127.6610618935692</v>
      </c>
    </row>
    <row r="129" spans="1:4" ht="16.5" thickTop="1" thickBot="1">
      <c r="A129" s="200" t="s">
        <v>922</v>
      </c>
      <c r="B129" s="200" t="s">
        <v>425</v>
      </c>
      <c r="C129" s="205" t="s">
        <v>923</v>
      </c>
      <c r="D129" s="1005">
        <v>2158.2016512987402</v>
      </c>
    </row>
    <row r="130" spans="1:4" ht="16.5" thickTop="1" thickBot="1">
      <c r="A130" s="200" t="s">
        <v>924</v>
      </c>
      <c r="B130" s="200" t="s">
        <v>425</v>
      </c>
      <c r="C130" s="205" t="s">
        <v>925</v>
      </c>
      <c r="D130" s="1005">
        <v>2290.5442053878137</v>
      </c>
    </row>
    <row r="131" spans="1:4" ht="16.5" thickTop="1" thickBot="1">
      <c r="A131" s="200" t="s">
        <v>926</v>
      </c>
      <c r="B131" s="200" t="s">
        <v>425</v>
      </c>
      <c r="C131" s="205" t="s">
        <v>927</v>
      </c>
      <c r="D131" s="1005">
        <v>3079.5094316880609</v>
      </c>
    </row>
    <row r="132" spans="1:4" ht="16.5" thickTop="1" thickBot="1">
      <c r="A132" s="200" t="s">
        <v>928</v>
      </c>
      <c r="B132" s="200" t="s">
        <v>425</v>
      </c>
      <c r="C132" s="205" t="s">
        <v>929</v>
      </c>
      <c r="D132" s="1005">
        <v>1710.2730066895676</v>
      </c>
    </row>
    <row r="133" spans="1:4" ht="16.5" thickTop="1" thickBot="1">
      <c r="A133" s="200" t="s">
        <v>932</v>
      </c>
      <c r="B133" s="200" t="s">
        <v>425</v>
      </c>
      <c r="C133" s="205" t="s">
        <v>933</v>
      </c>
      <c r="D133" s="1005">
        <v>3017.8399999999997</v>
      </c>
    </row>
    <row r="134" spans="1:4" ht="16.5" thickTop="1" thickBot="1">
      <c r="A134" s="200" t="s">
        <v>930</v>
      </c>
      <c r="B134" s="200" t="s">
        <v>425</v>
      </c>
      <c r="C134" s="205" t="s">
        <v>931</v>
      </c>
      <c r="D134" s="1005">
        <v>2463.6075453504486</v>
      </c>
    </row>
    <row r="135" spans="1:4" ht="16.5" thickTop="1" thickBot="1">
      <c r="A135" s="200" t="s">
        <v>934</v>
      </c>
      <c r="B135" s="200" t="s">
        <v>425</v>
      </c>
      <c r="C135" s="205" t="s">
        <v>935</v>
      </c>
      <c r="D135" s="1005">
        <v>3293.2935575242568</v>
      </c>
    </row>
    <row r="136" spans="1:4" ht="16.5" thickTop="1" thickBot="1">
      <c r="A136" s="200" t="s">
        <v>936</v>
      </c>
      <c r="B136" s="200" t="s">
        <v>425</v>
      </c>
      <c r="C136" s="205" t="s">
        <v>937</v>
      </c>
      <c r="D136" s="1005">
        <v>3445.9965045501108</v>
      </c>
    </row>
    <row r="137" spans="1:4" ht="31.5" thickTop="1" thickBot="1">
      <c r="A137" s="200" t="s">
        <v>918</v>
      </c>
      <c r="B137" s="200" t="s">
        <v>377</v>
      </c>
      <c r="C137" s="205" t="s">
        <v>919</v>
      </c>
      <c r="D137" s="1005">
        <v>5497.306092930753</v>
      </c>
    </row>
    <row r="138" spans="1:4" ht="31.5" thickTop="1" thickBot="1">
      <c r="A138" s="200" t="s">
        <v>915</v>
      </c>
      <c r="B138" s="200" t="s">
        <v>916</v>
      </c>
      <c r="C138" s="205" t="s">
        <v>917</v>
      </c>
      <c r="D138" s="1005">
        <v>0.02</v>
      </c>
    </row>
    <row r="139" spans="1:4" ht="16.5" thickTop="1" thickBot="1">
      <c r="A139" s="200" t="s">
        <v>454</v>
      </c>
      <c r="B139" s="200" t="s">
        <v>377</v>
      </c>
      <c r="C139" s="205" t="s">
        <v>455</v>
      </c>
      <c r="D139" s="1005">
        <v>5950</v>
      </c>
    </row>
    <row r="140" spans="1:4" ht="31.5" thickTop="1" thickBot="1">
      <c r="A140" s="200" t="s">
        <v>456</v>
      </c>
      <c r="B140" s="200" t="s">
        <v>457</v>
      </c>
      <c r="C140" s="205" t="s">
        <v>458</v>
      </c>
      <c r="D140" s="1005">
        <v>651.53257397697814</v>
      </c>
    </row>
    <row r="141" spans="1:4" ht="31.5" thickTop="1" thickBot="1">
      <c r="A141" s="200" t="s">
        <v>459</v>
      </c>
      <c r="B141" s="200" t="s">
        <v>144</v>
      </c>
      <c r="C141" s="205" t="s">
        <v>2000</v>
      </c>
      <c r="D141" s="1005">
        <v>3257.6628698848908</v>
      </c>
    </row>
    <row r="142" spans="1:4" ht="31.5" thickTop="1" thickBot="1">
      <c r="A142" s="200" t="s">
        <v>460</v>
      </c>
      <c r="B142" s="200" t="s">
        <v>92</v>
      </c>
      <c r="C142" s="205" t="s">
        <v>461</v>
      </c>
      <c r="D142" s="1005">
        <v>2380</v>
      </c>
    </row>
    <row r="143" spans="1:4" ht="16.5" thickTop="1" thickBot="1">
      <c r="A143" s="200" t="s">
        <v>462</v>
      </c>
      <c r="B143" s="200" t="s">
        <v>463</v>
      </c>
      <c r="C143" s="205" t="s">
        <v>464</v>
      </c>
      <c r="D143" s="1005">
        <v>9263.9787862351586</v>
      </c>
    </row>
    <row r="144" spans="1:4" ht="16.5" thickTop="1" thickBot="1">
      <c r="A144" s="200" t="s">
        <v>465</v>
      </c>
      <c r="B144" s="200" t="s">
        <v>425</v>
      </c>
      <c r="C144" s="205" t="s">
        <v>466</v>
      </c>
      <c r="D144" s="1005">
        <v>27282.926535285958</v>
      </c>
    </row>
    <row r="145" spans="1:4" ht="16.5" thickTop="1" thickBot="1">
      <c r="A145" s="200" t="s">
        <v>951</v>
      </c>
      <c r="B145" s="200" t="s">
        <v>233</v>
      </c>
      <c r="C145" s="205" t="s">
        <v>953</v>
      </c>
      <c r="D145" s="1005">
        <v>22848</v>
      </c>
    </row>
    <row r="146" spans="1:4" ht="46.5" thickTop="1" thickBot="1">
      <c r="A146" s="200" t="s">
        <v>941</v>
      </c>
      <c r="B146" s="200" t="s">
        <v>233</v>
      </c>
      <c r="C146" s="205" t="s">
        <v>942</v>
      </c>
      <c r="D146" s="1005">
        <v>4886.4943048273362</v>
      </c>
    </row>
    <row r="147" spans="1:4" ht="31.5" thickTop="1" thickBot="1">
      <c r="A147" s="200" t="s">
        <v>943</v>
      </c>
      <c r="B147" s="200" t="s">
        <v>233</v>
      </c>
      <c r="C147" s="205" t="s">
        <v>944</v>
      </c>
      <c r="D147" s="1005">
        <v>18853.723859458805</v>
      </c>
    </row>
    <row r="148" spans="1:4" ht="16.5" thickTop="1" thickBot="1">
      <c r="A148" s="200" t="s">
        <v>1775</v>
      </c>
      <c r="B148" s="200" t="s">
        <v>233</v>
      </c>
      <c r="C148" s="205" t="s">
        <v>2054</v>
      </c>
      <c r="D148" s="1005">
        <v>15677.502561321036</v>
      </c>
    </row>
    <row r="149" spans="1:4" ht="31.5" thickTop="1" thickBot="1">
      <c r="A149" s="200" t="s">
        <v>945</v>
      </c>
      <c r="B149" s="200" t="s">
        <v>144</v>
      </c>
      <c r="C149" s="205" t="s">
        <v>946</v>
      </c>
      <c r="D149" s="1005">
        <v>24534.273488820581</v>
      </c>
    </row>
    <row r="150" spans="1:4" ht="16.5" thickTop="1" thickBot="1">
      <c r="A150" s="200" t="s">
        <v>947</v>
      </c>
      <c r="B150" s="200" t="s">
        <v>233</v>
      </c>
      <c r="C150" s="205" t="s">
        <v>948</v>
      </c>
      <c r="D150" s="1005">
        <v>8347.761104080033</v>
      </c>
    </row>
    <row r="151" spans="1:4" ht="31.5" thickTop="1" thickBot="1">
      <c r="A151" s="200" t="s">
        <v>949</v>
      </c>
      <c r="B151" s="200" t="s">
        <v>457</v>
      </c>
      <c r="C151" s="205" t="s">
        <v>950</v>
      </c>
      <c r="D151" s="1005">
        <v>167260.62797565234</v>
      </c>
    </row>
    <row r="152" spans="1:4" ht="16.5" thickTop="1" thickBot="1">
      <c r="A152" s="200" t="s">
        <v>467</v>
      </c>
      <c r="B152" s="200" t="s">
        <v>92</v>
      </c>
      <c r="C152" s="205" t="s">
        <v>468</v>
      </c>
      <c r="D152" s="1005">
        <v>1252.1641656120048</v>
      </c>
    </row>
    <row r="153" spans="1:4" ht="16.5" thickTop="1" thickBot="1">
      <c r="A153" s="200" t="s">
        <v>469</v>
      </c>
      <c r="B153" s="200" t="s">
        <v>377</v>
      </c>
      <c r="C153" s="205" t="s">
        <v>470</v>
      </c>
      <c r="D153" s="1005">
        <v>41026.191767612843</v>
      </c>
    </row>
    <row r="154" spans="1:4" ht="16.5" thickTop="1" thickBot="1">
      <c r="A154" s="200" t="s">
        <v>471</v>
      </c>
      <c r="B154" s="200" t="s">
        <v>377</v>
      </c>
      <c r="C154" s="205" t="s">
        <v>472</v>
      </c>
      <c r="D154" s="1005">
        <v>7268.6602784306624</v>
      </c>
    </row>
    <row r="155" spans="1:4" ht="31.5" thickTop="1" thickBot="1">
      <c r="A155" s="200" t="s">
        <v>987</v>
      </c>
      <c r="B155" s="200" t="s">
        <v>144</v>
      </c>
      <c r="C155" s="205" t="s">
        <v>988</v>
      </c>
      <c r="D155" s="1005">
        <v>53968</v>
      </c>
    </row>
    <row r="156" spans="1:4" ht="31.5" thickTop="1" thickBot="1">
      <c r="A156" s="200" t="s">
        <v>989</v>
      </c>
      <c r="B156" s="200" t="s">
        <v>144</v>
      </c>
      <c r="C156" s="205" t="s">
        <v>990</v>
      </c>
      <c r="D156" s="1005">
        <v>20409.689999999999</v>
      </c>
    </row>
    <row r="157" spans="1:4" ht="31.5" thickTop="1" thickBot="1">
      <c r="A157" s="200" t="s">
        <v>991</v>
      </c>
      <c r="B157" s="200" t="s">
        <v>144</v>
      </c>
      <c r="C157" s="205" t="s">
        <v>992</v>
      </c>
      <c r="D157" s="1005">
        <v>34016.15</v>
      </c>
    </row>
    <row r="158" spans="1:4" ht="31.5" thickTop="1" thickBot="1">
      <c r="A158" s="200" t="s">
        <v>993</v>
      </c>
      <c r="B158" s="200" t="s">
        <v>144</v>
      </c>
      <c r="C158" s="205" t="s">
        <v>994</v>
      </c>
      <c r="D158" s="1005">
        <v>29792</v>
      </c>
    </row>
    <row r="159" spans="1:4" ht="16.5" thickTop="1" thickBot="1">
      <c r="A159" s="200" t="s">
        <v>475</v>
      </c>
      <c r="B159" s="200" t="s">
        <v>233</v>
      </c>
      <c r="C159" s="205" t="s">
        <v>476</v>
      </c>
      <c r="D159" s="1005">
        <v>6435.5199999999995</v>
      </c>
    </row>
    <row r="160" spans="1:4" ht="16.5" thickTop="1" thickBot="1">
      <c r="A160" s="200" t="s">
        <v>980</v>
      </c>
      <c r="B160" s="200" t="s">
        <v>233</v>
      </c>
      <c r="C160" s="205" t="s">
        <v>476</v>
      </c>
      <c r="D160" s="1005">
        <v>6435.5199999999995</v>
      </c>
    </row>
    <row r="161" spans="1:4" ht="16.5" thickTop="1" thickBot="1">
      <c r="A161" s="200" t="s">
        <v>477</v>
      </c>
      <c r="B161" s="200" t="s">
        <v>233</v>
      </c>
      <c r="C161" s="205" t="s">
        <v>478</v>
      </c>
      <c r="D161" s="1005">
        <v>9962.68</v>
      </c>
    </row>
    <row r="162" spans="1:4" ht="16.5" thickTop="1" thickBot="1">
      <c r="A162" s="200" t="s">
        <v>981</v>
      </c>
      <c r="B162" s="200" t="s">
        <v>233</v>
      </c>
      <c r="C162" s="205" t="s">
        <v>478</v>
      </c>
      <c r="D162" s="1005">
        <v>9962.68</v>
      </c>
    </row>
    <row r="163" spans="1:4" ht="16.5" thickTop="1" thickBot="1">
      <c r="A163" s="200" t="s">
        <v>972</v>
      </c>
      <c r="B163" s="200" t="s">
        <v>233</v>
      </c>
      <c r="C163" s="205" t="s">
        <v>973</v>
      </c>
      <c r="D163" s="1005">
        <v>8584.66</v>
      </c>
    </row>
    <row r="164" spans="1:4" ht="16.5" thickTop="1" thickBot="1">
      <c r="A164" s="200" t="s">
        <v>978</v>
      </c>
      <c r="B164" s="200" t="s">
        <v>233</v>
      </c>
      <c r="C164" s="205" t="s">
        <v>973</v>
      </c>
      <c r="D164" s="1005">
        <v>8584.66</v>
      </c>
    </row>
    <row r="165" spans="1:4" ht="16.5" thickTop="1" thickBot="1">
      <c r="A165" s="200" t="s">
        <v>985</v>
      </c>
      <c r="B165" s="200" t="s">
        <v>952</v>
      </c>
      <c r="C165" s="205" t="s">
        <v>986</v>
      </c>
      <c r="D165" s="1005">
        <v>14263.34</v>
      </c>
    </row>
    <row r="166" spans="1:4" ht="16.5" thickTop="1" thickBot="1">
      <c r="A166" s="200" t="s">
        <v>983</v>
      </c>
      <c r="B166" s="200" t="s">
        <v>233</v>
      </c>
      <c r="C166" s="205" t="s">
        <v>984</v>
      </c>
      <c r="D166" s="1005">
        <v>8554.91</v>
      </c>
    </row>
    <row r="167" spans="1:4" ht="16.5" thickTop="1" thickBot="1">
      <c r="A167" s="200" t="s">
        <v>479</v>
      </c>
      <c r="B167" s="200" t="s">
        <v>233</v>
      </c>
      <c r="C167" s="205" t="s">
        <v>480</v>
      </c>
      <c r="D167" s="1005">
        <v>9452.17</v>
      </c>
    </row>
    <row r="168" spans="1:4" ht="16.5" thickTop="1" thickBot="1">
      <c r="A168" s="200" t="s">
        <v>982</v>
      </c>
      <c r="B168" s="200" t="s">
        <v>233</v>
      </c>
      <c r="C168" s="205" t="s">
        <v>480</v>
      </c>
      <c r="D168" s="1005">
        <v>9452.17</v>
      </c>
    </row>
    <row r="169" spans="1:4" ht="16.5" thickTop="1" thickBot="1">
      <c r="A169" s="200" t="s">
        <v>473</v>
      </c>
      <c r="B169" s="200" t="s">
        <v>233</v>
      </c>
      <c r="C169" s="205" t="s">
        <v>474</v>
      </c>
      <c r="D169" s="1005">
        <v>8941.2665581871861</v>
      </c>
    </row>
    <row r="170" spans="1:4" ht="16.5" thickTop="1" thickBot="1">
      <c r="A170" s="200" t="s">
        <v>979</v>
      </c>
      <c r="B170" s="200" t="s">
        <v>233</v>
      </c>
      <c r="C170" s="205" t="s">
        <v>474</v>
      </c>
      <c r="D170" s="1005">
        <v>8941.2665581871861</v>
      </c>
    </row>
    <row r="171" spans="1:4" ht="16.5" thickTop="1" thickBot="1">
      <c r="A171" s="200" t="s">
        <v>955</v>
      </c>
      <c r="B171" s="200" t="s">
        <v>233</v>
      </c>
      <c r="C171" s="205" t="s">
        <v>956</v>
      </c>
      <c r="D171" s="1005">
        <v>10132.85</v>
      </c>
    </row>
    <row r="172" spans="1:4" ht="16.5" thickTop="1" thickBot="1">
      <c r="A172" s="200" t="s">
        <v>968</v>
      </c>
      <c r="B172" s="200" t="s">
        <v>952</v>
      </c>
      <c r="C172" s="205" t="s">
        <v>969</v>
      </c>
      <c r="D172" s="1005">
        <v>19322.012897004759</v>
      </c>
    </row>
    <row r="173" spans="1:4" ht="16.5" thickTop="1" thickBot="1">
      <c r="A173" s="200" t="s">
        <v>970</v>
      </c>
      <c r="B173" s="200" t="s">
        <v>952</v>
      </c>
      <c r="C173" s="205" t="s">
        <v>971</v>
      </c>
      <c r="D173" s="1005">
        <v>7100.73</v>
      </c>
    </row>
    <row r="174" spans="1:4" ht="16.5" thickTop="1" thickBot="1">
      <c r="A174" s="200" t="s">
        <v>957</v>
      </c>
      <c r="B174" s="200" t="s">
        <v>233</v>
      </c>
      <c r="C174" s="205" t="s">
        <v>958</v>
      </c>
      <c r="D174" s="1005">
        <v>3207</v>
      </c>
    </row>
    <row r="175" spans="1:4" ht="16.5" thickTop="1" thickBot="1">
      <c r="A175" s="200" t="s">
        <v>959</v>
      </c>
      <c r="B175" s="200" t="s">
        <v>233</v>
      </c>
      <c r="C175" s="205" t="s">
        <v>960</v>
      </c>
      <c r="D175" s="1005">
        <v>3961.1144458506592</v>
      </c>
    </row>
    <row r="176" spans="1:4" ht="31.5" thickTop="1" thickBot="1">
      <c r="A176" s="200" t="s">
        <v>965</v>
      </c>
      <c r="B176" s="200" t="s">
        <v>233</v>
      </c>
      <c r="C176" s="205" t="s">
        <v>2058</v>
      </c>
      <c r="D176" s="1005">
        <v>4233</v>
      </c>
    </row>
    <row r="177" spans="1:4" ht="31.5" thickTop="1" thickBot="1">
      <c r="A177" s="200" t="s">
        <v>961</v>
      </c>
      <c r="B177" s="200" t="s">
        <v>233</v>
      </c>
      <c r="C177" s="205" t="s">
        <v>2056</v>
      </c>
      <c r="D177" s="1005">
        <v>5258</v>
      </c>
    </row>
    <row r="178" spans="1:4" ht="31.5" thickTop="1" thickBot="1">
      <c r="A178" s="200" t="s">
        <v>962</v>
      </c>
      <c r="B178" s="200" t="s">
        <v>233</v>
      </c>
      <c r="C178" s="205" t="s">
        <v>2057</v>
      </c>
      <c r="D178" s="1005">
        <v>6389.11</v>
      </c>
    </row>
    <row r="179" spans="1:4" ht="31.5" thickTop="1" thickBot="1">
      <c r="A179" s="200" t="s">
        <v>967</v>
      </c>
      <c r="B179" s="200" t="s">
        <v>233</v>
      </c>
      <c r="C179" s="205" t="s">
        <v>2059</v>
      </c>
      <c r="D179" s="1005">
        <v>4068.6099999999997</v>
      </c>
    </row>
    <row r="180" spans="1:4" ht="31.5" thickTop="1" thickBot="1">
      <c r="A180" s="200" t="s">
        <v>954</v>
      </c>
      <c r="B180" s="200" t="s">
        <v>233</v>
      </c>
      <c r="C180" s="205" t="s">
        <v>2055</v>
      </c>
      <c r="D180" s="1005">
        <v>4934.9299999999994</v>
      </c>
    </row>
    <row r="181" spans="1:4" ht="16.5" thickTop="1" thickBot="1">
      <c r="A181" s="200" t="s">
        <v>963</v>
      </c>
      <c r="B181" s="200" t="s">
        <v>233</v>
      </c>
      <c r="C181" s="205" t="s">
        <v>964</v>
      </c>
      <c r="D181" s="1005">
        <v>5490.66</v>
      </c>
    </row>
    <row r="182" spans="1:4" ht="16.5" thickTop="1" thickBot="1">
      <c r="A182" s="200" t="s">
        <v>966</v>
      </c>
      <c r="B182" s="200" t="s">
        <v>233</v>
      </c>
      <c r="C182" s="205" t="s">
        <v>964</v>
      </c>
      <c r="D182" s="1005">
        <v>5490.66</v>
      </c>
    </row>
    <row r="183" spans="1:4" ht="16.5" thickTop="1" thickBot="1">
      <c r="A183" s="200" t="s">
        <v>481</v>
      </c>
      <c r="B183" s="200" t="s">
        <v>377</v>
      </c>
      <c r="C183" s="205" t="s">
        <v>482</v>
      </c>
      <c r="D183" s="1005">
        <v>5598</v>
      </c>
    </row>
    <row r="184" spans="1:4" ht="16.5" thickTop="1" thickBot="1">
      <c r="A184" s="200" t="s">
        <v>485</v>
      </c>
      <c r="B184" s="200" t="s">
        <v>92</v>
      </c>
      <c r="C184" s="205" t="s">
        <v>486</v>
      </c>
      <c r="D184" s="1005">
        <v>10180.196468390284</v>
      </c>
    </row>
    <row r="185" spans="1:4" ht="16.5" thickTop="1" thickBot="1">
      <c r="A185" s="200" t="s">
        <v>483</v>
      </c>
      <c r="B185" s="200" t="s">
        <v>388</v>
      </c>
      <c r="C185" s="205" t="s">
        <v>484</v>
      </c>
      <c r="D185" s="1005">
        <v>52360</v>
      </c>
    </row>
    <row r="186" spans="1:4" ht="16.5" thickTop="1" thickBot="1">
      <c r="A186" s="200" t="s">
        <v>487</v>
      </c>
      <c r="B186" s="200" t="s">
        <v>144</v>
      </c>
      <c r="C186" s="205" t="s">
        <v>2001</v>
      </c>
      <c r="D186" s="1005">
        <v>2443.2471524136681</v>
      </c>
    </row>
    <row r="187" spans="1:4" ht="16.5" thickTop="1" thickBot="1">
      <c r="A187" s="200" t="s">
        <v>1539</v>
      </c>
      <c r="B187" s="200" t="s">
        <v>377</v>
      </c>
      <c r="C187" s="205" t="s">
        <v>1538</v>
      </c>
      <c r="D187" s="1005">
        <v>13649.333333333334</v>
      </c>
    </row>
    <row r="188" spans="1:4" ht="16.5" thickTop="1" thickBot="1">
      <c r="A188" s="200" t="s">
        <v>1793</v>
      </c>
      <c r="B188" s="200" t="s">
        <v>377</v>
      </c>
      <c r="C188" s="205" t="s">
        <v>1792</v>
      </c>
      <c r="D188" s="1005">
        <v>13649.333333333334</v>
      </c>
    </row>
    <row r="189" spans="1:4" ht="16.5" thickTop="1" thickBot="1">
      <c r="A189" s="200" t="s">
        <v>488</v>
      </c>
      <c r="B189" s="200" t="s">
        <v>377</v>
      </c>
      <c r="C189" s="205" t="s">
        <v>489</v>
      </c>
      <c r="D189" s="1005">
        <v>30803</v>
      </c>
    </row>
    <row r="190" spans="1:4" ht="16.5" thickTop="1" thickBot="1">
      <c r="A190" s="200" t="s">
        <v>1750</v>
      </c>
      <c r="B190" s="200" t="s">
        <v>144</v>
      </c>
      <c r="C190" s="205" t="s">
        <v>1749</v>
      </c>
      <c r="D190" s="1005">
        <v>975000</v>
      </c>
    </row>
    <row r="191" spans="1:4" ht="16.5" thickTop="1" thickBot="1">
      <c r="A191" s="200" t="s">
        <v>498</v>
      </c>
      <c r="B191" s="200" t="s">
        <v>92</v>
      </c>
      <c r="C191" s="205" t="s">
        <v>499</v>
      </c>
      <c r="D191" s="1005">
        <v>690217.32055686123</v>
      </c>
    </row>
    <row r="192" spans="1:4" ht="16.5" thickTop="1" thickBot="1">
      <c r="A192" s="200" t="s">
        <v>500</v>
      </c>
      <c r="B192" s="200" t="s">
        <v>92</v>
      </c>
      <c r="C192" s="205" t="s">
        <v>501</v>
      </c>
      <c r="D192" s="1005">
        <v>348468.12511299941</v>
      </c>
    </row>
    <row r="193" spans="1:4" ht="16.5" thickTop="1" thickBot="1">
      <c r="A193" s="200" t="s">
        <v>490</v>
      </c>
      <c r="B193" s="200" t="s">
        <v>233</v>
      </c>
      <c r="C193" s="205" t="s">
        <v>491</v>
      </c>
      <c r="D193" s="1005">
        <v>2239.6432230458622</v>
      </c>
    </row>
    <row r="194" spans="1:4" ht="16.5" thickTop="1" thickBot="1">
      <c r="A194" s="200" t="s">
        <v>502</v>
      </c>
      <c r="B194" s="200" t="s">
        <v>92</v>
      </c>
      <c r="C194" s="205" t="s">
        <v>503</v>
      </c>
      <c r="D194" s="1005">
        <v>1018.0196468390284</v>
      </c>
    </row>
    <row r="195" spans="1:4" ht="31.5" thickTop="1" thickBot="1">
      <c r="A195" s="200" t="s">
        <v>492</v>
      </c>
      <c r="B195" s="200" t="s">
        <v>425</v>
      </c>
      <c r="C195" s="205" t="s">
        <v>493</v>
      </c>
      <c r="D195" s="1005">
        <v>1384.5067197010785</v>
      </c>
    </row>
    <row r="196" spans="1:4" ht="16.5" thickTop="1" thickBot="1">
      <c r="A196" s="200" t="s">
        <v>494</v>
      </c>
      <c r="B196" s="200" t="s">
        <v>92</v>
      </c>
      <c r="C196" s="205" t="s">
        <v>495</v>
      </c>
      <c r="D196" s="1005">
        <v>48900</v>
      </c>
    </row>
    <row r="197" spans="1:4" ht="16.5" thickTop="1" thickBot="1">
      <c r="A197" s="200" t="s">
        <v>496</v>
      </c>
      <c r="B197" s="200" t="s">
        <v>144</v>
      </c>
      <c r="C197" s="205" t="s">
        <v>497</v>
      </c>
      <c r="D197" s="1005">
        <v>2400</v>
      </c>
    </row>
    <row r="198" spans="1:4" ht="16.5" thickTop="1" thickBot="1">
      <c r="A198" s="200" t="s">
        <v>504</v>
      </c>
      <c r="B198" s="200" t="s">
        <v>92</v>
      </c>
      <c r="C198" s="205" t="s">
        <v>505</v>
      </c>
      <c r="D198" s="1005">
        <v>19342.373289941537</v>
      </c>
    </row>
    <row r="199" spans="1:4" ht="16.5" thickTop="1" thickBot="1">
      <c r="A199" s="200" t="s">
        <v>1009</v>
      </c>
      <c r="B199" s="200" t="s">
        <v>92</v>
      </c>
      <c r="C199" s="205" t="s">
        <v>1010</v>
      </c>
      <c r="D199" s="1005">
        <v>93281.140239860164</v>
      </c>
    </row>
    <row r="200" spans="1:4" ht="31.5" thickTop="1" thickBot="1">
      <c r="A200" s="200" t="s">
        <v>1013</v>
      </c>
      <c r="B200" s="200" t="s">
        <v>92</v>
      </c>
      <c r="C200" s="205" t="s">
        <v>1014</v>
      </c>
      <c r="D200" s="1005">
        <v>125216.41656120049</v>
      </c>
    </row>
    <row r="201" spans="1:4" ht="16.5" thickTop="1" thickBot="1">
      <c r="A201" s="200" t="s">
        <v>1011</v>
      </c>
      <c r="B201" s="200" t="s">
        <v>92</v>
      </c>
      <c r="C201" s="205" t="s">
        <v>1012</v>
      </c>
      <c r="D201" s="1005">
        <v>94925.11</v>
      </c>
    </row>
    <row r="202" spans="1:4" ht="16.5" thickTop="1" thickBot="1">
      <c r="A202" s="200" t="s">
        <v>1015</v>
      </c>
      <c r="B202" s="200" t="s">
        <v>233</v>
      </c>
      <c r="C202" s="205" t="s">
        <v>1016</v>
      </c>
      <c r="D202" s="1005">
        <v>3035</v>
      </c>
    </row>
    <row r="203" spans="1:4" ht="31.5" thickTop="1" thickBot="1">
      <c r="A203" s="200" t="s">
        <v>1003</v>
      </c>
      <c r="B203" s="200" t="s">
        <v>233</v>
      </c>
      <c r="C203" s="205" t="s">
        <v>1004</v>
      </c>
      <c r="D203" s="1005">
        <v>19647.779183993247</v>
      </c>
    </row>
    <row r="204" spans="1:4" ht="16.5" thickTop="1" thickBot="1">
      <c r="A204" s="200" t="s">
        <v>1007</v>
      </c>
      <c r="B204" s="200" t="s">
        <v>92</v>
      </c>
      <c r="C204" s="205" t="s">
        <v>1008</v>
      </c>
      <c r="D204" s="1005">
        <v>75333.453866088093</v>
      </c>
    </row>
    <row r="205" spans="1:4" ht="16.5" thickTop="1" thickBot="1">
      <c r="A205" s="200" t="s">
        <v>1005</v>
      </c>
      <c r="B205" s="200" t="s">
        <v>92</v>
      </c>
      <c r="C205" s="205" t="s">
        <v>1006</v>
      </c>
      <c r="D205" s="1005">
        <v>52910</v>
      </c>
    </row>
    <row r="206" spans="1:4" ht="16.5" thickTop="1" thickBot="1">
      <c r="A206" s="200" t="s">
        <v>506</v>
      </c>
      <c r="B206" s="200" t="s">
        <v>144</v>
      </c>
      <c r="C206" s="205" t="s">
        <v>2002</v>
      </c>
      <c r="D206" s="1005">
        <v>73602.820466461751</v>
      </c>
    </row>
    <row r="207" spans="1:4" ht="16.5" thickTop="1" thickBot="1">
      <c r="A207" s="200" t="s">
        <v>515</v>
      </c>
      <c r="B207" s="200" t="s">
        <v>144</v>
      </c>
      <c r="C207" s="205" t="s">
        <v>516</v>
      </c>
      <c r="D207" s="1005">
        <v>72829.125534864084</v>
      </c>
    </row>
    <row r="208" spans="1:4" ht="16.5" thickTop="1" thickBot="1">
      <c r="A208" s="200" t="s">
        <v>517</v>
      </c>
      <c r="B208" s="200" t="s">
        <v>144</v>
      </c>
      <c r="C208" s="205" t="s">
        <v>518</v>
      </c>
      <c r="D208" s="1005">
        <v>7533.3453866088093</v>
      </c>
    </row>
    <row r="209" spans="1:4" ht="16.5" thickTop="1" thickBot="1">
      <c r="A209" s="200" t="s">
        <v>519</v>
      </c>
      <c r="B209" s="200" t="s">
        <v>233</v>
      </c>
      <c r="C209" s="205" t="s">
        <v>520</v>
      </c>
      <c r="D209" s="1005">
        <v>10618.962936177904</v>
      </c>
    </row>
    <row r="210" spans="1:4" ht="16.5" thickTop="1" thickBot="1">
      <c r="A210" s="200" t="s">
        <v>522</v>
      </c>
      <c r="B210" s="200" t="s">
        <v>233</v>
      </c>
      <c r="C210" s="205" t="s">
        <v>2004</v>
      </c>
      <c r="D210" s="1005">
        <v>11716</v>
      </c>
    </row>
    <row r="211" spans="1:4" ht="16.5" thickTop="1" thickBot="1">
      <c r="A211" s="200" t="s">
        <v>521</v>
      </c>
      <c r="B211" s="200" t="s">
        <v>233</v>
      </c>
      <c r="C211" s="205" t="s">
        <v>2003</v>
      </c>
      <c r="D211" s="1005">
        <v>4864</v>
      </c>
    </row>
    <row r="212" spans="1:4" ht="16.5" thickTop="1" thickBot="1">
      <c r="A212" s="200" t="s">
        <v>529</v>
      </c>
      <c r="B212" s="200" t="s">
        <v>388</v>
      </c>
      <c r="C212" s="205" t="s">
        <v>530</v>
      </c>
      <c r="D212" s="1005">
        <v>20000</v>
      </c>
    </row>
    <row r="213" spans="1:4" ht="16.5" thickTop="1" thickBot="1">
      <c r="A213" s="200" t="s">
        <v>525</v>
      </c>
      <c r="B213" s="200" t="s">
        <v>388</v>
      </c>
      <c r="C213" s="205" t="s">
        <v>526</v>
      </c>
      <c r="D213" s="1005">
        <v>30940</v>
      </c>
    </row>
    <row r="214" spans="1:4" ht="16.5" thickTop="1" thickBot="1">
      <c r="A214" s="200" t="s">
        <v>523</v>
      </c>
      <c r="B214" s="200" t="s">
        <v>388</v>
      </c>
      <c r="C214" s="205" t="s">
        <v>524</v>
      </c>
      <c r="D214" s="1005">
        <v>30500</v>
      </c>
    </row>
    <row r="215" spans="1:4" ht="16.5" thickTop="1" thickBot="1">
      <c r="A215" s="200" t="s">
        <v>531</v>
      </c>
      <c r="B215" s="200" t="s">
        <v>388</v>
      </c>
      <c r="C215" s="205" t="s">
        <v>532</v>
      </c>
      <c r="D215" s="1005">
        <v>49980</v>
      </c>
    </row>
    <row r="216" spans="1:4" ht="16.5" thickTop="1" thickBot="1">
      <c r="A216" s="200" t="s">
        <v>535</v>
      </c>
      <c r="B216" s="200" t="s">
        <v>388</v>
      </c>
      <c r="C216" s="205" t="s">
        <v>536</v>
      </c>
      <c r="D216" s="1005">
        <v>72299.7553185078</v>
      </c>
    </row>
    <row r="217" spans="1:4" ht="16.5" thickTop="1" thickBot="1">
      <c r="A217" s="200" t="s">
        <v>537</v>
      </c>
      <c r="B217" s="200" t="s">
        <v>388</v>
      </c>
      <c r="C217" s="205" t="s">
        <v>538</v>
      </c>
      <c r="D217" s="1005">
        <v>67983.352015910306</v>
      </c>
    </row>
    <row r="218" spans="1:4" ht="16.5" thickTop="1" thickBot="1">
      <c r="A218" s="200" t="s">
        <v>539</v>
      </c>
      <c r="B218" s="200" t="s">
        <v>388</v>
      </c>
      <c r="C218" s="205" t="s">
        <v>540</v>
      </c>
      <c r="D218" s="1005">
        <v>65285.599951786891</v>
      </c>
    </row>
    <row r="219" spans="1:4" ht="16.5" thickTop="1" thickBot="1">
      <c r="A219" s="200" t="s">
        <v>541</v>
      </c>
      <c r="B219" s="200" t="s">
        <v>388</v>
      </c>
      <c r="C219" s="205" t="s">
        <v>542</v>
      </c>
      <c r="D219" s="1005">
        <v>49980</v>
      </c>
    </row>
    <row r="220" spans="1:4" ht="16.5" thickTop="1" thickBot="1">
      <c r="A220" s="200" t="s">
        <v>533</v>
      </c>
      <c r="B220" s="200" t="s">
        <v>388</v>
      </c>
      <c r="C220" s="205" t="s">
        <v>534</v>
      </c>
      <c r="D220" s="1005">
        <v>45861.78509009823</v>
      </c>
    </row>
    <row r="221" spans="1:4" ht="16.5" thickTop="1" thickBot="1">
      <c r="A221" s="200" t="s">
        <v>543</v>
      </c>
      <c r="B221" s="200" t="s">
        <v>388</v>
      </c>
      <c r="C221" s="205" t="s">
        <v>544</v>
      </c>
      <c r="D221" s="1005">
        <v>45861.78509009823</v>
      </c>
    </row>
    <row r="222" spans="1:4" ht="16.5" thickTop="1" thickBot="1">
      <c r="A222" s="200" t="s">
        <v>554</v>
      </c>
      <c r="B222" s="200" t="s">
        <v>388</v>
      </c>
      <c r="C222" s="205" t="s">
        <v>555</v>
      </c>
      <c r="D222" s="1005">
        <v>20551</v>
      </c>
    </row>
    <row r="223" spans="1:4" ht="16.5" thickTop="1" thickBot="1">
      <c r="A223" s="200" t="s">
        <v>566</v>
      </c>
      <c r="B223" s="200" t="s">
        <v>388</v>
      </c>
      <c r="C223" s="205" t="s">
        <v>1940</v>
      </c>
      <c r="D223" s="1005">
        <v>5904.5139516663648</v>
      </c>
    </row>
    <row r="224" spans="1:4" ht="31.5" thickTop="1" thickBot="1">
      <c r="A224" s="200" t="s">
        <v>545</v>
      </c>
      <c r="B224" s="200" t="s">
        <v>388</v>
      </c>
      <c r="C224" s="205" t="s">
        <v>546</v>
      </c>
      <c r="D224" s="1005">
        <v>26468.510817814738</v>
      </c>
    </row>
    <row r="225" spans="1:4" ht="31.5" thickTop="1" thickBot="1">
      <c r="A225" s="200" t="s">
        <v>547</v>
      </c>
      <c r="B225" s="200" t="s">
        <v>388</v>
      </c>
      <c r="C225" s="205" t="s">
        <v>548</v>
      </c>
      <c r="D225" s="1005">
        <v>42756.825167239193</v>
      </c>
    </row>
    <row r="226" spans="1:4" ht="16.5" thickTop="1" thickBot="1">
      <c r="A226" s="200" t="s">
        <v>549</v>
      </c>
      <c r="B226" s="200" t="s">
        <v>388</v>
      </c>
      <c r="C226" s="205" t="s">
        <v>2005</v>
      </c>
      <c r="D226" s="1005">
        <v>47541.517507382625</v>
      </c>
    </row>
    <row r="227" spans="1:4" ht="31.5" thickTop="1" thickBot="1">
      <c r="A227" s="200" t="s">
        <v>550</v>
      </c>
      <c r="B227" s="200" t="s">
        <v>388</v>
      </c>
      <c r="C227" s="205" t="s">
        <v>551</v>
      </c>
      <c r="D227" s="1005">
        <v>26000</v>
      </c>
    </row>
    <row r="228" spans="1:4" ht="31.5" thickTop="1" thickBot="1">
      <c r="A228" s="200" t="s">
        <v>552</v>
      </c>
      <c r="B228" s="200" t="s">
        <v>388</v>
      </c>
      <c r="C228" s="205" t="s">
        <v>553</v>
      </c>
      <c r="D228" s="1005">
        <v>76351.473512927128</v>
      </c>
    </row>
    <row r="229" spans="1:4" ht="16.5" thickTop="1" thickBot="1">
      <c r="A229" s="200" t="s">
        <v>556</v>
      </c>
      <c r="B229" s="200" t="s">
        <v>388</v>
      </c>
      <c r="C229" s="205" t="s">
        <v>557</v>
      </c>
      <c r="D229" s="1005">
        <v>49577.55680106068</v>
      </c>
    </row>
    <row r="230" spans="1:4" ht="16.5" thickTop="1" thickBot="1">
      <c r="A230" s="200" t="s">
        <v>558</v>
      </c>
      <c r="B230" s="200" t="s">
        <v>388</v>
      </c>
      <c r="C230" s="205" t="s">
        <v>559</v>
      </c>
      <c r="D230" s="1005">
        <v>53242.427529681183</v>
      </c>
    </row>
    <row r="231" spans="1:4" ht="16.5" thickTop="1" thickBot="1">
      <c r="A231" s="200" t="s">
        <v>527</v>
      </c>
      <c r="B231" s="200" t="s">
        <v>388</v>
      </c>
      <c r="C231" s="205" t="s">
        <v>528</v>
      </c>
      <c r="D231" s="1005">
        <v>49980</v>
      </c>
    </row>
    <row r="232" spans="1:4" ht="16.5" thickTop="1" thickBot="1">
      <c r="A232" s="200" t="s">
        <v>560</v>
      </c>
      <c r="B232" s="200" t="s">
        <v>388</v>
      </c>
      <c r="C232" s="205" t="s">
        <v>561</v>
      </c>
      <c r="D232" s="1005">
        <v>35630.687639365991</v>
      </c>
    </row>
    <row r="233" spans="1:4" ht="16.5" thickTop="1" thickBot="1">
      <c r="A233" s="200" t="s">
        <v>562</v>
      </c>
      <c r="B233" s="200" t="s">
        <v>388</v>
      </c>
      <c r="C233" s="205" t="s">
        <v>563</v>
      </c>
      <c r="D233" s="1005">
        <v>32576.628698848908</v>
      </c>
    </row>
    <row r="234" spans="1:4" ht="31.5" thickTop="1" thickBot="1">
      <c r="A234" s="200" t="s">
        <v>564</v>
      </c>
      <c r="B234" s="200" t="s">
        <v>388</v>
      </c>
      <c r="C234" s="205" t="s">
        <v>565</v>
      </c>
      <c r="D234" s="1005">
        <v>20360.392936780569</v>
      </c>
    </row>
    <row r="235" spans="1:4" ht="16.5" thickTop="1" thickBot="1">
      <c r="A235" s="200" t="s">
        <v>567</v>
      </c>
      <c r="B235" s="200" t="s">
        <v>144</v>
      </c>
      <c r="C235" s="205" t="s">
        <v>568</v>
      </c>
      <c r="D235" s="1005">
        <v>977.29886096546716</v>
      </c>
    </row>
    <row r="236" spans="1:4" ht="31.5" thickTop="1" thickBot="1">
      <c r="A236" s="200" t="s">
        <v>571</v>
      </c>
      <c r="B236" s="200" t="s">
        <v>388</v>
      </c>
      <c r="C236" s="205" t="s">
        <v>572</v>
      </c>
      <c r="D236" s="1005">
        <v>487320.91484360868</v>
      </c>
    </row>
    <row r="237" spans="1:4" ht="31.5" thickTop="1" thickBot="1">
      <c r="A237" s="200" t="s">
        <v>573</v>
      </c>
      <c r="B237" s="200" t="s">
        <v>388</v>
      </c>
      <c r="C237" s="205" t="s">
        <v>574</v>
      </c>
      <c r="D237" s="1005">
        <v>438308.35894654365</v>
      </c>
    </row>
    <row r="238" spans="1:4" ht="31.5" thickTop="1" thickBot="1">
      <c r="A238" s="200" t="s">
        <v>575</v>
      </c>
      <c r="B238" s="200" t="s">
        <v>388</v>
      </c>
      <c r="C238" s="205" t="s">
        <v>576</v>
      </c>
      <c r="D238" s="1005">
        <v>451023.42433556315</v>
      </c>
    </row>
    <row r="239" spans="1:4" ht="16.5" thickTop="1" thickBot="1">
      <c r="A239" s="200" t="s">
        <v>588</v>
      </c>
      <c r="B239" s="200" t="s">
        <v>589</v>
      </c>
      <c r="C239" s="205" t="s">
        <v>590</v>
      </c>
      <c r="D239" s="1005">
        <v>388578.09919845714</v>
      </c>
    </row>
    <row r="240" spans="1:4" ht="16.5" thickTop="1" thickBot="1">
      <c r="A240" s="200" t="s">
        <v>577</v>
      </c>
      <c r="B240" s="200" t="s">
        <v>388</v>
      </c>
      <c r="C240" s="205" t="s">
        <v>2006</v>
      </c>
      <c r="D240" s="1005">
        <v>383069.59488941112</v>
      </c>
    </row>
    <row r="241" spans="1:4" ht="16.5" thickTop="1" thickBot="1">
      <c r="A241" s="200" t="s">
        <v>578</v>
      </c>
      <c r="B241" s="200" t="s">
        <v>388</v>
      </c>
      <c r="C241" s="205" t="s">
        <v>2117</v>
      </c>
      <c r="D241" s="1005">
        <v>265008.83842584217</v>
      </c>
    </row>
    <row r="242" spans="1:4" ht="16.5" thickTop="1" thickBot="1">
      <c r="A242" s="1006" t="s">
        <v>2119</v>
      </c>
      <c r="B242" s="200" t="s">
        <v>388</v>
      </c>
      <c r="C242" s="205" t="s">
        <v>2118</v>
      </c>
      <c r="D242" s="1005">
        <v>335272.55445067195</v>
      </c>
    </row>
    <row r="243" spans="1:4" ht="16.5" thickTop="1" thickBot="1">
      <c r="A243" s="200" t="s">
        <v>579</v>
      </c>
      <c r="B243" s="200" t="s">
        <v>388</v>
      </c>
      <c r="C243" s="205" t="s">
        <v>580</v>
      </c>
      <c r="D243" s="1005">
        <v>477785</v>
      </c>
    </row>
    <row r="244" spans="1:4" ht="16.5" thickTop="1" thickBot="1">
      <c r="A244" s="200" t="s">
        <v>581</v>
      </c>
      <c r="B244" s="200" t="s">
        <v>388</v>
      </c>
      <c r="C244" s="205" t="s">
        <v>582</v>
      </c>
      <c r="D244" s="1005">
        <v>481950</v>
      </c>
    </row>
    <row r="245" spans="1:4" ht="16.5" thickTop="1" thickBot="1">
      <c r="A245" s="200" t="s">
        <v>583</v>
      </c>
      <c r="B245" s="200" t="s">
        <v>388</v>
      </c>
      <c r="C245" s="205" t="s">
        <v>584</v>
      </c>
      <c r="D245" s="1005">
        <v>470050</v>
      </c>
    </row>
    <row r="246" spans="1:4" ht="16.5" thickTop="1" thickBot="1">
      <c r="A246" s="200" t="s">
        <v>585</v>
      </c>
      <c r="B246" s="200" t="s">
        <v>388</v>
      </c>
      <c r="C246" s="205" t="s">
        <v>2120</v>
      </c>
      <c r="D246" s="1005">
        <v>270721.9646839028</v>
      </c>
    </row>
    <row r="247" spans="1:4" ht="16.5" thickTop="1" thickBot="1">
      <c r="A247" s="200" t="s">
        <v>586</v>
      </c>
      <c r="B247" s="200" t="s">
        <v>388</v>
      </c>
      <c r="C247" s="205" t="s">
        <v>587</v>
      </c>
      <c r="D247" s="1005">
        <v>273665.05948291445</v>
      </c>
    </row>
    <row r="248" spans="1:4" ht="16.5" thickTop="1" thickBot="1">
      <c r="A248" s="200" t="s">
        <v>591</v>
      </c>
      <c r="B248" s="200" t="s">
        <v>388</v>
      </c>
      <c r="C248" s="205" t="s">
        <v>592</v>
      </c>
      <c r="D248" s="1005">
        <v>270236.36931236059</v>
      </c>
    </row>
    <row r="249" spans="1:4" ht="16.5" thickTop="1" thickBot="1">
      <c r="A249" s="200" t="s">
        <v>593</v>
      </c>
      <c r="B249" s="200" t="s">
        <v>388</v>
      </c>
      <c r="C249" s="205" t="s">
        <v>594</v>
      </c>
      <c r="D249" s="1005">
        <v>318640.14946061588</v>
      </c>
    </row>
    <row r="250" spans="1:4" ht="16.5" thickTop="1" thickBot="1">
      <c r="A250" s="200" t="s">
        <v>595</v>
      </c>
      <c r="B250" s="200" t="s">
        <v>388</v>
      </c>
      <c r="C250" s="205" t="s">
        <v>596</v>
      </c>
      <c r="D250" s="1005">
        <v>311432.57036099554</v>
      </c>
    </row>
    <row r="251" spans="1:4" ht="16.5" thickTop="1" thickBot="1">
      <c r="A251" s="200" t="s">
        <v>597</v>
      </c>
      <c r="B251" s="200" t="s">
        <v>388</v>
      </c>
      <c r="C251" s="205" t="s">
        <v>598</v>
      </c>
      <c r="D251" s="1005">
        <v>230886.85590309164</v>
      </c>
    </row>
    <row r="252" spans="1:4" ht="31.5" thickTop="1" thickBot="1">
      <c r="A252" s="200" t="s">
        <v>599</v>
      </c>
      <c r="B252" s="200" t="s">
        <v>388</v>
      </c>
      <c r="C252" s="205" t="s">
        <v>600</v>
      </c>
      <c r="D252" s="1005">
        <v>349264.21647682751</v>
      </c>
    </row>
    <row r="253" spans="1:4" ht="31.5" thickTop="1" thickBot="1">
      <c r="A253" s="200" t="s">
        <v>601</v>
      </c>
      <c r="B253" s="200" t="s">
        <v>388</v>
      </c>
      <c r="C253" s="205" t="s">
        <v>602</v>
      </c>
      <c r="D253" s="1005">
        <v>183956.15018381242</v>
      </c>
    </row>
    <row r="254" spans="1:4" ht="16.5" thickTop="1" thickBot="1">
      <c r="A254" s="200" t="s">
        <v>605</v>
      </c>
      <c r="B254" s="200" t="s">
        <v>233</v>
      </c>
      <c r="C254" s="205" t="s">
        <v>2007</v>
      </c>
      <c r="D254" s="1005">
        <v>14455.878985114203</v>
      </c>
    </row>
    <row r="255" spans="1:4" ht="31.5" thickTop="1" thickBot="1">
      <c r="A255" s="200" t="s">
        <v>603</v>
      </c>
      <c r="B255" s="200" t="s">
        <v>388</v>
      </c>
      <c r="C255" s="205" t="s">
        <v>604</v>
      </c>
      <c r="D255" s="1005">
        <v>433704.87410353759</v>
      </c>
    </row>
    <row r="256" spans="1:4" ht="16.5" thickTop="1" thickBot="1">
      <c r="A256" s="200" t="s">
        <v>569</v>
      </c>
      <c r="B256" s="200" t="s">
        <v>388</v>
      </c>
      <c r="C256" s="205" t="s">
        <v>570</v>
      </c>
      <c r="D256" s="1005">
        <v>352845.6095944072</v>
      </c>
    </row>
    <row r="257" spans="1:4" ht="16.5" thickTop="1" thickBot="1">
      <c r="A257" s="200" t="s">
        <v>606</v>
      </c>
      <c r="B257" s="200" t="s">
        <v>388</v>
      </c>
      <c r="C257" s="205" t="s">
        <v>607</v>
      </c>
      <c r="D257" s="1005">
        <v>317622.12981377682</v>
      </c>
    </row>
    <row r="258" spans="1:4" ht="16.5" thickTop="1" thickBot="1">
      <c r="A258" s="200" t="s">
        <v>608</v>
      </c>
      <c r="B258" s="200" t="s">
        <v>388</v>
      </c>
      <c r="C258" s="205" t="s">
        <v>609</v>
      </c>
      <c r="D258" s="1005">
        <v>332363.05430000596</v>
      </c>
    </row>
    <row r="259" spans="1:4" ht="16.5" thickTop="1" thickBot="1">
      <c r="A259" s="200" t="s">
        <v>507</v>
      </c>
      <c r="B259" s="200" t="s">
        <v>388</v>
      </c>
      <c r="C259" s="205" t="s">
        <v>508</v>
      </c>
      <c r="D259" s="1005">
        <v>336679.45760260348</v>
      </c>
    </row>
    <row r="260" spans="1:4" ht="16.5" thickTop="1" thickBot="1">
      <c r="A260" s="200" t="s">
        <v>1753</v>
      </c>
      <c r="B260" s="200" t="s">
        <v>388</v>
      </c>
      <c r="C260" s="205" t="s">
        <v>1754</v>
      </c>
      <c r="D260" s="1005">
        <v>344172.08220333868</v>
      </c>
    </row>
    <row r="261" spans="1:4" ht="16.5" thickTop="1" thickBot="1">
      <c r="A261" s="200" t="s">
        <v>509</v>
      </c>
      <c r="B261" s="200" t="s">
        <v>377</v>
      </c>
      <c r="C261" s="205" t="s">
        <v>510</v>
      </c>
      <c r="D261" s="1005">
        <v>1954.5977219309343</v>
      </c>
    </row>
    <row r="262" spans="1:4" ht="46.5" thickTop="1" thickBot="1">
      <c r="A262" s="200" t="s">
        <v>610</v>
      </c>
      <c r="B262" s="200" t="s">
        <v>377</v>
      </c>
      <c r="C262" s="205" t="s">
        <v>2008</v>
      </c>
      <c r="D262" s="1005">
        <v>2331.2649912613747</v>
      </c>
    </row>
    <row r="263" spans="1:4" ht="31.5" thickTop="1" thickBot="1">
      <c r="A263" s="200" t="s">
        <v>611</v>
      </c>
      <c r="B263" s="200" t="s">
        <v>233</v>
      </c>
      <c r="C263" s="205" t="s">
        <v>612</v>
      </c>
      <c r="D263" s="1005">
        <v>48966.745012957261</v>
      </c>
    </row>
    <row r="264" spans="1:4" ht="31.5" thickTop="1" thickBot="1">
      <c r="A264" s="200" t="s">
        <v>613</v>
      </c>
      <c r="B264" s="200" t="s">
        <v>377</v>
      </c>
      <c r="C264" s="205" t="s">
        <v>614</v>
      </c>
      <c r="D264" s="1005">
        <v>11809.02790333273</v>
      </c>
    </row>
    <row r="265" spans="1:4" ht="31.5" thickTop="1" thickBot="1">
      <c r="A265" s="200" t="s">
        <v>615</v>
      </c>
      <c r="B265" s="200" t="s">
        <v>144</v>
      </c>
      <c r="C265" s="205" t="s">
        <v>616</v>
      </c>
      <c r="D265" s="1005">
        <v>7360.2820466461753</v>
      </c>
    </row>
    <row r="266" spans="1:4" ht="31.5" thickTop="1" thickBot="1">
      <c r="A266" s="200" t="s">
        <v>617</v>
      </c>
      <c r="B266" s="200" t="s">
        <v>92</v>
      </c>
      <c r="C266" s="205" t="s">
        <v>618</v>
      </c>
      <c r="D266" s="1005">
        <v>35427.083709998187</v>
      </c>
    </row>
    <row r="267" spans="1:4" ht="31.5" thickTop="1" thickBot="1">
      <c r="A267" s="200" t="s">
        <v>619</v>
      </c>
      <c r="B267" s="200" t="s">
        <v>92</v>
      </c>
      <c r="C267" s="205" t="s">
        <v>620</v>
      </c>
      <c r="D267" s="1005">
        <v>45301.874284336758</v>
      </c>
    </row>
    <row r="268" spans="1:4" ht="31.5" thickTop="1" thickBot="1">
      <c r="A268" s="200" t="s">
        <v>621</v>
      </c>
      <c r="B268" s="200" t="s">
        <v>92</v>
      </c>
      <c r="C268" s="205" t="s">
        <v>622</v>
      </c>
      <c r="D268" s="1005">
        <v>57212.704152353392</v>
      </c>
    </row>
    <row r="269" spans="1:4" ht="16.5" thickTop="1" thickBot="1">
      <c r="A269" s="200" t="s">
        <v>623</v>
      </c>
      <c r="B269" s="200" t="s">
        <v>377</v>
      </c>
      <c r="C269" s="205" t="s">
        <v>624</v>
      </c>
      <c r="D269" s="1005">
        <v>38080</v>
      </c>
    </row>
    <row r="270" spans="1:4" ht="16.5" thickTop="1" thickBot="1">
      <c r="A270" s="200" t="s">
        <v>627</v>
      </c>
      <c r="B270" s="200" t="s">
        <v>144</v>
      </c>
      <c r="C270" s="205" t="s">
        <v>628</v>
      </c>
      <c r="D270" s="1005">
        <v>151074.1155909118</v>
      </c>
    </row>
    <row r="271" spans="1:4" ht="16.5" thickTop="1" thickBot="1">
      <c r="A271" s="200" t="s">
        <v>629</v>
      </c>
      <c r="B271" s="200" t="s">
        <v>388</v>
      </c>
      <c r="C271" s="205" t="s">
        <v>2009</v>
      </c>
      <c r="D271" s="1005">
        <v>60363</v>
      </c>
    </row>
    <row r="272" spans="1:4" ht="31.5" thickTop="1" thickBot="1">
      <c r="A272" s="200" t="s">
        <v>625</v>
      </c>
      <c r="B272" s="200" t="s">
        <v>388</v>
      </c>
      <c r="C272" s="205" t="s">
        <v>626</v>
      </c>
      <c r="D272" s="1005">
        <v>60363</v>
      </c>
    </row>
    <row r="273" spans="1:4" ht="31.5" thickTop="1" thickBot="1">
      <c r="A273" s="200" t="s">
        <v>630</v>
      </c>
      <c r="B273" s="200" t="s">
        <v>388</v>
      </c>
      <c r="C273" s="205" t="s">
        <v>631</v>
      </c>
      <c r="D273" s="1005">
        <v>63750</v>
      </c>
    </row>
    <row r="274" spans="1:4" ht="31.5" thickTop="1" thickBot="1">
      <c r="A274" s="200" t="s">
        <v>632</v>
      </c>
      <c r="B274" s="200" t="s">
        <v>144</v>
      </c>
      <c r="C274" s="205" t="s">
        <v>633</v>
      </c>
      <c r="D274" s="1005">
        <v>73214.666666666672</v>
      </c>
    </row>
    <row r="275" spans="1:4" ht="31.5" thickTop="1" thickBot="1">
      <c r="A275" s="200" t="s">
        <v>634</v>
      </c>
      <c r="B275" s="200" t="s">
        <v>144</v>
      </c>
      <c r="C275" s="205" t="s">
        <v>635</v>
      </c>
      <c r="D275" s="1005">
        <v>61590.188633761216</v>
      </c>
    </row>
    <row r="276" spans="1:4" ht="31.5" thickTop="1" thickBot="1">
      <c r="A276" s="200" t="s">
        <v>636</v>
      </c>
      <c r="B276" s="200" t="s">
        <v>637</v>
      </c>
      <c r="C276" s="205" t="s">
        <v>2010</v>
      </c>
      <c r="D276" s="1005">
        <v>77350</v>
      </c>
    </row>
    <row r="277" spans="1:4" ht="16.5" thickTop="1" thickBot="1">
      <c r="A277" s="200" t="s">
        <v>638</v>
      </c>
      <c r="B277" s="200" t="s">
        <v>637</v>
      </c>
      <c r="C277" s="205" t="s">
        <v>2011</v>
      </c>
      <c r="D277" s="1005">
        <v>58149.282227445299</v>
      </c>
    </row>
    <row r="278" spans="1:4" ht="16.5" thickTop="1" thickBot="1">
      <c r="A278" s="200" t="s">
        <v>639</v>
      </c>
      <c r="B278" s="200" t="s">
        <v>637</v>
      </c>
      <c r="C278" s="205" t="s">
        <v>640</v>
      </c>
      <c r="D278" s="1005">
        <v>41650</v>
      </c>
    </row>
    <row r="279" spans="1:4" ht="16.5" thickTop="1" thickBot="1">
      <c r="A279" s="200" t="s">
        <v>511</v>
      </c>
      <c r="B279" s="200" t="s">
        <v>141</v>
      </c>
      <c r="C279" s="205" t="s">
        <v>512</v>
      </c>
      <c r="D279" s="1005">
        <v>51900</v>
      </c>
    </row>
    <row r="280" spans="1:4" ht="16.5" thickTop="1" thickBot="1">
      <c r="A280" s="200" t="s">
        <v>513</v>
      </c>
      <c r="B280" s="200" t="s">
        <v>141</v>
      </c>
      <c r="C280" s="205" t="s">
        <v>514</v>
      </c>
      <c r="D280" s="1005">
        <v>47337.913578014821</v>
      </c>
    </row>
    <row r="281" spans="1:4" ht="31.5" thickTop="1" thickBot="1">
      <c r="A281" s="200" t="s">
        <v>641</v>
      </c>
      <c r="B281" s="200" t="s">
        <v>92</v>
      </c>
      <c r="C281" s="205" t="s">
        <v>642</v>
      </c>
      <c r="D281" s="1005">
        <v>70345.157596576857</v>
      </c>
    </row>
    <row r="282" spans="1:4" ht="31.5" thickTop="1" thickBot="1">
      <c r="A282" s="200" t="s">
        <v>643</v>
      </c>
      <c r="B282" s="200" t="s">
        <v>377</v>
      </c>
      <c r="C282" s="205" t="s">
        <v>644</v>
      </c>
      <c r="D282" s="1005">
        <v>7024.3355631892955</v>
      </c>
    </row>
    <row r="283" spans="1:4" ht="31.5" thickTop="1" thickBot="1">
      <c r="A283" s="200" t="s">
        <v>645</v>
      </c>
      <c r="B283" s="200" t="s">
        <v>144</v>
      </c>
      <c r="C283" s="205" t="s">
        <v>646</v>
      </c>
      <c r="D283" s="1005">
        <v>4720.3333333333376</v>
      </c>
    </row>
    <row r="284" spans="1:4" ht="16.5" thickTop="1" thickBot="1">
      <c r="A284" s="200" t="s">
        <v>647</v>
      </c>
      <c r="B284" s="200" t="s">
        <v>92</v>
      </c>
      <c r="C284" s="205" t="s">
        <v>648</v>
      </c>
      <c r="D284" s="1005">
        <v>8856.7709274995468</v>
      </c>
    </row>
    <row r="285" spans="1:4" ht="31.5" thickTop="1" thickBot="1">
      <c r="A285" s="200" t="s">
        <v>649</v>
      </c>
      <c r="B285" s="200" t="s">
        <v>92</v>
      </c>
      <c r="C285" s="205" t="s">
        <v>650</v>
      </c>
      <c r="D285" s="1005">
        <v>142800</v>
      </c>
    </row>
    <row r="286" spans="1:4" ht="16.5" thickTop="1" thickBot="1">
      <c r="A286" s="200" t="s">
        <v>651</v>
      </c>
      <c r="B286" s="200" t="s">
        <v>92</v>
      </c>
      <c r="C286" s="205" t="s">
        <v>652</v>
      </c>
      <c r="D286" s="1005">
        <v>333200</v>
      </c>
    </row>
    <row r="287" spans="1:4" ht="16.5" thickTop="1" thickBot="1">
      <c r="A287" s="200" t="s">
        <v>657</v>
      </c>
      <c r="B287" s="200" t="s">
        <v>92</v>
      </c>
      <c r="C287" s="205" t="s">
        <v>658</v>
      </c>
      <c r="D287" s="1005">
        <v>30987</v>
      </c>
    </row>
    <row r="288" spans="1:4" ht="31.5" thickTop="1" thickBot="1">
      <c r="A288" s="200" t="s">
        <v>653</v>
      </c>
      <c r="B288" s="200" t="s">
        <v>92</v>
      </c>
      <c r="C288" s="205" t="s">
        <v>654</v>
      </c>
      <c r="D288" s="1005">
        <v>30987</v>
      </c>
    </row>
    <row r="289" spans="1:4" ht="31.5" thickTop="1" thickBot="1">
      <c r="A289" s="200" t="s">
        <v>655</v>
      </c>
      <c r="B289" s="200" t="s">
        <v>92</v>
      </c>
      <c r="C289" s="205" t="s">
        <v>656</v>
      </c>
      <c r="D289" s="1005">
        <v>101150</v>
      </c>
    </row>
    <row r="290" spans="1:4" ht="16.5" thickTop="1" thickBot="1">
      <c r="A290" s="200" t="s">
        <v>659</v>
      </c>
      <c r="B290" s="200" t="s">
        <v>463</v>
      </c>
      <c r="C290" s="205" t="s">
        <v>660</v>
      </c>
      <c r="D290" s="1005">
        <v>2240</v>
      </c>
    </row>
    <row r="291" spans="1:4" ht="16.5" thickTop="1" thickBot="1">
      <c r="A291" s="200" t="s">
        <v>661</v>
      </c>
      <c r="B291" s="200" t="s">
        <v>425</v>
      </c>
      <c r="C291" s="205" t="s">
        <v>2012</v>
      </c>
      <c r="D291" s="1005">
        <v>73918.406556981849</v>
      </c>
    </row>
    <row r="292" spans="1:4" ht="31.5" thickTop="1" thickBot="1">
      <c r="A292" s="200" t="s">
        <v>662</v>
      </c>
      <c r="B292" s="200" t="s">
        <v>377</v>
      </c>
      <c r="C292" s="205" t="s">
        <v>663</v>
      </c>
      <c r="D292" s="1005">
        <v>1221.7333333333333</v>
      </c>
    </row>
    <row r="293" spans="1:4" ht="16.5" thickTop="1" thickBot="1">
      <c r="A293" s="200" t="s">
        <v>664</v>
      </c>
      <c r="B293" s="200" t="s">
        <v>377</v>
      </c>
      <c r="C293" s="205" t="s">
        <v>2013</v>
      </c>
      <c r="D293" s="1005">
        <v>8266.319532332911</v>
      </c>
    </row>
    <row r="294" spans="1:4" ht="16.5" thickTop="1" thickBot="1">
      <c r="A294" s="200" t="s">
        <v>665</v>
      </c>
      <c r="B294" s="200" t="s">
        <v>92</v>
      </c>
      <c r="C294" s="205" t="s">
        <v>666</v>
      </c>
      <c r="D294" s="1005">
        <v>1669.5522208160064</v>
      </c>
    </row>
    <row r="295" spans="1:4" ht="16.5" thickTop="1" thickBot="1">
      <c r="A295" s="200" t="s">
        <v>671</v>
      </c>
      <c r="B295" s="200" t="s">
        <v>92</v>
      </c>
      <c r="C295" s="205" t="s">
        <v>2014</v>
      </c>
      <c r="D295" s="1005">
        <v>71400</v>
      </c>
    </row>
    <row r="296" spans="1:4" ht="16.5" thickTop="1" thickBot="1">
      <c r="A296" s="200" t="s">
        <v>667</v>
      </c>
      <c r="B296" s="200" t="s">
        <v>92</v>
      </c>
      <c r="C296" s="205" t="s">
        <v>668</v>
      </c>
      <c r="D296" s="1005">
        <v>76351.473512927128</v>
      </c>
    </row>
    <row r="297" spans="1:4" ht="16.5" thickTop="1" thickBot="1">
      <c r="A297" s="200" t="s">
        <v>669</v>
      </c>
      <c r="B297" s="200" t="s">
        <v>92</v>
      </c>
      <c r="C297" s="205" t="s">
        <v>670</v>
      </c>
      <c r="D297" s="1005">
        <v>69225.335985053927</v>
      </c>
    </row>
    <row r="298" spans="1:4" ht="16.5" thickTop="1" thickBot="1">
      <c r="A298" s="200" t="s">
        <v>684</v>
      </c>
      <c r="B298" s="200" t="s">
        <v>144</v>
      </c>
      <c r="C298" s="205" t="s">
        <v>685</v>
      </c>
      <c r="D298" s="1005">
        <v>4682.8903754595303</v>
      </c>
    </row>
    <row r="299" spans="1:4" ht="16.5" thickTop="1" thickBot="1">
      <c r="A299" s="200" t="s">
        <v>672</v>
      </c>
      <c r="B299" s="200" t="s">
        <v>377</v>
      </c>
      <c r="C299" s="205" t="s">
        <v>673</v>
      </c>
      <c r="D299" s="1005">
        <v>57120</v>
      </c>
    </row>
    <row r="300" spans="1:4" ht="16.5" thickTop="1" thickBot="1">
      <c r="A300" s="200" t="s">
        <v>688</v>
      </c>
      <c r="B300" s="200" t="s">
        <v>377</v>
      </c>
      <c r="C300" s="205" t="s">
        <v>689</v>
      </c>
      <c r="D300" s="1005">
        <v>57120</v>
      </c>
    </row>
    <row r="301" spans="1:4" ht="46.5" thickTop="1" thickBot="1">
      <c r="A301" s="200" t="s">
        <v>690</v>
      </c>
      <c r="B301" s="200" t="s">
        <v>92</v>
      </c>
      <c r="C301" s="205" t="s">
        <v>691</v>
      </c>
      <c r="D301" s="1005">
        <v>340173.39999999997</v>
      </c>
    </row>
    <row r="302" spans="1:4" ht="46.5" thickTop="1" thickBot="1">
      <c r="A302" s="200" t="s">
        <v>692</v>
      </c>
      <c r="B302" s="200" t="s">
        <v>92</v>
      </c>
      <c r="C302" s="205" t="s">
        <v>693</v>
      </c>
      <c r="D302" s="1005">
        <v>297202.5</v>
      </c>
    </row>
    <row r="303" spans="1:4" ht="46.5" thickTop="1" thickBot="1">
      <c r="A303" s="200" t="s">
        <v>694</v>
      </c>
      <c r="B303" s="200" t="s">
        <v>92</v>
      </c>
      <c r="C303" s="205" t="s">
        <v>695</v>
      </c>
      <c r="D303" s="1005">
        <v>181772.5</v>
      </c>
    </row>
    <row r="304" spans="1:4" ht="46.5" thickTop="1" thickBot="1">
      <c r="A304" s="200" t="s">
        <v>696</v>
      </c>
      <c r="B304" s="200" t="s">
        <v>92</v>
      </c>
      <c r="C304" s="205" t="s">
        <v>697</v>
      </c>
      <c r="D304" s="1005">
        <v>332363.05430000596</v>
      </c>
    </row>
    <row r="305" spans="1:4" ht="46.5" thickTop="1" thickBot="1">
      <c r="A305" s="200" t="s">
        <v>698</v>
      </c>
      <c r="B305" s="200" t="s">
        <v>92</v>
      </c>
      <c r="C305" s="205" t="s">
        <v>699</v>
      </c>
      <c r="D305" s="1005">
        <v>357000</v>
      </c>
    </row>
    <row r="306" spans="1:4" ht="46.5" thickTop="1" thickBot="1">
      <c r="A306" s="200" t="s">
        <v>700</v>
      </c>
      <c r="B306" s="200" t="s">
        <v>233</v>
      </c>
      <c r="C306" s="205" t="s">
        <v>701</v>
      </c>
      <c r="D306" s="1005">
        <v>406318.10956427403</v>
      </c>
    </row>
    <row r="307" spans="1:4" ht="16.5" thickTop="1" thickBot="1">
      <c r="A307" s="200" t="s">
        <v>702</v>
      </c>
      <c r="B307" s="200" t="s">
        <v>92</v>
      </c>
      <c r="C307" s="205" t="s">
        <v>703</v>
      </c>
      <c r="D307" s="1005">
        <v>175053.56837220513</v>
      </c>
    </row>
    <row r="308" spans="1:4" ht="16.5" thickTop="1" thickBot="1">
      <c r="A308" s="200" t="s">
        <v>674</v>
      </c>
      <c r="B308" s="200" t="s">
        <v>377</v>
      </c>
      <c r="C308" s="205" t="s">
        <v>675</v>
      </c>
      <c r="D308" s="1005">
        <v>34250.264550264554</v>
      </c>
    </row>
    <row r="309" spans="1:4" ht="16.5" thickTop="1" thickBot="1">
      <c r="A309" s="200" t="s">
        <v>680</v>
      </c>
      <c r="B309" s="200" t="s">
        <v>377</v>
      </c>
      <c r="C309" s="205" t="s">
        <v>681</v>
      </c>
      <c r="D309" s="1005">
        <v>6211.8</v>
      </c>
    </row>
    <row r="310" spans="1:4" ht="16.5" thickTop="1" thickBot="1">
      <c r="A310" s="200" t="s">
        <v>678</v>
      </c>
      <c r="B310" s="200" t="s">
        <v>377</v>
      </c>
      <c r="C310" s="205" t="s">
        <v>679</v>
      </c>
      <c r="D310" s="1005">
        <v>19123.25</v>
      </c>
    </row>
    <row r="311" spans="1:4" ht="16.5" thickTop="1" thickBot="1">
      <c r="A311" s="200" t="s">
        <v>676</v>
      </c>
      <c r="B311" s="200" t="s">
        <v>377</v>
      </c>
      <c r="C311" s="205" t="s">
        <v>677</v>
      </c>
      <c r="D311" s="1005">
        <v>96598</v>
      </c>
    </row>
    <row r="312" spans="1:4" ht="16.5" thickTop="1" thickBot="1">
      <c r="A312" s="200" t="s">
        <v>682</v>
      </c>
      <c r="B312" s="200" t="s">
        <v>377</v>
      </c>
      <c r="C312" s="205" t="s">
        <v>683</v>
      </c>
      <c r="D312" s="1005">
        <v>13411.153846153846</v>
      </c>
    </row>
    <row r="313" spans="1:4" ht="16.5" thickTop="1" thickBot="1">
      <c r="A313" s="200" t="s">
        <v>704</v>
      </c>
      <c r="B313" s="200" t="s">
        <v>377</v>
      </c>
      <c r="C313" s="205" t="s">
        <v>705</v>
      </c>
      <c r="D313" s="1005">
        <v>5355</v>
      </c>
    </row>
    <row r="314" spans="1:4" ht="16.5" thickTop="1" thickBot="1">
      <c r="A314" s="200" t="s">
        <v>706</v>
      </c>
      <c r="B314" s="200" t="s">
        <v>377</v>
      </c>
      <c r="C314" s="205" t="s">
        <v>707</v>
      </c>
      <c r="D314" s="1005">
        <v>8744.7887663472538</v>
      </c>
    </row>
    <row r="315" spans="1:4" ht="46.5" thickTop="1" thickBot="1">
      <c r="A315" s="200" t="s">
        <v>712</v>
      </c>
      <c r="B315" s="200" t="s">
        <v>377</v>
      </c>
      <c r="C315" s="205" t="s">
        <v>713</v>
      </c>
      <c r="D315" s="1005">
        <v>11825.316217682153</v>
      </c>
    </row>
    <row r="316" spans="1:4" ht="31.5" thickTop="1" thickBot="1">
      <c r="A316" s="200" t="s">
        <v>708</v>
      </c>
      <c r="B316" s="200" t="s">
        <v>92</v>
      </c>
      <c r="C316" s="205" t="s">
        <v>709</v>
      </c>
      <c r="D316" s="1005">
        <v>44668.666064002886</v>
      </c>
    </row>
    <row r="317" spans="1:4" ht="16.5" thickTop="1" thickBot="1">
      <c r="A317" s="200" t="s">
        <v>710</v>
      </c>
      <c r="B317" s="200" t="s">
        <v>377</v>
      </c>
      <c r="C317" s="205" t="s">
        <v>711</v>
      </c>
      <c r="D317" s="1005">
        <v>5673.2198879045372</v>
      </c>
    </row>
    <row r="318" spans="1:4" ht="31.5" thickTop="1" thickBot="1">
      <c r="A318" s="200" t="s">
        <v>714</v>
      </c>
      <c r="B318" s="200" t="s">
        <v>637</v>
      </c>
      <c r="C318" s="205" t="s">
        <v>715</v>
      </c>
      <c r="D318" s="1005">
        <v>46157.010787681545</v>
      </c>
    </row>
    <row r="319" spans="1:4" ht="31.5" thickTop="1" thickBot="1">
      <c r="A319" s="200" t="s">
        <v>716</v>
      </c>
      <c r="B319" s="200" t="s">
        <v>92</v>
      </c>
      <c r="C319" s="205" t="s">
        <v>717</v>
      </c>
      <c r="D319" s="1005">
        <v>17747</v>
      </c>
    </row>
    <row r="320" spans="1:4" ht="46.5" thickTop="1" thickBot="1">
      <c r="A320" s="200" t="s">
        <v>724</v>
      </c>
      <c r="B320" s="200" t="s">
        <v>92</v>
      </c>
      <c r="C320" s="205" t="s">
        <v>725</v>
      </c>
      <c r="D320" s="1005">
        <v>190050</v>
      </c>
    </row>
    <row r="321" spans="1:4" ht="46.5" thickTop="1" thickBot="1">
      <c r="A321" s="200" t="s">
        <v>726</v>
      </c>
      <c r="B321" s="200" t="s">
        <v>92</v>
      </c>
      <c r="C321" s="205" t="s">
        <v>727</v>
      </c>
      <c r="D321" s="1005">
        <v>198797.85861507861</v>
      </c>
    </row>
    <row r="322" spans="1:4" ht="46.5" thickTop="1" thickBot="1">
      <c r="A322" s="200" t="s">
        <v>722</v>
      </c>
      <c r="B322" s="200" t="s">
        <v>92</v>
      </c>
      <c r="C322" s="205" t="s">
        <v>723</v>
      </c>
      <c r="D322" s="1005">
        <v>132531.90574338575</v>
      </c>
    </row>
    <row r="323" spans="1:4" ht="61.5" thickTop="1" thickBot="1">
      <c r="A323" s="200" t="s">
        <v>720</v>
      </c>
      <c r="B323" s="200" t="s">
        <v>92</v>
      </c>
      <c r="C323" s="205" t="s">
        <v>721</v>
      </c>
      <c r="D323" s="1005">
        <v>185075.97179533535</v>
      </c>
    </row>
    <row r="324" spans="1:4" ht="16.5" thickTop="1" thickBot="1">
      <c r="A324" s="200" t="s">
        <v>728</v>
      </c>
      <c r="B324" s="200" t="s">
        <v>92</v>
      </c>
      <c r="C324" s="205" t="s">
        <v>729</v>
      </c>
      <c r="D324" s="1005">
        <v>280085.70939552819</v>
      </c>
    </row>
    <row r="325" spans="1:4" ht="16.5" thickTop="1" thickBot="1">
      <c r="A325" s="200" t="s">
        <v>732</v>
      </c>
      <c r="B325" s="200" t="s">
        <v>92</v>
      </c>
      <c r="C325" s="205" t="s">
        <v>733</v>
      </c>
      <c r="D325" s="1005">
        <v>24432.471524136679</v>
      </c>
    </row>
    <row r="326" spans="1:4" ht="31.5" thickTop="1" thickBot="1">
      <c r="A326" s="200" t="s">
        <v>718</v>
      </c>
      <c r="B326" s="200" t="s">
        <v>92</v>
      </c>
      <c r="C326" s="205" t="s">
        <v>719</v>
      </c>
      <c r="D326" s="1005">
        <v>26468.510817814738</v>
      </c>
    </row>
    <row r="327" spans="1:4" ht="31.5" thickTop="1" thickBot="1">
      <c r="A327" s="200" t="s">
        <v>730</v>
      </c>
      <c r="B327" s="200" t="s">
        <v>92</v>
      </c>
      <c r="C327" s="205" t="s">
        <v>731</v>
      </c>
      <c r="D327" s="1005">
        <v>27486.530464653766</v>
      </c>
    </row>
    <row r="328" spans="1:4" ht="31.5" thickTop="1" thickBot="1">
      <c r="A328" s="200" t="s">
        <v>734</v>
      </c>
      <c r="B328" s="200" t="s">
        <v>92</v>
      </c>
      <c r="C328" s="205" t="s">
        <v>735</v>
      </c>
      <c r="D328" s="1005">
        <v>116665.05152775264</v>
      </c>
    </row>
    <row r="329" spans="1:4" ht="16.5" thickTop="1" thickBot="1">
      <c r="A329" s="200" t="s">
        <v>736</v>
      </c>
      <c r="B329" s="200" t="s">
        <v>92</v>
      </c>
      <c r="C329" s="205" t="s">
        <v>737</v>
      </c>
      <c r="D329" s="1005">
        <v>5355</v>
      </c>
    </row>
    <row r="330" spans="1:4" ht="31.5" thickTop="1" thickBot="1">
      <c r="A330" s="200" t="s">
        <v>738</v>
      </c>
      <c r="B330" s="200" t="s">
        <v>92</v>
      </c>
      <c r="C330" s="205" t="s">
        <v>739</v>
      </c>
      <c r="D330" s="1005">
        <v>29750</v>
      </c>
    </row>
    <row r="331" spans="1:4" ht="31.5" thickTop="1" thickBot="1">
      <c r="A331" s="200" t="s">
        <v>740</v>
      </c>
      <c r="B331" s="200" t="s">
        <v>92</v>
      </c>
      <c r="C331" s="205" t="s">
        <v>741</v>
      </c>
      <c r="D331" s="1005">
        <v>1750.9937925631289</v>
      </c>
    </row>
    <row r="332" spans="1:4" ht="16.5" thickTop="1" thickBot="1">
      <c r="A332" s="200" t="s">
        <v>743</v>
      </c>
      <c r="B332" s="200" t="s">
        <v>388</v>
      </c>
      <c r="C332" s="205" t="s">
        <v>744</v>
      </c>
      <c r="D332" s="1005">
        <v>142522.75055746397</v>
      </c>
    </row>
    <row r="333" spans="1:4" ht="31.5" thickTop="1" thickBot="1">
      <c r="A333" s="200" t="s">
        <v>742</v>
      </c>
      <c r="B333" s="200" t="s">
        <v>388</v>
      </c>
      <c r="C333" s="205" t="s">
        <v>2017</v>
      </c>
      <c r="D333" s="1005">
        <v>25140</v>
      </c>
    </row>
    <row r="334" spans="1:4" ht="16.5" thickTop="1" thickBot="1">
      <c r="A334" s="200" t="s">
        <v>747</v>
      </c>
      <c r="B334" s="200" t="s">
        <v>92</v>
      </c>
      <c r="C334" s="205" t="s">
        <v>2018</v>
      </c>
      <c r="D334" s="1005">
        <v>1252.1641656120048</v>
      </c>
    </row>
    <row r="335" spans="1:4" ht="16.5" thickTop="1" thickBot="1">
      <c r="A335" s="200" t="s">
        <v>745</v>
      </c>
      <c r="B335" s="200" t="s">
        <v>92</v>
      </c>
      <c r="C335" s="205" t="s">
        <v>746</v>
      </c>
      <c r="D335" s="1005">
        <v>4072.0785873561135</v>
      </c>
    </row>
    <row r="336" spans="1:4" ht="16.5" thickTop="1" thickBot="1">
      <c r="A336" s="200" t="s">
        <v>748</v>
      </c>
      <c r="B336" s="200" t="s">
        <v>377</v>
      </c>
      <c r="C336" s="205" t="s">
        <v>749</v>
      </c>
      <c r="D336" s="1005">
        <v>7278.8404748990524</v>
      </c>
    </row>
    <row r="337" spans="1:4" ht="16.5" thickTop="1" thickBot="1">
      <c r="A337" s="200" t="s">
        <v>753</v>
      </c>
      <c r="B337" s="200" t="s">
        <v>92</v>
      </c>
      <c r="C337" s="205" t="s">
        <v>754</v>
      </c>
      <c r="D337" s="1005">
        <v>407207.85873561131</v>
      </c>
    </row>
    <row r="338" spans="1:4" ht="16.5" thickTop="1" thickBot="1">
      <c r="A338" s="200" t="s">
        <v>751</v>
      </c>
      <c r="B338" s="200" t="s">
        <v>92</v>
      </c>
      <c r="C338" s="205" t="s">
        <v>752</v>
      </c>
      <c r="D338" s="1005">
        <v>38675</v>
      </c>
    </row>
    <row r="339" spans="1:4" ht="31.5" thickTop="1" thickBot="1">
      <c r="A339" s="200" t="s">
        <v>750</v>
      </c>
      <c r="B339" s="200" t="s">
        <v>144</v>
      </c>
      <c r="C339" s="205" t="s">
        <v>2019</v>
      </c>
      <c r="D339" s="1005">
        <v>97269.741216175476</v>
      </c>
    </row>
    <row r="340" spans="1:4" ht="31.5" thickTop="1" thickBot="1">
      <c r="A340" s="200" t="s">
        <v>686</v>
      </c>
      <c r="B340" s="200" t="s">
        <v>92</v>
      </c>
      <c r="C340" s="205" t="s">
        <v>2015</v>
      </c>
      <c r="D340" s="1005">
        <v>1177482.2443198937</v>
      </c>
    </row>
    <row r="341" spans="1:4" ht="31.5" thickTop="1" thickBot="1">
      <c r="A341" s="200" t="s">
        <v>755</v>
      </c>
      <c r="B341" s="200" t="s">
        <v>92</v>
      </c>
      <c r="C341" s="205" t="s">
        <v>756</v>
      </c>
      <c r="D341" s="1005">
        <v>1222030.7840655695</v>
      </c>
    </row>
    <row r="342" spans="1:4" ht="31.5" thickTop="1" thickBot="1">
      <c r="A342" s="200" t="s">
        <v>687</v>
      </c>
      <c r="B342" s="200" t="s">
        <v>92</v>
      </c>
      <c r="C342" s="205" t="s">
        <v>2016</v>
      </c>
      <c r="D342" s="1005">
        <v>772575.10998613865</v>
      </c>
    </row>
    <row r="343" spans="1:4" ht="31.5" thickTop="1" thickBot="1">
      <c r="A343" s="200" t="s">
        <v>757</v>
      </c>
      <c r="B343" s="200" t="s">
        <v>92</v>
      </c>
      <c r="C343" s="205" t="s">
        <v>758</v>
      </c>
      <c r="D343" s="1005">
        <v>759340.85457723122</v>
      </c>
    </row>
    <row r="344" spans="1:4" ht="31.5" thickTop="1" thickBot="1">
      <c r="A344" s="200" t="s">
        <v>802</v>
      </c>
      <c r="B344" s="200" t="s">
        <v>388</v>
      </c>
      <c r="C344" s="205" t="s">
        <v>803</v>
      </c>
      <c r="D344" s="1005">
        <v>84375</v>
      </c>
    </row>
    <row r="345" spans="1:4" ht="31.5" thickTop="1" thickBot="1">
      <c r="A345" s="200" t="s">
        <v>759</v>
      </c>
      <c r="B345" s="200" t="s">
        <v>377</v>
      </c>
      <c r="C345" s="205" t="s">
        <v>760</v>
      </c>
      <c r="D345" s="1005">
        <v>83274.007111432526</v>
      </c>
    </row>
    <row r="346" spans="1:4" ht="31.5" thickTop="1" thickBot="1">
      <c r="A346" s="200" t="s">
        <v>761</v>
      </c>
      <c r="B346" s="200" t="s">
        <v>144</v>
      </c>
      <c r="C346" s="205" t="s">
        <v>762</v>
      </c>
      <c r="D346" s="1005">
        <v>32774</v>
      </c>
    </row>
    <row r="347" spans="1:4" ht="31.5" thickTop="1" thickBot="1">
      <c r="A347" s="200" t="s">
        <v>768</v>
      </c>
      <c r="B347" s="200" t="s">
        <v>92</v>
      </c>
      <c r="C347" s="205" t="s">
        <v>2023</v>
      </c>
      <c r="D347" s="1005">
        <v>79201.9285240764</v>
      </c>
    </row>
    <row r="348" spans="1:4" ht="16.5" thickTop="1" thickBot="1">
      <c r="A348" s="200" t="s">
        <v>773</v>
      </c>
      <c r="B348" s="200" t="s">
        <v>144</v>
      </c>
      <c r="C348" s="205" t="s">
        <v>2024</v>
      </c>
      <c r="D348" s="1005">
        <v>17102.730066895678</v>
      </c>
    </row>
    <row r="349" spans="1:4" ht="31.5" thickTop="1" thickBot="1">
      <c r="A349" s="200" t="s">
        <v>763</v>
      </c>
      <c r="B349" s="200" t="s">
        <v>144</v>
      </c>
      <c r="C349" s="205" t="s">
        <v>764</v>
      </c>
      <c r="D349" s="1005">
        <v>57721.713975772909</v>
      </c>
    </row>
    <row r="350" spans="1:4" ht="31.5" thickTop="1" thickBot="1">
      <c r="A350" s="200" t="s">
        <v>765</v>
      </c>
      <c r="B350" s="200" t="s">
        <v>144</v>
      </c>
      <c r="C350" s="205" t="s">
        <v>2020</v>
      </c>
      <c r="D350" s="1005">
        <v>11406.910142831313</v>
      </c>
    </row>
    <row r="351" spans="1:4" ht="16.5" thickTop="1" thickBot="1">
      <c r="A351" s="200" t="s">
        <v>801</v>
      </c>
      <c r="B351" s="200" t="s">
        <v>144</v>
      </c>
      <c r="C351" s="205" t="s">
        <v>2026</v>
      </c>
      <c r="D351" s="1005">
        <v>144558.78985114204</v>
      </c>
    </row>
    <row r="352" spans="1:4" ht="16.5" thickTop="1" thickBot="1">
      <c r="A352" s="200" t="s">
        <v>769</v>
      </c>
      <c r="B352" s="200" t="s">
        <v>144</v>
      </c>
      <c r="C352" s="205" t="s">
        <v>770</v>
      </c>
      <c r="D352" s="1005">
        <v>527000</v>
      </c>
    </row>
    <row r="353" spans="1:4" ht="16.5" thickTop="1" thickBot="1">
      <c r="A353" s="200" t="s">
        <v>771</v>
      </c>
      <c r="B353" s="200" t="s">
        <v>144</v>
      </c>
      <c r="C353" s="205" t="s">
        <v>772</v>
      </c>
      <c r="D353" s="1005">
        <v>1164000</v>
      </c>
    </row>
    <row r="354" spans="1:4" ht="31.5" thickTop="1" thickBot="1">
      <c r="A354" s="200" t="s">
        <v>767</v>
      </c>
      <c r="B354" s="200" t="s">
        <v>144</v>
      </c>
      <c r="C354" s="205" t="s">
        <v>2022</v>
      </c>
      <c r="D354" s="1005">
        <v>3333.3333333333335</v>
      </c>
    </row>
    <row r="355" spans="1:4" ht="16.5" thickTop="1" thickBot="1">
      <c r="A355" s="200" t="s">
        <v>766</v>
      </c>
      <c r="B355" s="200" t="s">
        <v>144</v>
      </c>
      <c r="C355" s="205" t="s">
        <v>2021</v>
      </c>
      <c r="D355" s="1005">
        <v>3333.3333333333335</v>
      </c>
    </row>
    <row r="356" spans="1:4" ht="16.5" thickTop="1" thickBot="1">
      <c r="A356" s="200" t="s">
        <v>778</v>
      </c>
      <c r="B356" s="200" t="s">
        <v>144</v>
      </c>
      <c r="C356" s="205" t="s">
        <v>779</v>
      </c>
      <c r="D356" s="1005">
        <v>35427.083709998187</v>
      </c>
    </row>
    <row r="357" spans="1:4" ht="31.5" thickTop="1" thickBot="1">
      <c r="A357" s="200" t="s">
        <v>774</v>
      </c>
      <c r="B357" s="200" t="s">
        <v>144</v>
      </c>
      <c r="C357" s="205" t="s">
        <v>775</v>
      </c>
      <c r="D357" s="1005">
        <v>380942.95184716443</v>
      </c>
    </row>
    <row r="358" spans="1:4" ht="31.5" thickTop="1" thickBot="1">
      <c r="A358" s="200" t="s">
        <v>776</v>
      </c>
      <c r="B358" s="200" t="s">
        <v>144</v>
      </c>
      <c r="C358" s="205" t="s">
        <v>777</v>
      </c>
      <c r="D358" s="1005">
        <v>389697.92080998007</v>
      </c>
    </row>
    <row r="359" spans="1:4" ht="16.5" thickTop="1" thickBot="1">
      <c r="A359" s="200" t="s">
        <v>780</v>
      </c>
      <c r="B359" s="200" t="s">
        <v>144</v>
      </c>
      <c r="C359" s="205" t="s">
        <v>781</v>
      </c>
      <c r="D359" s="1005">
        <v>130611.92068944733</v>
      </c>
    </row>
    <row r="360" spans="1:4" ht="16.5" thickTop="1" thickBot="1">
      <c r="A360" s="200" t="s">
        <v>782</v>
      </c>
      <c r="B360" s="200" t="s">
        <v>144</v>
      </c>
      <c r="C360" s="205" t="s">
        <v>783</v>
      </c>
      <c r="D360" s="1005">
        <v>166955.22208160066</v>
      </c>
    </row>
    <row r="361" spans="1:4" ht="16.5" thickTop="1" thickBot="1">
      <c r="A361" s="200" t="s">
        <v>784</v>
      </c>
      <c r="B361" s="200" t="s">
        <v>144</v>
      </c>
      <c r="C361" s="205" t="s">
        <v>785</v>
      </c>
      <c r="D361" s="1005">
        <v>262466</v>
      </c>
    </row>
    <row r="362" spans="1:4" ht="16.5" thickTop="1" thickBot="1">
      <c r="A362" s="200" t="s">
        <v>786</v>
      </c>
      <c r="B362" s="200" t="s">
        <v>144</v>
      </c>
      <c r="C362" s="205" t="s">
        <v>787</v>
      </c>
      <c r="D362" s="1005">
        <v>209915.65117820766</v>
      </c>
    </row>
    <row r="363" spans="1:4" ht="31.5" thickTop="1" thickBot="1">
      <c r="A363" s="200" t="s">
        <v>788</v>
      </c>
      <c r="B363" s="200" t="s">
        <v>144</v>
      </c>
      <c r="C363" s="205" t="s">
        <v>789</v>
      </c>
      <c r="D363" s="1005">
        <v>184261.55607786414</v>
      </c>
    </row>
    <row r="364" spans="1:4" ht="31.5" thickTop="1" thickBot="1">
      <c r="A364" s="200" t="s">
        <v>804</v>
      </c>
      <c r="B364" s="200" t="s">
        <v>144</v>
      </c>
      <c r="C364" s="205" t="s">
        <v>805</v>
      </c>
      <c r="D364" s="1005">
        <v>124605.60477309707</v>
      </c>
    </row>
    <row r="365" spans="1:4" ht="16.5" thickTop="1" thickBot="1">
      <c r="A365" s="200" t="s">
        <v>790</v>
      </c>
      <c r="B365" s="200" t="s">
        <v>144</v>
      </c>
      <c r="C365" s="205" t="s">
        <v>791</v>
      </c>
      <c r="D365" s="1005">
        <v>59961.357198818769</v>
      </c>
    </row>
    <row r="366" spans="1:4" ht="16.5" thickTop="1" thickBot="1">
      <c r="A366" s="200" t="s">
        <v>792</v>
      </c>
      <c r="B366" s="200" t="s">
        <v>144</v>
      </c>
      <c r="C366" s="205" t="s">
        <v>2025</v>
      </c>
      <c r="D366" s="1005">
        <v>5568.567468209485</v>
      </c>
    </row>
    <row r="367" spans="1:4" ht="31.5" thickTop="1" thickBot="1">
      <c r="A367" s="200" t="s">
        <v>793</v>
      </c>
      <c r="B367" s="200" t="s">
        <v>92</v>
      </c>
      <c r="C367" s="205" t="s">
        <v>794</v>
      </c>
      <c r="D367" s="1005">
        <v>53446.031459048987</v>
      </c>
    </row>
    <row r="368" spans="1:4" ht="16.5" thickTop="1" thickBot="1">
      <c r="A368" s="200" t="s">
        <v>797</v>
      </c>
      <c r="B368" s="200" t="s">
        <v>92</v>
      </c>
      <c r="C368" s="205" t="s">
        <v>798</v>
      </c>
      <c r="D368" s="1005">
        <v>3629</v>
      </c>
    </row>
    <row r="369" spans="1:4" ht="31.5" thickTop="1" thickBot="1">
      <c r="A369" s="200" t="s">
        <v>795</v>
      </c>
      <c r="B369" s="200" t="s">
        <v>92</v>
      </c>
      <c r="C369" s="205" t="s">
        <v>796</v>
      </c>
      <c r="D369" s="1005">
        <v>884</v>
      </c>
    </row>
    <row r="370" spans="1:4" ht="16.5" thickTop="1" thickBot="1">
      <c r="A370" s="200" t="s">
        <v>799</v>
      </c>
      <c r="B370" s="200" t="s">
        <v>92</v>
      </c>
      <c r="C370" s="205" t="s">
        <v>800</v>
      </c>
      <c r="D370" s="1005">
        <v>35182.758994756819</v>
      </c>
    </row>
    <row r="371" spans="1:4" ht="16.5" thickTop="1" thickBot="1">
      <c r="A371" s="200" t="s">
        <v>808</v>
      </c>
      <c r="B371" s="200" t="s">
        <v>92</v>
      </c>
      <c r="C371" s="205" t="s">
        <v>2027</v>
      </c>
      <c r="D371" s="1005">
        <v>32373.024769481101</v>
      </c>
    </row>
    <row r="372" spans="1:4" ht="16.5" thickTop="1" thickBot="1">
      <c r="A372" s="200" t="s">
        <v>806</v>
      </c>
      <c r="B372" s="200" t="s">
        <v>377</v>
      </c>
      <c r="C372" s="205" t="s">
        <v>807</v>
      </c>
      <c r="D372" s="1005">
        <v>4900</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7" sqref="F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6" ht="99.75" customHeight="1" thickTop="1" thickBot="1">
      <c r="A1" s="685" t="s">
        <v>1934</v>
      </c>
      <c r="B1" s="686"/>
      <c r="C1" s="686"/>
      <c r="D1" s="687"/>
    </row>
    <row r="2" spans="1:6" ht="16.5" thickTop="1" thickBot="1">
      <c r="A2" s="684" t="s">
        <v>1493</v>
      </c>
      <c r="B2" s="684"/>
      <c r="C2" s="684"/>
      <c r="D2" s="684"/>
    </row>
    <row r="3" spans="1:6" ht="16.5" thickTop="1" thickBot="1">
      <c r="A3" s="688"/>
      <c r="B3" s="688"/>
      <c r="C3" s="688"/>
      <c r="D3" s="688"/>
    </row>
    <row r="4" spans="1:6" ht="16.5" thickTop="1" thickBot="1">
      <c r="A4" s="689"/>
      <c r="B4" s="689"/>
      <c r="C4" s="689"/>
      <c r="D4" s="689"/>
    </row>
    <row r="5" spans="1:6" ht="30" customHeight="1" thickTop="1" thickBot="1">
      <c r="A5" s="207"/>
      <c r="B5" s="106"/>
      <c r="C5" s="107"/>
      <c r="D5" s="195"/>
      <c r="E5" s="3"/>
    </row>
    <row r="6" spans="1:6" ht="30" customHeight="1" thickTop="1" thickBot="1">
      <c r="A6" s="208" t="s">
        <v>1350</v>
      </c>
      <c r="B6" s="106" t="s">
        <v>339</v>
      </c>
      <c r="C6" s="108" t="s">
        <v>2132</v>
      </c>
      <c r="D6" s="1009">
        <v>1380</v>
      </c>
      <c r="E6" s="3"/>
      <c r="F6" s="3"/>
    </row>
    <row r="7" spans="1:6" ht="30" customHeight="1" thickTop="1" thickBot="1">
      <c r="A7" s="208" t="s">
        <v>1436</v>
      </c>
      <c r="B7" s="106" t="s">
        <v>339</v>
      </c>
      <c r="C7" s="108" t="s">
        <v>2131</v>
      </c>
      <c r="D7" s="1009">
        <v>1380</v>
      </c>
      <c r="E7" s="3"/>
      <c r="F7" s="3"/>
    </row>
    <row r="8" spans="1:6" ht="30" customHeight="1" thickTop="1" thickBot="1">
      <c r="A8" s="208" t="s">
        <v>1448</v>
      </c>
      <c r="B8" s="106" t="s">
        <v>339</v>
      </c>
      <c r="C8" s="108" t="s">
        <v>2133</v>
      </c>
      <c r="D8" s="1009">
        <v>1380</v>
      </c>
      <c r="E8" s="3"/>
      <c r="F8" s="3"/>
    </row>
    <row r="9" spans="1:6" ht="30" customHeight="1" thickTop="1" thickBot="1">
      <c r="A9" s="208" t="s">
        <v>1309</v>
      </c>
      <c r="B9" s="106" t="s">
        <v>1307</v>
      </c>
      <c r="C9" s="108" t="s">
        <v>1310</v>
      </c>
      <c r="D9" s="1009">
        <v>1380</v>
      </c>
      <c r="E9" s="3"/>
      <c r="F9" s="3"/>
    </row>
    <row r="10" spans="1:6" ht="30" customHeight="1" thickTop="1" thickBot="1">
      <c r="A10" s="208" t="s">
        <v>1472</v>
      </c>
      <c r="B10" s="106" t="s">
        <v>339</v>
      </c>
      <c r="C10" s="108" t="s">
        <v>1473</v>
      </c>
      <c r="D10" s="1009">
        <v>1380</v>
      </c>
      <c r="E10" s="3"/>
      <c r="F10" s="3"/>
    </row>
    <row r="11" spans="1:6" ht="30" customHeight="1" thickTop="1" thickBot="1">
      <c r="A11" s="208" t="s">
        <v>1413</v>
      </c>
      <c r="B11" s="106" t="s">
        <v>339</v>
      </c>
      <c r="C11" s="108" t="s">
        <v>1414</v>
      </c>
      <c r="D11" s="1009">
        <v>1380</v>
      </c>
      <c r="E11" s="3"/>
      <c r="F11" s="3"/>
    </row>
    <row r="12" spans="1:6" ht="30" customHeight="1" thickTop="1" thickBot="1">
      <c r="A12" s="208" t="s">
        <v>1415</v>
      </c>
      <c r="B12" s="106" t="s">
        <v>339</v>
      </c>
      <c r="C12" s="108" t="s">
        <v>1416</v>
      </c>
      <c r="D12" s="1009">
        <v>1380</v>
      </c>
      <c r="E12" s="3"/>
      <c r="F12" s="3"/>
    </row>
    <row r="13" spans="1:6" ht="30" customHeight="1" thickTop="1" thickBot="1">
      <c r="A13" s="208" t="s">
        <v>1417</v>
      </c>
      <c r="B13" s="106" t="s">
        <v>339</v>
      </c>
      <c r="C13" s="108" t="s">
        <v>1418</v>
      </c>
      <c r="D13" s="1009">
        <v>1380</v>
      </c>
      <c r="E13" s="3"/>
      <c r="F13" s="3"/>
    </row>
    <row r="14" spans="1:6" ht="30" customHeight="1" thickTop="1" thickBot="1">
      <c r="A14" s="208" t="s">
        <v>1419</v>
      </c>
      <c r="B14" s="106" t="s">
        <v>339</v>
      </c>
      <c r="C14" s="108" t="s">
        <v>1420</v>
      </c>
      <c r="D14" s="1009">
        <v>1380</v>
      </c>
      <c r="E14" s="3"/>
      <c r="F14" s="3"/>
    </row>
    <row r="15" spans="1:6" ht="30" customHeight="1" thickTop="1" thickBot="1">
      <c r="A15" s="208" t="s">
        <v>1401</v>
      </c>
      <c r="B15" s="106" t="s">
        <v>339</v>
      </c>
      <c r="C15" s="108" t="s">
        <v>1944</v>
      </c>
      <c r="D15" s="1009">
        <v>1380</v>
      </c>
      <c r="E15" s="3"/>
      <c r="F15" s="3"/>
    </row>
    <row r="16" spans="1:6" ht="30" customHeight="1" thickTop="1" thickBot="1">
      <c r="A16" s="208" t="s">
        <v>1311</v>
      </c>
      <c r="B16" s="106" t="s">
        <v>339</v>
      </c>
      <c r="C16" s="108" t="s">
        <v>1312</v>
      </c>
      <c r="D16" s="1009">
        <v>1380</v>
      </c>
      <c r="E16" s="3"/>
      <c r="F16" s="3"/>
    </row>
    <row r="17" spans="1:6" ht="30" customHeight="1" thickTop="1" thickBot="1">
      <c r="A17" s="208" t="s">
        <v>1313</v>
      </c>
      <c r="B17" s="106" t="s">
        <v>339</v>
      </c>
      <c r="C17" s="108" t="s">
        <v>1314</v>
      </c>
      <c r="D17" s="1009">
        <v>1380</v>
      </c>
      <c r="E17" s="3"/>
      <c r="F17" s="3"/>
    </row>
    <row r="18" spans="1:6" ht="30" customHeight="1" thickTop="1" thickBot="1">
      <c r="A18" s="208" t="s">
        <v>1315</v>
      </c>
      <c r="B18" s="106" t="s">
        <v>339</v>
      </c>
      <c r="C18" s="108" t="s">
        <v>1316</v>
      </c>
      <c r="D18" s="1009">
        <v>1380</v>
      </c>
      <c r="E18" s="3"/>
      <c r="F18" s="3"/>
    </row>
    <row r="19" spans="1:6" ht="30" customHeight="1" thickTop="1" thickBot="1">
      <c r="A19" s="208" t="s">
        <v>1319</v>
      </c>
      <c r="B19" s="106" t="s">
        <v>339</v>
      </c>
      <c r="C19" s="108" t="s">
        <v>1320</v>
      </c>
      <c r="D19" s="1009">
        <v>1380</v>
      </c>
      <c r="E19" s="3"/>
      <c r="F19" s="3"/>
    </row>
    <row r="20" spans="1:6" ht="30" customHeight="1" thickTop="1" thickBot="1">
      <c r="A20" s="208" t="s">
        <v>1491</v>
      </c>
      <c r="B20" s="106" t="s">
        <v>339</v>
      </c>
      <c r="C20" s="108" t="s">
        <v>1953</v>
      </c>
      <c r="D20" s="1009">
        <v>1380</v>
      </c>
      <c r="E20" s="3"/>
      <c r="F20" s="3"/>
    </row>
    <row r="21" spans="1:6" ht="30" customHeight="1" thickTop="1" thickBot="1">
      <c r="A21" s="208" t="s">
        <v>1323</v>
      </c>
      <c r="B21" s="106" t="s">
        <v>339</v>
      </c>
      <c r="C21" s="108" t="s">
        <v>1324</v>
      </c>
      <c r="D21" s="1009">
        <v>1406.3588979895753</v>
      </c>
      <c r="E21" s="3"/>
      <c r="F21" s="3"/>
    </row>
    <row r="22" spans="1:6" ht="30" customHeight="1" thickTop="1" thickBot="1">
      <c r="A22" s="208" t="s">
        <v>1474</v>
      </c>
      <c r="B22" s="106" t="s">
        <v>339</v>
      </c>
      <c r="C22" s="108" t="s">
        <v>1475</v>
      </c>
      <c r="D22" s="1009">
        <v>1406.3588979895753</v>
      </c>
      <c r="E22" s="3"/>
      <c r="F22" s="3"/>
    </row>
    <row r="23" spans="1:6" ht="30" customHeight="1" thickTop="1" thickBot="1">
      <c r="A23" s="208" t="s">
        <v>1331</v>
      </c>
      <c r="B23" s="106" t="s">
        <v>339</v>
      </c>
      <c r="C23" s="108" t="s">
        <v>1332</v>
      </c>
      <c r="D23" s="1009">
        <v>1380</v>
      </c>
      <c r="E23" s="3"/>
      <c r="F23" s="3"/>
    </row>
    <row r="24" spans="1:6" ht="30" customHeight="1" thickTop="1" thickBot="1">
      <c r="A24" s="208" t="s">
        <v>1353</v>
      </c>
      <c r="B24" s="106" t="s">
        <v>339</v>
      </c>
      <c r="C24" s="108" t="s">
        <v>1354</v>
      </c>
      <c r="D24" s="1009">
        <v>1380</v>
      </c>
      <c r="E24" s="3"/>
      <c r="F24" s="3"/>
    </row>
    <row r="25" spans="1:6" ht="30" customHeight="1" thickTop="1" thickBot="1">
      <c r="A25" s="208" t="s">
        <v>1325</v>
      </c>
      <c r="B25" s="106" t="s">
        <v>339</v>
      </c>
      <c r="C25" s="108" t="s">
        <v>1326</v>
      </c>
      <c r="D25" s="1009">
        <v>1380</v>
      </c>
      <c r="E25" s="3"/>
      <c r="F25" s="3"/>
    </row>
    <row r="26" spans="1:6" ht="30" customHeight="1" thickTop="1" thickBot="1">
      <c r="A26" s="208" t="s">
        <v>1330</v>
      </c>
      <c r="B26" s="106" t="s">
        <v>339</v>
      </c>
      <c r="C26" s="108" t="s">
        <v>1326</v>
      </c>
      <c r="D26" s="1009">
        <v>1380</v>
      </c>
      <c r="E26" s="3"/>
      <c r="F26" s="3"/>
    </row>
    <row r="27" spans="1:6" ht="30" customHeight="1" thickTop="1" thickBot="1">
      <c r="A27" s="208" t="s">
        <v>1387</v>
      </c>
      <c r="B27" s="106" t="s">
        <v>339</v>
      </c>
      <c r="C27" s="108" t="s">
        <v>1388</v>
      </c>
      <c r="D27" s="1009">
        <v>1380</v>
      </c>
      <c r="E27" s="3"/>
      <c r="F27" s="3"/>
    </row>
    <row r="28" spans="1:6" ht="30" customHeight="1" thickTop="1" thickBot="1">
      <c r="A28" s="208" t="s">
        <v>1333</v>
      </c>
      <c r="B28" s="106" t="s">
        <v>339</v>
      </c>
      <c r="C28" s="108" t="s">
        <v>1334</v>
      </c>
      <c r="D28" s="1009">
        <v>1380</v>
      </c>
      <c r="E28" s="3"/>
      <c r="F28" s="3"/>
    </row>
    <row r="29" spans="1:6" ht="30" customHeight="1" thickTop="1" thickBot="1">
      <c r="A29" s="208" t="s">
        <v>1338</v>
      </c>
      <c r="B29" s="106" t="s">
        <v>339</v>
      </c>
      <c r="C29" s="108" t="s">
        <v>1339</v>
      </c>
      <c r="D29" s="1009">
        <v>1380</v>
      </c>
      <c r="E29" s="3"/>
      <c r="F29" s="3"/>
    </row>
    <row r="30" spans="1:6" ht="30" customHeight="1" thickTop="1" thickBot="1">
      <c r="A30" s="208" t="s">
        <v>1336</v>
      </c>
      <c r="B30" s="106" t="s">
        <v>339</v>
      </c>
      <c r="C30" s="108" t="s">
        <v>1337</v>
      </c>
      <c r="D30" s="1009">
        <v>1380</v>
      </c>
      <c r="E30" s="3"/>
      <c r="F30" s="3"/>
    </row>
    <row r="31" spans="1:6" ht="30" customHeight="1" thickTop="1" thickBot="1">
      <c r="A31" s="208" t="s">
        <v>1351</v>
      </c>
      <c r="B31" s="106" t="s">
        <v>339</v>
      </c>
      <c r="C31" s="108" t="s">
        <v>1352</v>
      </c>
      <c r="D31" s="1009">
        <v>1380</v>
      </c>
      <c r="E31" s="3"/>
      <c r="F31" s="3"/>
    </row>
    <row r="32" spans="1:6" ht="30" customHeight="1" thickTop="1" thickBot="1">
      <c r="A32" s="208" t="s">
        <v>1340</v>
      </c>
      <c r="B32" s="106" t="s">
        <v>339</v>
      </c>
      <c r="C32" s="108" t="s">
        <v>1341</v>
      </c>
      <c r="D32" s="1009">
        <v>1380</v>
      </c>
      <c r="E32" s="3"/>
      <c r="F32" s="3"/>
    </row>
    <row r="33" spans="1:6" ht="30" customHeight="1" thickTop="1" thickBot="1">
      <c r="A33" s="208" t="s">
        <v>1356</v>
      </c>
      <c r="B33" s="106" t="s">
        <v>339</v>
      </c>
      <c r="C33" s="108" t="s">
        <v>1341</v>
      </c>
      <c r="D33" s="1009">
        <v>1380</v>
      </c>
      <c r="E33" s="3"/>
      <c r="F33" s="3"/>
    </row>
    <row r="34" spans="1:6" ht="30" customHeight="1" thickTop="1" thickBot="1">
      <c r="A34" s="208" t="s">
        <v>1357</v>
      </c>
      <c r="B34" s="106" t="s">
        <v>339</v>
      </c>
      <c r="C34" s="108" t="s">
        <v>1358</v>
      </c>
      <c r="D34" s="1009">
        <v>1380</v>
      </c>
      <c r="E34" s="3"/>
      <c r="F34" s="3"/>
    </row>
    <row r="35" spans="1:6" ht="30" customHeight="1" thickTop="1" thickBot="1">
      <c r="A35" s="208" t="s">
        <v>1407</v>
      </c>
      <c r="B35" s="106" t="s">
        <v>339</v>
      </c>
      <c r="C35" s="108" t="s">
        <v>1948</v>
      </c>
      <c r="D35" s="1009">
        <v>1380</v>
      </c>
      <c r="E35" s="3"/>
      <c r="F35" s="3"/>
    </row>
    <row r="36" spans="1:6" ht="30" customHeight="1" thickTop="1" thickBot="1">
      <c r="A36" s="208" t="s">
        <v>1488</v>
      </c>
      <c r="B36" s="106" t="s">
        <v>339</v>
      </c>
      <c r="C36" s="108" t="s">
        <v>1489</v>
      </c>
      <c r="D36" s="1009">
        <v>1380</v>
      </c>
      <c r="E36" s="3"/>
      <c r="F36" s="3"/>
    </row>
    <row r="37" spans="1:6" ht="30" customHeight="1" thickTop="1" thickBot="1">
      <c r="A37" s="208" t="s">
        <v>1469</v>
      </c>
      <c r="B37" s="106" t="s">
        <v>339</v>
      </c>
      <c r="C37" s="108" t="s">
        <v>1470</v>
      </c>
      <c r="D37" s="1009">
        <v>1380</v>
      </c>
      <c r="E37" s="3"/>
      <c r="F37" s="3"/>
    </row>
    <row r="38" spans="1:6" ht="30" customHeight="1" thickTop="1" thickBot="1">
      <c r="A38" s="208" t="s">
        <v>1348</v>
      </c>
      <c r="B38" s="106" t="s">
        <v>339</v>
      </c>
      <c r="C38" s="108" t="s">
        <v>1349</v>
      </c>
      <c r="D38" s="1009">
        <v>1380</v>
      </c>
      <c r="E38" s="3"/>
      <c r="F38" s="3"/>
    </row>
    <row r="39" spans="1:6" ht="30" customHeight="1" thickTop="1" thickBot="1">
      <c r="A39" s="208" t="s">
        <v>1305</v>
      </c>
      <c r="B39" s="106" t="s">
        <v>1307</v>
      </c>
      <c r="C39" s="108" t="s">
        <v>1364</v>
      </c>
      <c r="D39" s="1009">
        <v>1380</v>
      </c>
      <c r="E39" s="3"/>
      <c r="F39" s="3"/>
    </row>
    <row r="40" spans="1:6" ht="30" customHeight="1" thickTop="1" thickBot="1">
      <c r="A40" s="208" t="s">
        <v>1345</v>
      </c>
      <c r="B40" s="106" t="s">
        <v>339</v>
      </c>
      <c r="C40" s="108" t="s">
        <v>1346</v>
      </c>
      <c r="D40" s="1009">
        <v>1380</v>
      </c>
      <c r="E40" s="3"/>
      <c r="F40" s="3"/>
    </row>
    <row r="41" spans="1:6" ht="30" customHeight="1" thickTop="1" thickBot="1">
      <c r="A41" s="208" t="s">
        <v>1343</v>
      </c>
      <c r="B41" s="106" t="s">
        <v>339</v>
      </c>
      <c r="C41" s="108" t="s">
        <v>1344</v>
      </c>
      <c r="D41" s="1009">
        <v>1356.1317944899477</v>
      </c>
      <c r="E41" s="3"/>
      <c r="F41" s="3"/>
    </row>
    <row r="42" spans="1:6" ht="30" customHeight="1" thickTop="1" thickBot="1">
      <c r="A42" s="208" t="s">
        <v>1476</v>
      </c>
      <c r="B42" s="106" t="s">
        <v>339</v>
      </c>
      <c r="C42" s="108" t="s">
        <v>1344</v>
      </c>
      <c r="D42" s="1009">
        <v>1356.1317944899477</v>
      </c>
      <c r="E42" s="3"/>
      <c r="F42" s="3"/>
    </row>
    <row r="43" spans="1:6" ht="30" customHeight="1" thickTop="1" thickBot="1">
      <c r="A43" s="208" t="s">
        <v>1317</v>
      </c>
      <c r="B43" s="106" t="s">
        <v>339</v>
      </c>
      <c r="C43" s="108" t="s">
        <v>1318</v>
      </c>
      <c r="D43" s="1009">
        <v>1380</v>
      </c>
      <c r="E43" s="3"/>
      <c r="F43" s="3"/>
    </row>
    <row r="44" spans="1:6" ht="30" customHeight="1" thickTop="1" thickBot="1">
      <c r="A44" s="208" t="s">
        <v>1471</v>
      </c>
      <c r="B44" s="106" t="s">
        <v>339</v>
      </c>
      <c r="C44" s="108" t="s">
        <v>1318</v>
      </c>
      <c r="D44" s="1009">
        <v>1380</v>
      </c>
      <c r="E44" s="3"/>
      <c r="F44" s="3"/>
    </row>
    <row r="45" spans="1:6" ht="30" customHeight="1" thickTop="1" thickBot="1">
      <c r="A45" s="208" t="s">
        <v>1362</v>
      </c>
      <c r="B45" s="106" t="s">
        <v>339</v>
      </c>
      <c r="C45" s="108" t="s">
        <v>1363</v>
      </c>
      <c r="D45" s="1009">
        <v>1380</v>
      </c>
      <c r="E45" s="3"/>
      <c r="F45" s="3"/>
    </row>
    <row r="46" spans="1:6" ht="30" customHeight="1" thickTop="1" thickBot="1">
      <c r="A46" s="208" t="s">
        <v>1371</v>
      </c>
      <c r="B46" s="106" t="s">
        <v>339</v>
      </c>
      <c r="C46" s="108" t="s">
        <v>1372</v>
      </c>
      <c r="D46" s="1009">
        <v>1380</v>
      </c>
      <c r="E46" s="3"/>
      <c r="F46" s="3"/>
    </row>
    <row r="47" spans="1:6" ht="30" customHeight="1" thickTop="1" thickBot="1">
      <c r="A47" s="208" t="s">
        <v>1375</v>
      </c>
      <c r="B47" s="106" t="s">
        <v>339</v>
      </c>
      <c r="C47" s="108" t="s">
        <v>1376</v>
      </c>
      <c r="D47" s="1009">
        <v>1380</v>
      </c>
      <c r="E47" s="3"/>
      <c r="F47" s="3"/>
    </row>
    <row r="48" spans="1:6" ht="30" customHeight="1" thickTop="1" thickBot="1">
      <c r="A48" s="208" t="s">
        <v>1367</v>
      </c>
      <c r="B48" s="106" t="s">
        <v>1307</v>
      </c>
      <c r="C48" s="108" t="s">
        <v>1368</v>
      </c>
      <c r="D48" s="1009">
        <v>1380</v>
      </c>
      <c r="E48" s="3"/>
      <c r="F48" s="3"/>
    </row>
    <row r="49" spans="1:6" ht="30" customHeight="1" thickTop="1" thickBot="1">
      <c r="A49" s="208" t="s">
        <v>1365</v>
      </c>
      <c r="B49" s="106" t="s">
        <v>339</v>
      </c>
      <c r="C49" s="108" t="s">
        <v>1366</v>
      </c>
      <c r="D49" s="1009">
        <v>1380</v>
      </c>
      <c r="E49" s="3"/>
      <c r="F49" s="3"/>
    </row>
    <row r="50" spans="1:6" ht="30" customHeight="1" thickTop="1" thickBot="1">
      <c r="A50" s="208" t="s">
        <v>1369</v>
      </c>
      <c r="B50" s="106" t="s">
        <v>339</v>
      </c>
      <c r="C50" s="108" t="s">
        <v>1370</v>
      </c>
      <c r="D50" s="1009">
        <v>1380</v>
      </c>
      <c r="E50" s="3"/>
      <c r="F50" s="3"/>
    </row>
    <row r="51" spans="1:6" ht="30" customHeight="1" thickTop="1" thickBot="1">
      <c r="A51" s="208" t="s">
        <v>1398</v>
      </c>
      <c r="B51" s="106" t="s">
        <v>1390</v>
      </c>
      <c r="C51" s="108" t="s">
        <v>1399</v>
      </c>
      <c r="D51" s="1009">
        <v>1380</v>
      </c>
      <c r="E51" s="3"/>
      <c r="F51" s="3"/>
    </row>
    <row r="52" spans="1:6" ht="30" customHeight="1" thickTop="1" thickBot="1">
      <c r="A52" s="208" t="s">
        <v>1400</v>
      </c>
      <c r="B52" s="106" t="s">
        <v>1390</v>
      </c>
      <c r="C52" s="108" t="s">
        <v>1399</v>
      </c>
      <c r="D52" s="1009">
        <v>1380</v>
      </c>
      <c r="E52" s="3"/>
      <c r="F52" s="3"/>
    </row>
    <row r="53" spans="1:6" ht="30" customHeight="1" thickTop="1" thickBot="1">
      <c r="A53" s="208" t="s">
        <v>1373</v>
      </c>
      <c r="B53" s="106" t="s">
        <v>339</v>
      </c>
      <c r="C53" s="108" t="s">
        <v>1374</v>
      </c>
      <c r="D53" s="1009">
        <v>1380</v>
      </c>
      <c r="E53" s="3"/>
      <c r="F53" s="3"/>
    </row>
    <row r="54" spans="1:6" ht="30" customHeight="1" thickTop="1" thickBot="1">
      <c r="A54" s="208" t="s">
        <v>1377</v>
      </c>
      <c r="B54" s="106" t="s">
        <v>339</v>
      </c>
      <c r="C54" s="108" t="s">
        <v>1378</v>
      </c>
      <c r="D54" s="1009">
        <v>1380</v>
      </c>
      <c r="E54" s="3"/>
      <c r="F54" s="3"/>
    </row>
    <row r="55" spans="1:6" ht="30" customHeight="1" thickTop="1" thickBot="1">
      <c r="A55" s="208" t="s">
        <v>1462</v>
      </c>
      <c r="B55" s="106" t="s">
        <v>339</v>
      </c>
      <c r="C55" s="108" t="s">
        <v>2135</v>
      </c>
      <c r="D55" s="1009">
        <v>1380</v>
      </c>
      <c r="E55" s="3"/>
      <c r="F55" s="3"/>
    </row>
    <row r="56" spans="1:6" ht="30" customHeight="1" thickTop="1" thickBot="1">
      <c r="A56" s="208" t="s">
        <v>1463</v>
      </c>
      <c r="B56" s="106" t="s">
        <v>339</v>
      </c>
      <c r="C56" s="108" t="s">
        <v>2136</v>
      </c>
      <c r="D56" s="1009">
        <v>1380</v>
      </c>
      <c r="E56" s="3"/>
      <c r="F56" s="3"/>
    </row>
    <row r="57" spans="1:6" ht="30" customHeight="1" thickTop="1" thickBot="1">
      <c r="A57" s="208" t="s">
        <v>1464</v>
      </c>
      <c r="B57" s="106" t="s">
        <v>339</v>
      </c>
      <c r="C57" s="108" t="s">
        <v>2137</v>
      </c>
      <c r="D57" s="1009">
        <v>1380</v>
      </c>
      <c r="E57" s="3"/>
      <c r="F57" s="3"/>
    </row>
    <row r="58" spans="1:6" ht="30" customHeight="1" thickTop="1" thickBot="1">
      <c r="A58" s="208" t="s">
        <v>1441</v>
      </c>
      <c r="B58" s="106" t="s">
        <v>339</v>
      </c>
      <c r="C58" s="108" t="s">
        <v>1951</v>
      </c>
      <c r="D58" s="1009">
        <v>1380</v>
      </c>
      <c r="E58" s="3"/>
      <c r="F58" s="3"/>
    </row>
    <row r="59" spans="1:6" ht="30" customHeight="1" thickTop="1" thickBot="1">
      <c r="A59" s="208" t="s">
        <v>1379</v>
      </c>
      <c r="B59" s="106" t="s">
        <v>339</v>
      </c>
      <c r="C59" s="108" t="s">
        <v>1380</v>
      </c>
      <c r="D59" s="1009">
        <v>1380</v>
      </c>
      <c r="E59" s="3"/>
      <c r="F59" s="3"/>
    </row>
    <row r="60" spans="1:6" ht="30" customHeight="1" thickTop="1" thickBot="1">
      <c r="A60" s="208" t="s">
        <v>1460</v>
      </c>
      <c r="B60" s="106" t="s">
        <v>339</v>
      </c>
      <c r="C60" s="108" t="s">
        <v>1461</v>
      </c>
      <c r="D60" s="1009">
        <v>1380</v>
      </c>
      <c r="E60" s="3"/>
      <c r="F60" s="3"/>
    </row>
    <row r="61" spans="1:6" ht="30" customHeight="1" thickTop="1" thickBot="1">
      <c r="A61" s="208" t="s">
        <v>1446</v>
      </c>
      <c r="B61" s="106" t="s">
        <v>339</v>
      </c>
      <c r="C61" s="108" t="s">
        <v>1447</v>
      </c>
      <c r="D61" s="1009">
        <v>1380</v>
      </c>
      <c r="E61" s="3"/>
      <c r="F61" s="3"/>
    </row>
    <row r="62" spans="1:6" ht="30" customHeight="1" thickTop="1" thickBot="1">
      <c r="A62" s="208" t="s">
        <v>1453</v>
      </c>
      <c r="B62" s="106" t="s">
        <v>339</v>
      </c>
      <c r="C62" s="108" t="s">
        <v>1454</v>
      </c>
      <c r="D62" s="1009">
        <v>1380</v>
      </c>
      <c r="E62" s="3"/>
      <c r="F62" s="3"/>
    </row>
    <row r="63" spans="1:6" ht="30" customHeight="1" thickTop="1" thickBot="1">
      <c r="A63" s="208" t="s">
        <v>1457</v>
      </c>
      <c r="B63" s="106" t="s">
        <v>339</v>
      </c>
      <c r="C63" s="108" t="s">
        <v>1458</v>
      </c>
      <c r="D63" s="1009">
        <v>1380</v>
      </c>
      <c r="E63" s="3"/>
      <c r="F63" s="3"/>
    </row>
    <row r="64" spans="1:6" ht="30" customHeight="1" thickTop="1" thickBot="1">
      <c r="A64" s="208" t="s">
        <v>1444</v>
      </c>
      <c r="B64" s="106" t="s">
        <v>339</v>
      </c>
      <c r="C64" s="108" t="s">
        <v>1445</v>
      </c>
      <c r="D64" s="1009">
        <v>1380</v>
      </c>
      <c r="E64" s="3"/>
      <c r="F64" s="3"/>
    </row>
    <row r="65" spans="1:6" ht="30" customHeight="1" thickTop="1" thickBot="1">
      <c r="A65" s="208" t="s">
        <v>1381</v>
      </c>
      <c r="B65" s="106" t="s">
        <v>339</v>
      </c>
      <c r="C65" s="108" t="s">
        <v>1382</v>
      </c>
      <c r="D65" s="1009">
        <v>1380</v>
      </c>
      <c r="E65" s="3"/>
      <c r="F65" s="3"/>
    </row>
    <row r="66" spans="1:6" ht="30" customHeight="1" thickTop="1" thickBot="1">
      <c r="A66" s="208" t="s">
        <v>1451</v>
      </c>
      <c r="B66" s="106" t="s">
        <v>339</v>
      </c>
      <c r="C66" s="108" t="s">
        <v>1452</v>
      </c>
      <c r="D66" s="1009">
        <v>1380</v>
      </c>
      <c r="E66" s="3"/>
      <c r="F66" s="3"/>
    </row>
    <row r="67" spans="1:6" ht="30" customHeight="1" thickTop="1" thickBot="1">
      <c r="A67" s="208" t="s">
        <v>1455</v>
      </c>
      <c r="B67" s="106" t="s">
        <v>339</v>
      </c>
      <c r="C67" s="108" t="s">
        <v>1456</v>
      </c>
      <c r="D67" s="1009">
        <v>1380</v>
      </c>
      <c r="E67" s="3"/>
      <c r="F67" s="3"/>
    </row>
    <row r="68" spans="1:6" ht="30" customHeight="1" thickTop="1" thickBot="1">
      <c r="A68" s="208" t="s">
        <v>1427</v>
      </c>
      <c r="B68" s="106" t="s">
        <v>339</v>
      </c>
      <c r="C68" s="108" t="s">
        <v>1428</v>
      </c>
      <c r="D68" s="1009">
        <v>1380</v>
      </c>
      <c r="E68" s="3"/>
      <c r="F68" s="3"/>
    </row>
    <row r="69" spans="1:6" ht="30" customHeight="1" thickTop="1" thickBot="1">
      <c r="A69" s="208" t="s">
        <v>1467</v>
      </c>
      <c r="B69" s="106" t="s">
        <v>339</v>
      </c>
      <c r="C69" s="108" t="s">
        <v>2139</v>
      </c>
      <c r="D69" s="1009">
        <v>1380</v>
      </c>
      <c r="E69" s="3"/>
      <c r="F69" s="3"/>
    </row>
    <row r="70" spans="1:6" ht="30" customHeight="1" thickTop="1" thickBot="1">
      <c r="A70" s="208" t="s">
        <v>1468</v>
      </c>
      <c r="B70" s="106" t="s">
        <v>339</v>
      </c>
      <c r="C70" s="108" t="s">
        <v>2140</v>
      </c>
      <c r="D70" s="1009">
        <v>1380</v>
      </c>
      <c r="E70" s="3"/>
      <c r="F70" s="3"/>
    </row>
    <row r="71" spans="1:6" ht="30" customHeight="1" thickTop="1" thickBot="1">
      <c r="A71" s="208" t="s">
        <v>1465</v>
      </c>
      <c r="B71" s="106" t="s">
        <v>339</v>
      </c>
      <c r="C71" s="108" t="s">
        <v>2141</v>
      </c>
      <c r="D71" s="1009">
        <v>1380</v>
      </c>
      <c r="E71" s="3"/>
      <c r="F71" s="3"/>
    </row>
    <row r="72" spans="1:6" ht="30" customHeight="1" thickTop="1" thickBot="1">
      <c r="A72" s="208" t="s">
        <v>1466</v>
      </c>
      <c r="B72" s="106" t="s">
        <v>339</v>
      </c>
      <c r="C72" s="108" t="s">
        <v>2142</v>
      </c>
      <c r="D72" s="1009">
        <v>1380</v>
      </c>
      <c r="E72" s="3"/>
      <c r="F72" s="3"/>
    </row>
    <row r="73" spans="1:6" ht="30" customHeight="1" thickTop="1" thickBot="1">
      <c r="A73" s="208" t="s">
        <v>1434</v>
      </c>
      <c r="B73" s="106" t="s">
        <v>339</v>
      </c>
      <c r="C73" s="108" t="s">
        <v>1435</v>
      </c>
      <c r="D73" s="1009">
        <v>1380</v>
      </c>
      <c r="E73" s="3"/>
      <c r="F73" s="3"/>
    </row>
    <row r="74" spans="1:6" ht="30" customHeight="1" thickTop="1" thickBot="1">
      <c r="A74" s="208" t="s">
        <v>1433</v>
      </c>
      <c r="B74" s="106" t="s">
        <v>339</v>
      </c>
      <c r="C74" s="108" t="s">
        <v>1950</v>
      </c>
      <c r="D74" s="1009">
        <v>1380</v>
      </c>
      <c r="E74" s="3"/>
      <c r="F74" s="3"/>
    </row>
    <row r="75" spans="1:6" ht="30" customHeight="1" thickTop="1" thickBot="1">
      <c r="A75" s="208" t="s">
        <v>1431</v>
      </c>
      <c r="B75" s="106" t="s">
        <v>339</v>
      </c>
      <c r="C75" s="108" t="s">
        <v>1432</v>
      </c>
      <c r="D75" s="1009">
        <v>1380</v>
      </c>
      <c r="E75" s="3"/>
      <c r="F75" s="3"/>
    </row>
    <row r="76" spans="1:6" ht="30" customHeight="1" thickTop="1" thickBot="1">
      <c r="A76" s="208" t="s">
        <v>1459</v>
      </c>
      <c r="B76" s="106" t="s">
        <v>339</v>
      </c>
      <c r="C76" s="108" t="s">
        <v>2134</v>
      </c>
      <c r="D76" s="1009">
        <v>1380</v>
      </c>
      <c r="E76" s="3"/>
      <c r="F76" s="3"/>
    </row>
    <row r="77" spans="1:6" ht="30" customHeight="1" thickTop="1" thickBot="1">
      <c r="A77" s="208" t="s">
        <v>1437</v>
      </c>
      <c r="B77" s="106" t="s">
        <v>339</v>
      </c>
      <c r="C77" s="108" t="s">
        <v>1438</v>
      </c>
      <c r="D77" s="1009">
        <v>1380</v>
      </c>
      <c r="E77" s="3"/>
      <c r="F77" s="3"/>
    </row>
    <row r="78" spans="1:6" ht="30" customHeight="1" thickTop="1" thickBot="1">
      <c r="A78" s="208" t="s">
        <v>1439</v>
      </c>
      <c r="B78" s="106" t="s">
        <v>339</v>
      </c>
      <c r="C78" s="108" t="s">
        <v>1440</v>
      </c>
      <c r="D78" s="1009">
        <v>1380</v>
      </c>
      <c r="E78" s="3"/>
      <c r="F78" s="3"/>
    </row>
    <row r="79" spans="1:6" ht="30" customHeight="1" thickTop="1" thickBot="1">
      <c r="A79" s="208" t="s">
        <v>1442</v>
      </c>
      <c r="B79" s="106" t="s">
        <v>339</v>
      </c>
      <c r="C79" s="108" t="s">
        <v>1443</v>
      </c>
      <c r="D79" s="1009">
        <v>1380</v>
      </c>
      <c r="E79" s="3"/>
      <c r="F79" s="3"/>
    </row>
    <row r="80" spans="1:6" ht="30" customHeight="1" thickTop="1" thickBot="1">
      <c r="A80" s="208" t="s">
        <v>1421</v>
      </c>
      <c r="B80" s="106" t="s">
        <v>339</v>
      </c>
      <c r="C80" s="108" t="s">
        <v>1422</v>
      </c>
      <c r="D80" s="1009">
        <v>1380</v>
      </c>
      <c r="E80" s="3"/>
      <c r="F80" s="3"/>
    </row>
    <row r="81" spans="1:6" ht="30" customHeight="1" thickTop="1" thickBot="1">
      <c r="A81" s="208" t="s">
        <v>1425</v>
      </c>
      <c r="B81" s="106" t="s">
        <v>339</v>
      </c>
      <c r="C81" s="108" t="s">
        <v>1426</v>
      </c>
      <c r="D81" s="1009">
        <v>1380</v>
      </c>
      <c r="E81" s="3"/>
      <c r="F81" s="3"/>
    </row>
    <row r="82" spans="1:6" ht="30" customHeight="1" thickTop="1" thickBot="1">
      <c r="A82" s="208" t="s">
        <v>1429</v>
      </c>
      <c r="B82" s="106" t="s">
        <v>339</v>
      </c>
      <c r="C82" s="108" t="s">
        <v>1430</v>
      </c>
      <c r="D82" s="1009">
        <v>1380</v>
      </c>
      <c r="E82" s="3"/>
      <c r="F82" s="3"/>
    </row>
    <row r="83" spans="1:6" ht="30" customHeight="1" thickTop="1" thickBot="1">
      <c r="A83" s="208" t="s">
        <v>1423</v>
      </c>
      <c r="B83" s="106" t="s">
        <v>339</v>
      </c>
      <c r="C83" s="108" t="s">
        <v>1424</v>
      </c>
      <c r="D83" s="1009">
        <v>1380</v>
      </c>
      <c r="E83" s="3"/>
      <c r="F83" s="3"/>
    </row>
    <row r="84" spans="1:6" ht="30" customHeight="1" thickTop="1" thickBot="1">
      <c r="A84" s="208" t="s">
        <v>1389</v>
      </c>
      <c r="B84" s="106" t="s">
        <v>339</v>
      </c>
      <c r="C84" s="108" t="s">
        <v>1391</v>
      </c>
      <c r="D84" s="1009">
        <v>1380</v>
      </c>
      <c r="E84" s="3"/>
      <c r="F84" s="3"/>
    </row>
    <row r="85" spans="1:6" ht="30" customHeight="1" thickTop="1" thickBot="1">
      <c r="A85" s="208" t="s">
        <v>1392</v>
      </c>
      <c r="B85" s="106" t="s">
        <v>339</v>
      </c>
      <c r="C85" s="108" t="s">
        <v>1943</v>
      </c>
      <c r="D85" s="1009">
        <v>1380</v>
      </c>
      <c r="E85" s="3"/>
      <c r="F85" s="3"/>
    </row>
    <row r="86" spans="1:6" ht="30" customHeight="1" thickTop="1" thickBot="1">
      <c r="A86" s="208" t="s">
        <v>1393</v>
      </c>
      <c r="B86" s="106" t="s">
        <v>1390</v>
      </c>
      <c r="C86" s="108" t="s">
        <v>1394</v>
      </c>
      <c r="D86" s="1009">
        <v>1380</v>
      </c>
      <c r="E86" s="3"/>
      <c r="F86" s="3"/>
    </row>
    <row r="87" spans="1:6" ht="30" customHeight="1" thickTop="1" thickBot="1">
      <c r="A87" s="208" t="s">
        <v>1395</v>
      </c>
      <c r="B87" s="106" t="s">
        <v>339</v>
      </c>
      <c r="C87" s="108" t="s">
        <v>1396</v>
      </c>
      <c r="D87" s="1009">
        <v>1380</v>
      </c>
      <c r="E87" s="3"/>
      <c r="F87" s="3"/>
    </row>
    <row r="88" spans="1:6" ht="30" customHeight="1" thickTop="1" thickBot="1">
      <c r="A88" s="208" t="s">
        <v>1397</v>
      </c>
      <c r="B88" s="106" t="s">
        <v>339</v>
      </c>
      <c r="C88" s="108" t="s">
        <v>1396</v>
      </c>
      <c r="D88" s="1009">
        <v>1380</v>
      </c>
      <c r="E88" s="3"/>
      <c r="F88" s="3"/>
    </row>
    <row r="89" spans="1:6" ht="30" customHeight="1" thickTop="1" thickBot="1">
      <c r="A89" s="208" t="s">
        <v>1327</v>
      </c>
      <c r="B89" s="106" t="s">
        <v>339</v>
      </c>
      <c r="C89" s="108" t="s">
        <v>1936</v>
      </c>
      <c r="D89" s="1009">
        <v>1380</v>
      </c>
      <c r="E89" s="3"/>
      <c r="F89" s="3"/>
    </row>
    <row r="90" spans="1:6" ht="30" customHeight="1" thickTop="1" thickBot="1">
      <c r="A90" s="208" t="s">
        <v>1449</v>
      </c>
      <c r="B90" s="106" t="s">
        <v>339</v>
      </c>
      <c r="C90" s="108" t="s">
        <v>1450</v>
      </c>
      <c r="D90" s="1009">
        <v>1380</v>
      </c>
      <c r="E90" s="3"/>
      <c r="F90" s="3"/>
    </row>
    <row r="91" spans="1:6" ht="30" customHeight="1" thickTop="1" thickBot="1">
      <c r="A91" s="208" t="s">
        <v>1328</v>
      </c>
      <c r="B91" s="106" t="s">
        <v>339</v>
      </c>
      <c r="C91" s="108" t="s">
        <v>1329</v>
      </c>
      <c r="D91" s="1009">
        <v>1380</v>
      </c>
      <c r="E91" s="3"/>
      <c r="F91" s="3"/>
    </row>
    <row r="92" spans="1:6" ht="30" customHeight="1" thickTop="1" thickBot="1">
      <c r="A92" s="208" t="s">
        <v>1361</v>
      </c>
      <c r="B92" s="106" t="s">
        <v>339</v>
      </c>
      <c r="C92" s="108" t="s">
        <v>1942</v>
      </c>
      <c r="D92" s="1009">
        <v>1380</v>
      </c>
      <c r="E92" s="3"/>
      <c r="F92" s="3"/>
    </row>
    <row r="93" spans="1:6" ht="30" customHeight="1" thickTop="1" thickBot="1">
      <c r="A93" s="208" t="s">
        <v>1492</v>
      </c>
      <c r="B93" s="106" t="s">
        <v>1490</v>
      </c>
      <c r="C93" s="108" t="s">
        <v>1954</v>
      </c>
      <c r="D93" s="1009">
        <v>53.983775752918163</v>
      </c>
      <c r="E93" s="3"/>
      <c r="F93" s="3"/>
    </row>
    <row r="94" spans="1:6" ht="30" customHeight="1" thickTop="1" thickBot="1">
      <c r="A94" s="208" t="s">
        <v>1483</v>
      </c>
      <c r="B94" s="106" t="s">
        <v>92</v>
      </c>
      <c r="C94" s="108" t="s">
        <v>1952</v>
      </c>
      <c r="D94" s="1009">
        <v>447021.22114668647</v>
      </c>
      <c r="E94" s="3"/>
      <c r="F94" s="3"/>
    </row>
    <row r="95" spans="1:6" ht="30" customHeight="1" thickTop="1" thickBot="1">
      <c r="A95" s="208" t="s">
        <v>1306</v>
      </c>
      <c r="B95" s="106" t="s">
        <v>1307</v>
      </c>
      <c r="C95" s="108" t="s">
        <v>1308</v>
      </c>
      <c r="D95" s="1009">
        <v>612.77066269545787</v>
      </c>
      <c r="E95" s="3"/>
      <c r="F95" s="3"/>
    </row>
    <row r="96" spans="1:6" ht="30" customHeight="1" thickTop="1" thickBot="1">
      <c r="A96" s="208" t="s">
        <v>1715</v>
      </c>
      <c r="B96" s="106" t="s">
        <v>339</v>
      </c>
      <c r="C96" s="108" t="s">
        <v>1935</v>
      </c>
      <c r="D96" s="1009">
        <v>1380</v>
      </c>
      <c r="E96" s="3"/>
      <c r="F96" s="3"/>
    </row>
    <row r="97" spans="1:6" ht="30" customHeight="1" thickTop="1" thickBot="1">
      <c r="A97" s="208" t="s">
        <v>1496</v>
      </c>
      <c r="B97" s="106" t="s">
        <v>339</v>
      </c>
      <c r="C97" s="108" t="s">
        <v>1495</v>
      </c>
      <c r="D97" s="1009">
        <v>1380</v>
      </c>
      <c r="E97" s="3"/>
      <c r="F97" s="3"/>
    </row>
    <row r="98" spans="1:6" ht="30" customHeight="1" thickTop="1" thickBot="1">
      <c r="A98" s="208" t="s">
        <v>1321</v>
      </c>
      <c r="B98" s="106" t="s">
        <v>92</v>
      </c>
      <c r="C98" s="108" t="s">
        <v>1322</v>
      </c>
      <c r="D98" s="1009">
        <v>16501.646178117513</v>
      </c>
      <c r="E98" s="3"/>
      <c r="F98" s="3"/>
    </row>
    <row r="99" spans="1:6" ht="30" customHeight="1" thickTop="1" thickBot="1">
      <c r="A99" s="208" t="s">
        <v>1335</v>
      </c>
      <c r="B99" s="106" t="s">
        <v>339</v>
      </c>
      <c r="C99" s="108" t="s">
        <v>1937</v>
      </c>
      <c r="D99" s="1009">
        <v>1380</v>
      </c>
      <c r="E99" s="3"/>
      <c r="F99" s="3"/>
    </row>
    <row r="100" spans="1:6" ht="30" customHeight="1" thickTop="1" thickBot="1">
      <c r="A100" s="208" t="s">
        <v>1404</v>
      </c>
      <c r="B100" s="106" t="s">
        <v>1390</v>
      </c>
      <c r="C100" s="108" t="s">
        <v>1947</v>
      </c>
      <c r="D100" s="1009">
        <v>1396.3134772896499</v>
      </c>
      <c r="E100" s="3"/>
      <c r="F100" s="3"/>
    </row>
    <row r="101" spans="1:6" ht="30" customHeight="1" thickTop="1" thickBot="1">
      <c r="A101" s="208" t="s">
        <v>1477</v>
      </c>
      <c r="B101" s="106" t="s">
        <v>339</v>
      </c>
      <c r="C101" s="108" t="s">
        <v>1478</v>
      </c>
      <c r="D101" s="1009">
        <v>1380</v>
      </c>
      <c r="E101" s="3"/>
      <c r="F101" s="3"/>
    </row>
    <row r="102" spans="1:6" ht="30" customHeight="1" thickTop="1" thickBot="1">
      <c r="A102" s="208" t="s">
        <v>1479</v>
      </c>
      <c r="B102" s="106" t="s">
        <v>141</v>
      </c>
      <c r="C102" s="108" t="s">
        <v>1480</v>
      </c>
      <c r="D102" s="1009">
        <v>99039.496936061842</v>
      </c>
      <c r="E102" s="3"/>
      <c r="F102" s="3"/>
    </row>
    <row r="103" spans="1:6" ht="30" customHeight="1" thickTop="1" thickBot="1">
      <c r="A103" s="208" t="s">
        <v>1411</v>
      </c>
      <c r="B103" s="106" t="s">
        <v>344</v>
      </c>
      <c r="C103" s="108" t="s">
        <v>1412</v>
      </c>
      <c r="D103" s="1009">
        <v>250</v>
      </c>
      <c r="E103" s="3"/>
      <c r="F103" s="3"/>
    </row>
    <row r="104" spans="1:6" ht="30" customHeight="1" thickTop="1" thickBot="1">
      <c r="A104" s="208" t="s">
        <v>1409</v>
      </c>
      <c r="B104" s="106" t="s">
        <v>344</v>
      </c>
      <c r="C104" s="108" t="s">
        <v>1410</v>
      </c>
      <c r="D104" s="1009">
        <v>250</v>
      </c>
      <c r="E104" s="3"/>
      <c r="F104" s="3"/>
    </row>
    <row r="105" spans="1:6" ht="30" customHeight="1" thickTop="1" thickBot="1">
      <c r="A105" s="208" t="s">
        <v>1359</v>
      </c>
      <c r="B105" s="106" t="s">
        <v>339</v>
      </c>
      <c r="C105" s="108" t="s">
        <v>1360</v>
      </c>
      <c r="D105" s="1009">
        <v>1481.699553239017</v>
      </c>
      <c r="E105" s="3"/>
      <c r="F105" s="3"/>
    </row>
    <row r="106" spans="1:6" ht="30" customHeight="1" thickTop="1" thickBot="1">
      <c r="A106" s="208" t="s">
        <v>1486</v>
      </c>
      <c r="B106" s="106" t="s">
        <v>92</v>
      </c>
      <c r="C106" s="108" t="s">
        <v>1487</v>
      </c>
      <c r="D106" s="1009">
        <v>92417.870439314953</v>
      </c>
      <c r="E106" s="3"/>
      <c r="F106" s="3"/>
    </row>
    <row r="107" spans="1:6" ht="30" customHeight="1" thickTop="1" thickBot="1">
      <c r="A107" s="208" t="s">
        <v>1385</v>
      </c>
      <c r="B107" s="106" t="s">
        <v>339</v>
      </c>
      <c r="C107" s="108" t="s">
        <v>1386</v>
      </c>
      <c r="D107" s="1009">
        <v>1380</v>
      </c>
      <c r="E107" s="3"/>
      <c r="F107" s="3"/>
    </row>
    <row r="108" spans="1:6" ht="30" customHeight="1" thickTop="1" thickBot="1">
      <c r="A108" s="208" t="s">
        <v>1347</v>
      </c>
      <c r="B108" s="106" t="s">
        <v>339</v>
      </c>
      <c r="C108" s="108" t="s">
        <v>1939</v>
      </c>
      <c r="D108" s="1009">
        <v>1380</v>
      </c>
      <c r="E108" s="3"/>
      <c r="F108" s="3"/>
    </row>
    <row r="109" spans="1:6" ht="30" customHeight="1" thickTop="1" thickBot="1">
      <c r="A109" s="208" t="s">
        <v>1342</v>
      </c>
      <c r="B109" s="106" t="s">
        <v>339</v>
      </c>
      <c r="C109" s="108" t="s">
        <v>1938</v>
      </c>
      <c r="D109" s="1009">
        <v>1380</v>
      </c>
      <c r="E109" s="3"/>
      <c r="F109" s="3"/>
    </row>
    <row r="110" spans="1:6" ht="30" customHeight="1" thickTop="1" thickBot="1">
      <c r="A110" s="208" t="s">
        <v>1481</v>
      </c>
      <c r="B110" s="106" t="s">
        <v>339</v>
      </c>
      <c r="C110" s="108" t="s">
        <v>1482</v>
      </c>
      <c r="D110" s="1009">
        <v>1380</v>
      </c>
      <c r="E110" s="3"/>
      <c r="F110" s="3"/>
    </row>
    <row r="111" spans="1:6" ht="30" customHeight="1" thickTop="1" thickBot="1">
      <c r="A111" s="208" t="s">
        <v>1402</v>
      </c>
      <c r="B111" s="106" t="s">
        <v>1390</v>
      </c>
      <c r="C111" s="108" t="s">
        <v>1945</v>
      </c>
      <c r="D111" s="1009">
        <v>1356.1317944899477</v>
      </c>
      <c r="E111" s="3"/>
      <c r="F111" s="3"/>
    </row>
    <row r="112" spans="1:6" ht="30" customHeight="1" thickTop="1" thickBot="1">
      <c r="A112" s="208" t="s">
        <v>1403</v>
      </c>
      <c r="B112" s="106" t="s">
        <v>344</v>
      </c>
      <c r="C112" s="108" t="s">
        <v>1946</v>
      </c>
      <c r="D112" s="1009">
        <v>140.63588979895752</v>
      </c>
      <c r="E112" s="3"/>
      <c r="F112" s="3"/>
    </row>
    <row r="113" spans="1:6" ht="30" customHeight="1" thickTop="1" thickBot="1">
      <c r="A113" s="208" t="s">
        <v>1408</v>
      </c>
      <c r="B113" s="106" t="s">
        <v>1390</v>
      </c>
      <c r="C113" s="108" t="s">
        <v>1949</v>
      </c>
      <c r="D113" s="1009">
        <v>1356.1317944899477</v>
      </c>
      <c r="E113" s="3"/>
      <c r="F113" s="3"/>
    </row>
    <row r="114" spans="1:6" ht="30" customHeight="1" thickTop="1" thickBot="1">
      <c r="A114" s="208" t="s">
        <v>1484</v>
      </c>
      <c r="B114" s="106" t="s">
        <v>92</v>
      </c>
      <c r="C114" s="108" t="s">
        <v>1485</v>
      </c>
      <c r="D114" s="1009">
        <v>787199.60030751606</v>
      </c>
      <c r="E114" s="3"/>
      <c r="F114" s="3"/>
    </row>
    <row r="115" spans="1:6" ht="30" customHeight="1" thickTop="1" thickBot="1">
      <c r="A115" s="208" t="s">
        <v>1405</v>
      </c>
      <c r="B115" s="106" t="s">
        <v>92</v>
      </c>
      <c r="C115" s="108" t="s">
        <v>1406</v>
      </c>
      <c r="D115" s="1009">
        <v>742.30570662899402</v>
      </c>
      <c r="E115" s="3"/>
      <c r="F115" s="3"/>
    </row>
    <row r="116" spans="1:6" ht="30" customHeight="1" thickTop="1" thickBot="1">
      <c r="A116" s="208" t="s">
        <v>1355</v>
      </c>
      <c r="B116" s="106" t="s">
        <v>339</v>
      </c>
      <c r="C116" s="108" t="s">
        <v>1941</v>
      </c>
      <c r="D116" s="1009">
        <v>1380</v>
      </c>
      <c r="E116" s="3"/>
      <c r="F116" s="3"/>
    </row>
    <row r="117" spans="1:6" ht="30" customHeight="1" thickTop="1" thickBot="1">
      <c r="A117" s="208" t="s">
        <v>1383</v>
      </c>
      <c r="B117" s="106" t="s">
        <v>92</v>
      </c>
      <c r="C117" s="108" t="s">
        <v>1384</v>
      </c>
      <c r="D117" s="1009">
        <v>374059.91479357047</v>
      </c>
      <c r="E117" s="3"/>
      <c r="F117" s="3"/>
    </row>
    <row r="118" spans="1:6" ht="15.75" thickTop="1">
      <c r="E118" s="3"/>
      <c r="F118" s="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94"/>
      <c r="B1" s="697"/>
      <c r="C1" s="698"/>
      <c r="D1" s="698"/>
      <c r="E1" s="698"/>
      <c r="F1" s="698"/>
      <c r="G1" s="698"/>
      <c r="H1" s="698"/>
      <c r="I1" s="699"/>
      <c r="J1" s="706" t="s">
        <v>1017</v>
      </c>
      <c r="K1" s="713" t="s">
        <v>2304</v>
      </c>
      <c r="L1" s="714"/>
      <c r="M1" s="715"/>
    </row>
    <row r="2" spans="1:13" s="497" customFormat="1">
      <c r="A2" s="695"/>
      <c r="B2" s="719" t="s">
        <v>1018</v>
      </c>
      <c r="C2" s="720"/>
      <c r="D2" s="720"/>
      <c r="E2" s="720"/>
      <c r="F2" s="720"/>
      <c r="G2" s="720"/>
      <c r="H2" s="720"/>
      <c r="I2" s="721"/>
      <c r="J2" s="707"/>
      <c r="K2" s="716"/>
      <c r="L2" s="717"/>
      <c r="M2" s="718"/>
    </row>
    <row r="3" spans="1:13" s="497" customFormat="1">
      <c r="A3" s="695"/>
      <c r="B3" s="700" t="s">
        <v>2305</v>
      </c>
      <c r="C3" s="701"/>
      <c r="D3" s="701"/>
      <c r="E3" s="701"/>
      <c r="F3" s="701"/>
      <c r="G3" s="701"/>
      <c r="H3" s="701"/>
      <c r="I3" s="702"/>
      <c r="J3" s="711" t="s">
        <v>1019</v>
      </c>
      <c r="K3" s="723">
        <v>1</v>
      </c>
      <c r="L3" s="724"/>
      <c r="M3" s="725"/>
    </row>
    <row r="4" spans="1:13" s="497" customFormat="1">
      <c r="A4" s="695"/>
      <c r="B4" s="700" t="s">
        <v>2306</v>
      </c>
      <c r="C4" s="701"/>
      <c r="D4" s="701"/>
      <c r="E4" s="701"/>
      <c r="F4" s="701"/>
      <c r="G4" s="701"/>
      <c r="H4" s="701"/>
      <c r="I4" s="702"/>
      <c r="J4" s="722"/>
      <c r="K4" s="726"/>
      <c r="L4" s="727"/>
      <c r="M4" s="728"/>
    </row>
    <row r="5" spans="1:13" s="497" customFormat="1">
      <c r="A5" s="695"/>
      <c r="B5" s="708" t="s">
        <v>2307</v>
      </c>
      <c r="C5" s="709"/>
      <c r="D5" s="709"/>
      <c r="E5" s="709"/>
      <c r="F5" s="709"/>
      <c r="G5" s="709"/>
      <c r="H5" s="709"/>
      <c r="I5" s="710"/>
      <c r="J5" s="711" t="s">
        <v>1020</v>
      </c>
      <c r="K5" s="729"/>
      <c r="L5" s="729" t="s">
        <v>1021</v>
      </c>
      <c r="M5" s="731"/>
    </row>
    <row r="6" spans="1:13" s="497" customFormat="1" ht="13.5" customHeight="1" thickBot="1">
      <c r="A6" s="696"/>
      <c r="B6" s="703"/>
      <c r="C6" s="704"/>
      <c r="D6" s="704"/>
      <c r="E6" s="704"/>
      <c r="F6" s="704"/>
      <c r="G6" s="704"/>
      <c r="H6" s="704"/>
      <c r="I6" s="705"/>
      <c r="J6" s="712"/>
      <c r="K6" s="730"/>
      <c r="L6" s="730"/>
      <c r="M6" s="732"/>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91" t="s">
        <v>2311</v>
      </c>
      <c r="B10" s="692"/>
      <c r="C10" s="692"/>
      <c r="D10" s="692"/>
      <c r="E10" s="516" t="s">
        <v>2312</v>
      </c>
      <c r="F10" s="517"/>
      <c r="H10" s="693" t="s">
        <v>2313</v>
      </c>
      <c r="I10" s="693"/>
      <c r="J10" s="518" t="s">
        <v>2312</v>
      </c>
      <c r="K10" s="519"/>
      <c r="L10" s="519"/>
      <c r="M10" s="520"/>
    </row>
    <row r="11" spans="1:13" s="497" customFormat="1" ht="24" customHeight="1">
      <c r="A11" s="521" t="s">
        <v>1023</v>
      </c>
      <c r="B11" s="522"/>
      <c r="C11" s="690"/>
      <c r="D11" s="690"/>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3"/>
      <c r="L12" s="733"/>
      <c r="M12" s="734"/>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5" t="s">
        <v>2308</v>
      </c>
      <c r="F25" s="735"/>
      <c r="G25" s="735"/>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6" t="s">
        <v>1026</v>
      </c>
      <c r="B27" s="737"/>
      <c r="C27" s="737"/>
      <c r="D27" s="737"/>
      <c r="E27" s="737"/>
      <c r="F27" s="737"/>
      <c r="G27" s="737"/>
      <c r="H27" s="737"/>
      <c r="I27" s="737"/>
      <c r="J27" s="737"/>
      <c r="K27" s="737"/>
      <c r="L27" s="737"/>
      <c r="M27" s="738"/>
    </row>
    <row r="28" spans="1:13" ht="13.5" thickBot="1">
      <c r="A28" s="563"/>
      <c r="B28" s="564"/>
      <c r="C28" s="564"/>
      <c r="D28" s="564"/>
      <c r="E28" s="564"/>
      <c r="F28" s="564"/>
      <c r="G28" s="564"/>
      <c r="H28" s="564"/>
      <c r="I28" s="564"/>
      <c r="J28" s="564"/>
      <c r="K28" s="564"/>
      <c r="L28" s="564"/>
      <c r="M28" s="565"/>
    </row>
    <row r="29" spans="1:13" ht="25.5">
      <c r="A29" s="566" t="s">
        <v>1027</v>
      </c>
      <c r="B29" s="739" t="s">
        <v>1028</v>
      </c>
      <c r="C29" s="740"/>
      <c r="D29" s="740"/>
      <c r="E29" s="740"/>
      <c r="F29" s="740"/>
      <c r="G29" s="740"/>
      <c r="H29" s="740"/>
      <c r="I29" s="741"/>
      <c r="J29" s="567" t="s">
        <v>2321</v>
      </c>
      <c r="K29" s="742" t="s">
        <v>1029</v>
      </c>
      <c r="L29" s="743"/>
      <c r="M29" s="566" t="s">
        <v>1030</v>
      </c>
    </row>
    <row r="30" spans="1:13" ht="13.5" thickBot="1">
      <c r="A30" s="568"/>
      <c r="B30" s="569"/>
      <c r="C30" s="570"/>
      <c r="D30" s="570"/>
      <c r="E30" s="570"/>
      <c r="F30" s="570"/>
      <c r="G30" s="570"/>
      <c r="H30" s="570"/>
      <c r="I30" s="570"/>
      <c r="J30" s="571"/>
      <c r="K30" s="744"/>
      <c r="L30" s="745"/>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6" t="s">
        <v>1028</v>
      </c>
      <c r="B34" s="747"/>
      <c r="C34" s="747"/>
      <c r="D34" s="747"/>
      <c r="E34" s="747"/>
      <c r="F34" s="747"/>
      <c r="G34" s="748"/>
      <c r="H34" s="749" t="s">
        <v>1032</v>
      </c>
      <c r="I34" s="750"/>
      <c r="J34" s="579" t="s">
        <v>1033</v>
      </c>
      <c r="K34" s="751" t="s">
        <v>1034</v>
      </c>
      <c r="L34" s="748"/>
      <c r="M34" s="580" t="s">
        <v>1035</v>
      </c>
    </row>
    <row r="35" spans="1:13" s="581" customFormat="1" ht="12">
      <c r="A35" s="752"/>
      <c r="B35" s="753"/>
      <c r="C35" s="753"/>
      <c r="D35" s="753"/>
      <c r="E35" s="753"/>
      <c r="F35" s="753"/>
      <c r="G35" s="754"/>
      <c r="H35" s="755"/>
      <c r="I35" s="756"/>
      <c r="J35" s="582"/>
      <c r="K35" s="757"/>
      <c r="L35" s="754"/>
      <c r="M35" s="583"/>
    </row>
    <row r="36" spans="1:13" s="581" customFormat="1" thickBot="1">
      <c r="A36" s="758"/>
      <c r="B36" s="759"/>
      <c r="C36" s="759"/>
      <c r="D36" s="759"/>
      <c r="E36" s="759"/>
      <c r="F36" s="759"/>
      <c r="G36" s="760"/>
      <c r="H36" s="761"/>
      <c r="I36" s="762"/>
      <c r="J36" s="584"/>
      <c r="K36" s="763"/>
      <c r="L36" s="760"/>
      <c r="M36" s="585"/>
    </row>
    <row r="37" spans="1:13" s="581" customFormat="1" thickBot="1">
      <c r="A37" s="764" t="s">
        <v>1037</v>
      </c>
      <c r="B37" s="765"/>
      <c r="C37" s="765"/>
      <c r="D37" s="765"/>
      <c r="E37" s="765"/>
      <c r="F37" s="765"/>
      <c r="G37" s="765"/>
      <c r="H37" s="765"/>
      <c r="I37" s="765"/>
      <c r="J37" s="765"/>
      <c r="K37" s="765"/>
      <c r="L37" s="766"/>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6" t="s">
        <v>1028</v>
      </c>
      <c r="B41" s="747"/>
      <c r="C41" s="747"/>
      <c r="D41" s="747"/>
      <c r="E41" s="747"/>
      <c r="F41" s="747"/>
      <c r="G41" s="747"/>
      <c r="H41" s="748"/>
      <c r="I41" s="595" t="s">
        <v>1029</v>
      </c>
      <c r="J41" s="579" t="s">
        <v>1030</v>
      </c>
      <c r="K41" s="751" t="s">
        <v>1039</v>
      </c>
      <c r="L41" s="748"/>
      <c r="M41" s="580" t="s">
        <v>1035</v>
      </c>
    </row>
    <row r="42" spans="1:13" s="581" customFormat="1" ht="12">
      <c r="A42" s="767"/>
      <c r="B42" s="768"/>
      <c r="C42" s="768"/>
      <c r="D42" s="768"/>
      <c r="E42" s="768"/>
      <c r="F42" s="768"/>
      <c r="G42" s="768"/>
      <c r="H42" s="756"/>
      <c r="I42" s="596"/>
      <c r="J42" s="582"/>
      <c r="K42" s="757"/>
      <c r="L42" s="754"/>
      <c r="M42" s="583"/>
    </row>
    <row r="43" spans="1:13" s="581" customFormat="1" thickBot="1">
      <c r="A43" s="769"/>
      <c r="B43" s="770"/>
      <c r="C43" s="770"/>
      <c r="D43" s="770"/>
      <c r="E43" s="770"/>
      <c r="F43" s="770"/>
      <c r="G43" s="770"/>
      <c r="H43" s="762"/>
      <c r="I43" s="597"/>
      <c r="J43" s="598"/>
      <c r="K43" s="763"/>
      <c r="L43" s="760"/>
      <c r="M43" s="599"/>
    </row>
    <row r="44" spans="1:13" s="581" customFormat="1" thickBot="1">
      <c r="A44" s="764" t="s">
        <v>1037</v>
      </c>
      <c r="B44" s="765"/>
      <c r="C44" s="765"/>
      <c r="D44" s="765"/>
      <c r="E44" s="765"/>
      <c r="F44" s="765"/>
      <c r="G44" s="765"/>
      <c r="H44" s="765"/>
      <c r="I44" s="765"/>
      <c r="J44" s="765"/>
      <c r="K44" s="765"/>
      <c r="L44" s="766"/>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71" t="s">
        <v>1041</v>
      </c>
      <c r="B48" s="772"/>
      <c r="C48" s="772"/>
      <c r="D48" s="772"/>
      <c r="E48" s="773"/>
      <c r="F48" s="602"/>
      <c r="G48" s="603" t="s">
        <v>1029</v>
      </c>
      <c r="H48" s="604" t="s">
        <v>1042</v>
      </c>
      <c r="I48" s="605" t="s">
        <v>2339</v>
      </c>
      <c r="J48" s="604" t="s">
        <v>2340</v>
      </c>
      <c r="K48" s="774" t="s">
        <v>1045</v>
      </c>
      <c r="L48" s="773"/>
      <c r="M48" s="606" t="s">
        <v>1035</v>
      </c>
    </row>
    <row r="49" spans="1:13" s="581" customFormat="1" ht="12">
      <c r="A49" s="607"/>
      <c r="B49" s="608"/>
      <c r="C49" s="608"/>
      <c r="D49" s="608"/>
      <c r="E49" s="608"/>
      <c r="F49" s="608"/>
      <c r="G49" s="609"/>
      <c r="H49" s="582"/>
      <c r="I49" s="596"/>
      <c r="J49" s="582"/>
      <c r="K49" s="757"/>
      <c r="L49" s="754"/>
      <c r="M49" s="583"/>
    </row>
    <row r="50" spans="1:13" s="581" customFormat="1" thickBot="1">
      <c r="A50" s="610"/>
      <c r="B50" s="611"/>
      <c r="C50" s="611"/>
      <c r="D50" s="611"/>
      <c r="E50" s="611"/>
      <c r="F50" s="611"/>
      <c r="G50" s="612"/>
      <c r="H50" s="584"/>
      <c r="I50" s="594"/>
      <c r="J50" s="584"/>
      <c r="K50" s="763"/>
      <c r="L50" s="760"/>
      <c r="M50" s="585"/>
    </row>
    <row r="51" spans="1:13" s="581" customFormat="1" thickBot="1">
      <c r="A51" s="775" t="s">
        <v>1037</v>
      </c>
      <c r="B51" s="776"/>
      <c r="C51" s="776"/>
      <c r="D51" s="776"/>
      <c r="E51" s="776"/>
      <c r="F51" s="776"/>
      <c r="G51" s="776"/>
      <c r="H51" s="776"/>
      <c r="I51" s="776"/>
      <c r="J51" s="776"/>
      <c r="K51" s="776"/>
      <c r="L51" s="777"/>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71" t="s">
        <v>1028</v>
      </c>
      <c r="B55" s="772"/>
      <c r="C55" s="772"/>
      <c r="D55" s="772"/>
      <c r="E55" s="772"/>
      <c r="F55" s="772"/>
      <c r="G55" s="773"/>
      <c r="H55" s="603" t="s">
        <v>1048</v>
      </c>
      <c r="I55" s="605" t="s">
        <v>1049</v>
      </c>
      <c r="J55" s="604" t="s">
        <v>1050</v>
      </c>
      <c r="K55" s="778" t="s">
        <v>1034</v>
      </c>
      <c r="L55" s="779"/>
      <c r="M55" s="614" t="s">
        <v>1035</v>
      </c>
    </row>
    <row r="56" spans="1:13" s="581" customFormat="1" ht="12">
      <c r="A56" s="767"/>
      <c r="B56" s="768"/>
      <c r="C56" s="768"/>
      <c r="D56" s="768"/>
      <c r="E56" s="768"/>
      <c r="F56" s="768"/>
      <c r="G56" s="768"/>
      <c r="H56" s="582"/>
      <c r="I56" s="596"/>
      <c r="J56" s="582"/>
      <c r="K56" s="757"/>
      <c r="L56" s="754"/>
      <c r="M56" s="583"/>
    </row>
    <row r="57" spans="1:13" s="581" customFormat="1" thickBot="1">
      <c r="A57" s="769"/>
      <c r="B57" s="770"/>
      <c r="C57" s="770"/>
      <c r="D57" s="770"/>
      <c r="E57" s="770"/>
      <c r="F57" s="770"/>
      <c r="G57" s="770"/>
      <c r="H57" s="584"/>
      <c r="I57" s="594"/>
      <c r="J57" s="584"/>
      <c r="K57" s="763"/>
      <c r="L57" s="760"/>
      <c r="M57" s="585"/>
    </row>
    <row r="58" spans="1:13" s="581" customFormat="1" thickBot="1">
      <c r="A58" s="764" t="s">
        <v>1037</v>
      </c>
      <c r="B58" s="765"/>
      <c r="C58" s="765"/>
      <c r="D58" s="765"/>
      <c r="E58" s="765"/>
      <c r="F58" s="765"/>
      <c r="G58" s="765"/>
      <c r="H58" s="765"/>
      <c r="I58" s="765"/>
      <c r="J58" s="765"/>
      <c r="K58" s="765"/>
      <c r="L58" s="766"/>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64" t="s">
        <v>1051</v>
      </c>
      <c r="B60" s="765"/>
      <c r="C60" s="765"/>
      <c r="D60" s="765"/>
      <c r="E60" s="765"/>
      <c r="F60" s="765"/>
      <c r="G60" s="765"/>
      <c r="H60" s="765"/>
      <c r="I60" s="765"/>
      <c r="J60" s="765"/>
      <c r="K60" s="765"/>
      <c r="L60" s="766"/>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6" t="s">
        <v>1028</v>
      </c>
      <c r="B64" s="747"/>
      <c r="C64" s="747"/>
      <c r="D64" s="747"/>
      <c r="E64" s="747"/>
      <c r="F64" s="747"/>
      <c r="G64" s="747"/>
      <c r="H64" s="615"/>
      <c r="I64" s="616"/>
      <c r="J64" s="617" t="s">
        <v>1054</v>
      </c>
      <c r="K64" s="780" t="s">
        <v>1055</v>
      </c>
      <c r="L64" s="781"/>
      <c r="M64" s="618"/>
    </row>
    <row r="65" spans="1:13" s="581" customFormat="1" ht="12">
      <c r="A65" s="767" t="s">
        <v>2341</v>
      </c>
      <c r="B65" s="768"/>
      <c r="C65" s="768"/>
      <c r="D65" s="768"/>
      <c r="E65" s="768"/>
      <c r="F65" s="768"/>
      <c r="G65" s="768"/>
      <c r="H65" s="619"/>
      <c r="I65" s="620"/>
      <c r="J65" s="621"/>
      <c r="K65" s="792"/>
      <c r="L65" s="793"/>
      <c r="M65" s="622"/>
    </row>
    <row r="66" spans="1:13" s="581" customFormat="1" ht="12">
      <c r="A66" s="623" t="s">
        <v>1057</v>
      </c>
      <c r="B66" s="624"/>
      <c r="C66" s="624"/>
      <c r="D66" s="624"/>
      <c r="E66" s="624"/>
      <c r="F66" s="624"/>
      <c r="G66" s="624"/>
      <c r="H66" s="619"/>
      <c r="I66" s="620"/>
      <c r="J66" s="621"/>
      <c r="K66" s="792"/>
      <c r="L66" s="793"/>
      <c r="M66" s="622"/>
    </row>
    <row r="67" spans="1:13" s="581" customFormat="1" thickBot="1">
      <c r="A67" s="610" t="s">
        <v>1058</v>
      </c>
      <c r="B67" s="611"/>
      <c r="C67" s="611"/>
      <c r="D67" s="611"/>
      <c r="E67" s="611"/>
      <c r="F67" s="611"/>
      <c r="G67" s="611"/>
      <c r="H67" s="625"/>
      <c r="I67" s="626"/>
      <c r="J67" s="621"/>
      <c r="K67" s="794"/>
      <c r="L67" s="795"/>
      <c r="M67" s="622"/>
    </row>
    <row r="68" spans="1:13" s="581" customFormat="1" thickBot="1">
      <c r="A68" s="764" t="s">
        <v>1037</v>
      </c>
      <c r="B68" s="765"/>
      <c r="C68" s="765"/>
      <c r="D68" s="765"/>
      <c r="E68" s="765"/>
      <c r="F68" s="765"/>
      <c r="G68" s="765"/>
      <c r="H68" s="765"/>
      <c r="I68" s="765"/>
      <c r="J68" s="765"/>
      <c r="K68" s="765"/>
      <c r="L68" s="766"/>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64" t="s">
        <v>2342</v>
      </c>
      <c r="B70" s="765"/>
      <c r="C70" s="765"/>
      <c r="D70" s="765"/>
      <c r="E70" s="765"/>
      <c r="F70" s="765"/>
      <c r="G70" s="765"/>
      <c r="H70" s="765"/>
      <c r="I70" s="765"/>
      <c r="J70" s="765"/>
      <c r="K70" s="765"/>
      <c r="L70" s="766"/>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82" t="s">
        <v>2324</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2325</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8"/>
      <c r="J100" s="788"/>
      <c r="K100" s="788"/>
      <c r="L100" s="788"/>
      <c r="M100" s="789"/>
    </row>
    <row r="101" spans="1:13" ht="13.5" thickBot="1">
      <c r="A101" s="651" t="s">
        <v>2327</v>
      </c>
      <c r="B101" s="652"/>
      <c r="C101" s="652"/>
      <c r="D101" s="653"/>
      <c r="E101" s="653"/>
      <c r="F101" s="653"/>
      <c r="G101" s="653"/>
      <c r="H101" s="653"/>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76" zoomScale="78" zoomScaleNormal="78" workbookViewId="0">
      <selection activeCell="N88" sqref="N8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75" thickBot="1">
      <c r="B6" s="831"/>
      <c r="C6" s="838"/>
      <c r="D6" s="839"/>
      <c r="E6" s="839"/>
      <c r="F6" s="839"/>
      <c r="G6" s="839"/>
      <c r="H6" s="839"/>
      <c r="I6" s="839"/>
      <c r="J6" s="840"/>
      <c r="K6" s="833"/>
      <c r="L6" s="835"/>
      <c r="M6" s="835"/>
      <c r="N6" s="837"/>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10" t="s">
        <v>2311</v>
      </c>
      <c r="C10" s="811"/>
      <c r="D10" s="811"/>
      <c r="E10" s="811"/>
      <c r="F10" s="366" t="s">
        <v>2312</v>
      </c>
      <c r="G10" s="85"/>
      <c r="H10" s="367"/>
      <c r="I10" s="812" t="s">
        <v>2313</v>
      </c>
      <c r="J10" s="812"/>
      <c r="K10" s="368" t="s">
        <v>2312</v>
      </c>
      <c r="L10" s="364"/>
      <c r="M10" s="364"/>
      <c r="N10" s="365"/>
    </row>
    <row r="11" spans="2:14">
      <c r="B11" s="369" t="s">
        <v>1023</v>
      </c>
      <c r="C11" s="370"/>
      <c r="D11" s="798"/>
      <c r="E11" s="798"/>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13" t="s">
        <v>2328</v>
      </c>
      <c r="G25" s="814"/>
      <c r="H25" s="814"/>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VLOOKUP(A36,EQUIPOS!A6:D161,4,FALSE)</f>
        <v>202000</v>
      </c>
      <c r="L36" s="278"/>
      <c r="M36" s="279">
        <v>0.15</v>
      </c>
      <c r="N36" s="280">
        <f>K36/M36</f>
        <v>1346666.6666666667</v>
      </c>
    </row>
    <row r="37" spans="1:14">
      <c r="A37" t="s">
        <v>150</v>
      </c>
      <c r="B37" s="869" t="str">
        <f>VLOOKUP(A37,EQUIPOS!A7:D154,3,FALSE)</f>
        <v>Cargador : Potencia en el volante 125 hp, Clasificación de RPM del motor 2300.</v>
      </c>
      <c r="C37" s="870"/>
      <c r="D37" s="870"/>
      <c r="E37" s="870"/>
      <c r="F37" s="870"/>
      <c r="G37" s="870"/>
      <c r="H37" s="871"/>
      <c r="I37" s="275"/>
      <c r="J37" s="276"/>
      <c r="K37" s="277">
        <f>VLOOKUP(A37,EQUIPOS!A7:D162,4,FALSE)</f>
        <v>175440</v>
      </c>
      <c r="L37" s="278"/>
      <c r="M37" s="279">
        <v>0.15</v>
      </c>
      <c r="N37" s="280">
        <f>K37/M37</f>
        <v>1169600</v>
      </c>
    </row>
    <row r="38" spans="1:14">
      <c r="A38" t="s">
        <v>273</v>
      </c>
      <c r="B38" s="869" t="str">
        <f>VLOOKUP(A38,EQUIPOS!A8:D154,3,FALSE)</f>
        <v>Motosierra, 93.6 cm3 - 7.1 HP, 45-90 cm - 7.9 kg</v>
      </c>
      <c r="C38" s="870"/>
      <c r="D38" s="870"/>
      <c r="E38" s="870"/>
      <c r="F38" s="870"/>
      <c r="G38" s="870"/>
      <c r="H38" s="871"/>
      <c r="I38" s="275"/>
      <c r="J38" s="276"/>
      <c r="K38" s="277">
        <f>VLOOKUP(A38,EQUIPOS!A8:D163,4,FALSE)</f>
        <v>7500</v>
      </c>
      <c r="L38" s="278"/>
      <c r="M38" s="279">
        <v>0.15</v>
      </c>
      <c r="N38" s="281">
        <f>K38/M38</f>
        <v>50000</v>
      </c>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8511.2008676833339</v>
      </c>
    </row>
    <row r="43" spans="1:14" ht="15.75" thickBot="1">
      <c r="B43" s="820" t="s">
        <v>1037</v>
      </c>
      <c r="C43" s="821"/>
      <c r="D43" s="821"/>
      <c r="E43" s="821"/>
      <c r="F43" s="821"/>
      <c r="G43" s="821"/>
      <c r="H43" s="821"/>
      <c r="I43" s="821"/>
      <c r="J43" s="821"/>
      <c r="K43" s="821"/>
      <c r="L43" s="821"/>
      <c r="M43" s="822"/>
      <c r="N43" s="105">
        <f>SUM(N36:N42)</f>
        <v>2574777.8675343501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3" t="s">
        <v>1041</v>
      </c>
      <c r="C58" s="884"/>
      <c r="D58" s="884"/>
      <c r="E58" s="884"/>
      <c r="F58" s="884"/>
      <c r="G58" s="885"/>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7">
        <v>983.54</v>
      </c>
      <c r="M59" s="908"/>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8"/>
      <c r="M64" s="899"/>
      <c r="N64" s="304"/>
    </row>
    <row r="65" spans="1:15" ht="15.75" thickBot="1">
      <c r="B65" s="909" t="s">
        <v>1037</v>
      </c>
      <c r="C65" s="863"/>
      <c r="D65" s="863"/>
      <c r="E65" s="863"/>
      <c r="F65" s="863"/>
      <c r="G65" s="863"/>
      <c r="H65" s="863"/>
      <c r="I65" s="863"/>
      <c r="J65" s="863"/>
      <c r="K65" s="863"/>
      <c r="L65" s="863"/>
      <c r="M65" s="864"/>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54"/>
      <c r="J75" s="54"/>
      <c r="K75" s="54"/>
      <c r="L75" s="898"/>
      <c r="M75" s="899"/>
      <c r="N75" s="304"/>
    </row>
    <row r="76" spans="1:15" ht="15.75" thickBot="1">
      <c r="B76" s="820" t="s">
        <v>1037</v>
      </c>
      <c r="C76" s="821"/>
      <c r="D76" s="821"/>
      <c r="E76" s="821"/>
      <c r="F76" s="821"/>
      <c r="G76" s="821"/>
      <c r="H76" s="821"/>
      <c r="I76" s="863"/>
      <c r="J76" s="863"/>
      <c r="K76" s="863"/>
      <c r="L76" s="863"/>
      <c r="M76" s="864"/>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2779425.7848880165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555885.15697760333</v>
      </c>
      <c r="M83" s="856"/>
      <c r="N83" s="57"/>
    </row>
    <row r="84" spans="1:14">
      <c r="B84" s="95" t="s">
        <v>1057</v>
      </c>
      <c r="C84" s="96"/>
      <c r="D84" s="96"/>
      <c r="E84" s="96"/>
      <c r="F84" s="96"/>
      <c r="G84" s="96"/>
      <c r="H84" s="96"/>
      <c r="I84" s="93"/>
      <c r="J84" s="94"/>
      <c r="K84" s="312">
        <v>0.05</v>
      </c>
      <c r="L84" s="855">
        <f>N78*K84</f>
        <v>138971.28924440083</v>
      </c>
      <c r="M84" s="856"/>
      <c r="N84" s="57"/>
    </row>
    <row r="85" spans="1:14" ht="15.75" thickBot="1">
      <c r="B85" s="97" t="s">
        <v>1058</v>
      </c>
      <c r="C85" s="98"/>
      <c r="D85" s="98"/>
      <c r="E85" s="98"/>
      <c r="F85" s="98"/>
      <c r="G85" s="98"/>
      <c r="H85" s="98"/>
      <c r="I85" s="99"/>
      <c r="J85" s="100"/>
      <c r="K85" s="313">
        <v>0.05</v>
      </c>
      <c r="L85" s="857">
        <f>N78*K85</f>
        <v>138971.28924440083</v>
      </c>
      <c r="M85" s="858"/>
      <c r="N85" s="57"/>
    </row>
    <row r="86" spans="1:14" ht="15.75" thickBot="1">
      <c r="B86" s="820" t="s">
        <v>1037</v>
      </c>
      <c r="C86" s="821"/>
      <c r="D86" s="821"/>
      <c r="E86" s="821"/>
      <c r="F86" s="821"/>
      <c r="G86" s="821"/>
      <c r="H86" s="821"/>
      <c r="I86" s="821"/>
      <c r="J86" s="821"/>
      <c r="K86" s="821"/>
      <c r="L86" s="821"/>
      <c r="M86" s="822"/>
      <c r="N86" s="58">
        <f>L83+L84+L85</f>
        <v>833827.73546640493</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3613253.5203544213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75" thickBot="1">
      <c r="B6" s="831"/>
      <c r="C6" s="838"/>
      <c r="D6" s="839"/>
      <c r="E6" s="839"/>
      <c r="F6" s="839"/>
      <c r="G6" s="839"/>
      <c r="H6" s="839"/>
      <c r="I6" s="839"/>
      <c r="J6" s="840"/>
      <c r="K6" s="833"/>
      <c r="L6" s="835"/>
      <c r="M6" s="835"/>
      <c r="N6" s="837"/>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0" t="s">
        <v>2311</v>
      </c>
      <c r="C10" s="811"/>
      <c r="D10" s="811"/>
      <c r="E10" s="811"/>
      <c r="F10" s="399" t="s">
        <v>2312</v>
      </c>
      <c r="G10" s="85"/>
      <c r="H10" s="367"/>
      <c r="I10" s="812" t="s">
        <v>2313</v>
      </c>
      <c r="J10" s="812"/>
      <c r="K10" s="400" t="s">
        <v>2312</v>
      </c>
      <c r="L10" s="364"/>
      <c r="M10" s="364"/>
      <c r="N10" s="36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249</v>
      </c>
      <c r="B36" s="869" t="str">
        <f>VLOOKUP(A36,EQUIPOS!A6:D154,3,FALSE)</f>
        <v>Guadañadora, Cilindraje 41.5 cm3, Longitud del mango 1450 mm, Peso 7.4 kg</v>
      </c>
      <c r="C36" s="870"/>
      <c r="D36" s="870"/>
      <c r="E36" s="870"/>
      <c r="F36" s="870"/>
      <c r="G36" s="870"/>
      <c r="H36" s="871"/>
      <c r="I36" s="275"/>
      <c r="J36" s="276"/>
      <c r="K36" s="277">
        <f>VLOOKUP(A36,EQUIPOS!A6:D161,4,FALSE)</f>
        <v>4000</v>
      </c>
      <c r="L36" s="278"/>
      <c r="M36" s="279">
        <v>0.36</v>
      </c>
      <c r="N36" s="280">
        <f>K36/M36</f>
        <v>11111.111111111111</v>
      </c>
    </row>
    <row r="37" spans="1:14">
      <c r="A37" t="s">
        <v>273</v>
      </c>
      <c r="B37" s="869" t="str">
        <f>VLOOKUP(A37,EQUIPOS!A7:D154,3,FALSE)</f>
        <v>Motosierra, 93.6 cm3 - 7.1 HP, 45-90 cm - 7.9 kg</v>
      </c>
      <c r="C37" s="870"/>
      <c r="D37" s="870"/>
      <c r="E37" s="870"/>
      <c r="F37" s="870"/>
      <c r="G37" s="870"/>
      <c r="H37" s="871"/>
      <c r="I37" s="275"/>
      <c r="J37" s="276"/>
      <c r="K37" s="277">
        <f>VLOOKUP(A37,EQUIPOS!A7:D162,4,FALSE)</f>
        <v>7500</v>
      </c>
      <c r="L37" s="278"/>
      <c r="M37" s="279">
        <v>0.10299999999999999</v>
      </c>
      <c r="N37" s="280">
        <f>K37/M37</f>
        <v>72815.533980582535</v>
      </c>
    </row>
    <row r="38" spans="1:14">
      <c r="B38" s="869"/>
      <c r="C38" s="870"/>
      <c r="D38" s="870"/>
      <c r="E38" s="870"/>
      <c r="F38" s="870"/>
      <c r="G38" s="870"/>
      <c r="H38" s="871"/>
      <c r="I38" s="275"/>
      <c r="J38" s="276"/>
      <c r="K38" s="277"/>
      <c r="L38" s="278"/>
      <c r="M38" s="279"/>
      <c r="N38" s="281"/>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1773.1668474340277</v>
      </c>
    </row>
    <row r="43" spans="1:14" ht="15.75" thickBot="1">
      <c r="B43" s="820" t="s">
        <v>1037</v>
      </c>
      <c r="C43" s="821"/>
      <c r="D43" s="821"/>
      <c r="E43" s="821"/>
      <c r="F43" s="821"/>
      <c r="G43" s="821"/>
      <c r="H43" s="821"/>
      <c r="I43" s="821"/>
      <c r="J43" s="821"/>
      <c r="K43" s="821"/>
      <c r="L43" s="821"/>
      <c r="M43" s="822"/>
      <c r="N43" s="105">
        <f>SUM(N36:N42)</f>
        <v>85699.81193912767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7">
        <f>'900.2'!N78</f>
        <v>848.4848484848485</v>
      </c>
      <c r="M59" s="908"/>
      <c r="N59" s="295">
        <f>K59*L59</f>
        <v>42424.242424242424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42424.242424242424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163587.39131205063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32717.478262410128</v>
      </c>
      <c r="M83" s="856"/>
      <c r="N83" s="57"/>
    </row>
    <row r="84" spans="1:14">
      <c r="B84" s="95" t="s">
        <v>1057</v>
      </c>
      <c r="C84" s="96"/>
      <c r="D84" s="96"/>
      <c r="E84" s="96"/>
      <c r="F84" s="96"/>
      <c r="G84" s="96"/>
      <c r="H84" s="96"/>
      <c r="I84" s="93"/>
      <c r="J84" s="94"/>
      <c r="K84" s="312">
        <v>0.05</v>
      </c>
      <c r="L84" s="855">
        <f>N78*K84</f>
        <v>8179.369565602532</v>
      </c>
      <c r="M84" s="856"/>
      <c r="N84" s="57"/>
    </row>
    <row r="85" spans="1:14" ht="15.75" thickBot="1">
      <c r="B85" s="97" t="s">
        <v>1058</v>
      </c>
      <c r="C85" s="98"/>
      <c r="D85" s="98"/>
      <c r="E85" s="98"/>
      <c r="F85" s="98"/>
      <c r="G85" s="98"/>
      <c r="H85" s="98"/>
      <c r="I85" s="99"/>
      <c r="J85" s="100"/>
      <c r="K85" s="313">
        <v>0.05</v>
      </c>
      <c r="L85" s="857">
        <f>N78*K85</f>
        <v>8179.369565602532</v>
      </c>
      <c r="M85" s="858"/>
      <c r="N85" s="57"/>
    </row>
    <row r="86" spans="1:14" ht="15.75" thickBot="1">
      <c r="B86" s="820" t="s">
        <v>1037</v>
      </c>
      <c r="C86" s="821"/>
      <c r="D86" s="821"/>
      <c r="E86" s="821"/>
      <c r="F86" s="821"/>
      <c r="G86" s="821"/>
      <c r="H86" s="821"/>
      <c r="I86" s="821"/>
      <c r="J86" s="821"/>
      <c r="K86" s="821"/>
      <c r="L86" s="821"/>
      <c r="M86" s="822"/>
      <c r="N86" s="58">
        <f>L83+L84+L85</f>
        <v>49076.217393615188</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212663.60870566583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79" zoomScale="78" zoomScaleNormal="78" workbookViewId="0">
      <selection activeCell="K38" sqref="K3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5"/>
      <c r="J36" s="276"/>
      <c r="K36" s="277">
        <f>VLOOKUP(A36,EQUIPOS!A6:D161,4,FALSE)</f>
        <v>175440</v>
      </c>
      <c r="L36" s="278"/>
      <c r="M36" s="279">
        <v>2.375</v>
      </c>
      <c r="N36" s="280">
        <f>K36/M36</f>
        <v>73869.473684210519</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2.375</v>
      </c>
      <c r="N37" s="280">
        <f>K37/M37</f>
        <v>36452.631578947367</v>
      </c>
    </row>
    <row r="38" spans="1:14">
      <c r="A38" t="s">
        <v>195</v>
      </c>
      <c r="B38" s="869" t="str">
        <f>VLOOKUP(A38,EQUIPOS!A7:D154,3,FALSE)</f>
        <v xml:space="preserve">Equipo de oxicorte, Capacidad de corte: hasta 6´´ (152mm) </v>
      </c>
      <c r="C38" s="870"/>
      <c r="D38" s="870"/>
      <c r="E38" s="870"/>
      <c r="F38" s="870"/>
      <c r="G38" s="870"/>
      <c r="H38" s="871"/>
      <c r="I38" s="275"/>
      <c r="J38" s="276"/>
      <c r="K38" s="277">
        <f>VLOOKUP(A38,EQUIPOS!A7:D162,4,FALSE)</f>
        <v>3850</v>
      </c>
      <c r="L38" s="278"/>
      <c r="M38" s="279">
        <v>2.375</v>
      </c>
      <c r="N38" s="281">
        <f>K38/M38</f>
        <v>1621.0526315789473</v>
      </c>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1343.873821213158</v>
      </c>
    </row>
    <row r="43" spans="1:14" ht="15.75" thickBot="1">
      <c r="B43" s="820" t="s">
        <v>1037</v>
      </c>
      <c r="C43" s="821"/>
      <c r="D43" s="821"/>
      <c r="E43" s="821"/>
      <c r="F43" s="821"/>
      <c r="G43" s="821"/>
      <c r="H43" s="821"/>
      <c r="I43" s="821"/>
      <c r="J43" s="821"/>
      <c r="K43" s="821"/>
      <c r="L43" s="821"/>
      <c r="M43" s="822"/>
      <c r="N43" s="105">
        <f>SUM(N36:N42)</f>
        <v>113287.03171595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88">
        <f>N43+N54+N65+N76</f>
        <v>127574.25477656642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25514.850955313286</v>
      </c>
      <c r="M83" s="856"/>
      <c r="N83" s="57"/>
    </row>
    <row r="84" spans="1:14">
      <c r="B84" s="95" t="s">
        <v>1057</v>
      </c>
      <c r="C84" s="96"/>
      <c r="D84" s="96"/>
      <c r="E84" s="96"/>
      <c r="F84" s="96"/>
      <c r="G84" s="96"/>
      <c r="H84" s="96"/>
      <c r="I84" s="93"/>
      <c r="J84" s="94"/>
      <c r="K84" s="312">
        <v>0.05</v>
      </c>
      <c r="L84" s="855">
        <f>N78*K84</f>
        <v>6378.7127388283216</v>
      </c>
      <c r="M84" s="856"/>
      <c r="N84" s="57"/>
    </row>
    <row r="85" spans="1:14" ht="15.75" thickBot="1">
      <c r="B85" s="97" t="s">
        <v>1058</v>
      </c>
      <c r="C85" s="98"/>
      <c r="D85" s="98"/>
      <c r="E85" s="98"/>
      <c r="F85" s="98"/>
      <c r="G85" s="98"/>
      <c r="H85" s="98"/>
      <c r="I85" s="99"/>
      <c r="J85" s="100"/>
      <c r="K85" s="313">
        <v>0.05</v>
      </c>
      <c r="L85" s="857">
        <f>N78*K85</f>
        <v>6378.7127388283216</v>
      </c>
      <c r="M85" s="858"/>
      <c r="N85" s="57"/>
    </row>
    <row r="86" spans="1:14" ht="15.75" thickBot="1">
      <c r="B86" s="820" t="s">
        <v>1037</v>
      </c>
      <c r="C86" s="821"/>
      <c r="D86" s="821"/>
      <c r="E86" s="821"/>
      <c r="F86" s="821"/>
      <c r="G86" s="821"/>
      <c r="H86" s="821"/>
      <c r="I86" s="821"/>
      <c r="J86" s="821"/>
      <c r="K86" s="821"/>
      <c r="L86" s="821"/>
      <c r="M86" s="822"/>
      <c r="N86" s="58">
        <f>L83+L84+L85</f>
        <v>38272.276432969928</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58">
        <f>N78+N86</f>
        <v>165846.53120953636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75" thickBot="1">
      <c r="B6" s="831"/>
      <c r="C6" s="838"/>
      <c r="D6" s="839"/>
      <c r="E6" s="839"/>
      <c r="F6" s="839"/>
      <c r="G6" s="839"/>
      <c r="H6" s="839"/>
      <c r="I6" s="839"/>
      <c r="J6" s="840"/>
      <c r="K6" s="833"/>
      <c r="L6" s="835"/>
      <c r="M6" s="835"/>
      <c r="N6" s="837"/>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0" t="s">
        <v>2311</v>
      </c>
      <c r="C10" s="811"/>
      <c r="D10" s="811"/>
      <c r="E10" s="811"/>
      <c r="F10" s="399" t="s">
        <v>2312</v>
      </c>
      <c r="G10" s="85"/>
      <c r="H10" s="367"/>
      <c r="I10" s="812" t="s">
        <v>2313</v>
      </c>
      <c r="J10" s="812"/>
      <c r="K10" s="400" t="s">
        <v>2312</v>
      </c>
      <c r="L10" s="364"/>
      <c r="M10" s="364"/>
      <c r="N10" s="36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5"/>
      <c r="J36" s="276"/>
      <c r="K36" s="277">
        <f>VLOOKUP(A36,EQUIPOS!A6:D161,4,FALSE)</f>
        <v>245050</v>
      </c>
      <c r="L36" s="278"/>
      <c r="M36" s="279">
        <v>2.5</v>
      </c>
      <c r="N36" s="280">
        <f>K36/M36</f>
        <v>98020</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2.5</v>
      </c>
      <c r="N37" s="280">
        <f>K37/M37</f>
        <v>34630</v>
      </c>
    </row>
    <row r="38" spans="1:14">
      <c r="A38" t="s">
        <v>195</v>
      </c>
      <c r="B38" s="869" t="str">
        <f>VLOOKUP(A38,EQUIPOS!A8:D154,3,FALSE)</f>
        <v xml:space="preserve">Equipo de oxicorte, Capacidad de corte: hasta 6´´ (152mm) </v>
      </c>
      <c r="C38" s="870"/>
      <c r="D38" s="870"/>
      <c r="E38" s="870"/>
      <c r="F38" s="870"/>
      <c r="G38" s="870"/>
      <c r="H38" s="871"/>
      <c r="I38" s="275"/>
      <c r="J38" s="276"/>
      <c r="K38" s="277">
        <f>VLOOKUP(A38,EQUIPOS!A8:D163,4,FALSE)</f>
        <v>3850</v>
      </c>
      <c r="L38" s="278"/>
      <c r="M38" s="279">
        <v>2.5</v>
      </c>
      <c r="N38" s="280">
        <f>K38/M38</f>
        <v>1540</v>
      </c>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255.33602603049999</v>
      </c>
    </row>
    <row r="43" spans="1:14" ht="15.75" thickBot="1">
      <c r="B43" s="820" t="s">
        <v>1037</v>
      </c>
      <c r="C43" s="821"/>
      <c r="D43" s="821"/>
      <c r="E43" s="821"/>
      <c r="F43" s="821"/>
      <c r="G43" s="821"/>
      <c r="H43" s="821"/>
      <c r="I43" s="821"/>
      <c r="J43" s="821"/>
      <c r="K43" s="821"/>
      <c r="L43" s="821"/>
      <c r="M43" s="822"/>
      <c r="N43" s="105">
        <f>SUM(N36:N42)</f>
        <v>134445.33602603051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N70+N71+N72+N73+N74</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148060.62217604037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29612.124435208076</v>
      </c>
      <c r="M83" s="856"/>
      <c r="N83" s="57"/>
    </row>
    <row r="84" spans="1:14">
      <c r="B84" s="95" t="s">
        <v>1057</v>
      </c>
      <c r="C84" s="96"/>
      <c r="D84" s="96"/>
      <c r="E84" s="96"/>
      <c r="F84" s="96"/>
      <c r="G84" s="96"/>
      <c r="H84" s="96"/>
      <c r="I84" s="93"/>
      <c r="J84" s="94"/>
      <c r="K84" s="312">
        <v>0.05</v>
      </c>
      <c r="L84" s="855">
        <f>N78*K84</f>
        <v>7403.0311088020189</v>
      </c>
      <c r="M84" s="856"/>
      <c r="N84" s="57"/>
    </row>
    <row r="85" spans="1:14" ht="15.75" thickBot="1">
      <c r="B85" s="97" t="s">
        <v>1058</v>
      </c>
      <c r="C85" s="98"/>
      <c r="D85" s="98"/>
      <c r="E85" s="98"/>
      <c r="F85" s="98"/>
      <c r="G85" s="98"/>
      <c r="H85" s="98"/>
      <c r="I85" s="99"/>
      <c r="J85" s="100"/>
      <c r="K85" s="313">
        <v>0.05</v>
      </c>
      <c r="L85" s="857">
        <f>N78*K85</f>
        <v>7403.0311088020189</v>
      </c>
      <c r="M85" s="858"/>
      <c r="N85" s="57"/>
    </row>
    <row r="86" spans="1:14" ht="15.75" thickBot="1">
      <c r="B86" s="820" t="s">
        <v>1037</v>
      </c>
      <c r="C86" s="821"/>
      <c r="D86" s="821"/>
      <c r="E86" s="821"/>
      <c r="F86" s="821"/>
      <c r="G86" s="821"/>
      <c r="H86" s="821"/>
      <c r="I86" s="821"/>
      <c r="J86" s="821"/>
      <c r="K86" s="821"/>
      <c r="L86" s="821"/>
      <c r="M86" s="822"/>
      <c r="N86" s="58">
        <f>L83+L84+L85</f>
        <v>44418.18665281211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192478.80882885249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75" thickBot="1">
      <c r="B6" s="831"/>
      <c r="C6" s="838"/>
      <c r="D6" s="839"/>
      <c r="E6" s="839"/>
      <c r="F6" s="839"/>
      <c r="G6" s="839"/>
      <c r="H6" s="839"/>
      <c r="I6" s="839"/>
      <c r="J6" s="840"/>
      <c r="K6" s="833"/>
      <c r="L6" s="835"/>
      <c r="M6" s="835"/>
      <c r="N6" s="837"/>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0" t="s">
        <v>2311</v>
      </c>
      <c r="C10" s="811"/>
      <c r="D10" s="811"/>
      <c r="E10" s="811"/>
      <c r="F10" s="399" t="s">
        <v>2312</v>
      </c>
      <c r="G10" s="85"/>
      <c r="H10" s="367"/>
      <c r="I10" s="812" t="s">
        <v>2313</v>
      </c>
      <c r="J10" s="812"/>
      <c r="K10" s="400" t="s">
        <v>2312</v>
      </c>
      <c r="L10" s="364"/>
      <c r="M10" s="364"/>
      <c r="N10" s="36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5"/>
      <c r="J36" s="276"/>
      <c r="K36" s="277">
        <f>VLOOKUP(A36,EQUIPOS!A6:D161,4,FALSE)</f>
        <v>175440</v>
      </c>
      <c r="L36" s="278"/>
      <c r="M36" s="279">
        <v>9.25</v>
      </c>
      <c r="N36" s="280">
        <f>K36/M36</f>
        <v>18966.486486486487</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9.25</v>
      </c>
      <c r="N37" s="280">
        <f>K37/M37</f>
        <v>9359.45945945946</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55.207789412000004</v>
      </c>
    </row>
    <row r="43" spans="1:14" ht="15.75" thickBot="1">
      <c r="B43" s="820" t="s">
        <v>1037</v>
      </c>
      <c r="C43" s="821"/>
      <c r="D43" s="821"/>
      <c r="E43" s="821"/>
      <c r="F43" s="821"/>
      <c r="G43" s="821"/>
      <c r="H43" s="821"/>
      <c r="I43" s="821"/>
      <c r="J43" s="821"/>
      <c r="K43" s="821"/>
      <c r="L43" s="821"/>
      <c r="M43" s="822"/>
      <c r="N43" s="105">
        <f>SUM(N36:N42)</f>
        <v>28381.153735357948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31990.028054442795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6398.0056108885592</v>
      </c>
      <c r="M83" s="856"/>
      <c r="N83" s="57"/>
    </row>
    <row r="84" spans="1:14">
      <c r="B84" s="95" t="s">
        <v>1057</v>
      </c>
      <c r="C84" s="96"/>
      <c r="D84" s="96"/>
      <c r="E84" s="96"/>
      <c r="F84" s="96"/>
      <c r="G84" s="96"/>
      <c r="H84" s="96"/>
      <c r="I84" s="93"/>
      <c r="J84" s="94"/>
      <c r="K84" s="312">
        <v>0.05</v>
      </c>
      <c r="L84" s="855">
        <f>N78*K84</f>
        <v>1599.5014027221398</v>
      </c>
      <c r="M84" s="856"/>
      <c r="N84" s="57"/>
    </row>
    <row r="85" spans="1:14" ht="15.75" thickBot="1">
      <c r="B85" s="97" t="s">
        <v>1058</v>
      </c>
      <c r="C85" s="98"/>
      <c r="D85" s="98"/>
      <c r="E85" s="98"/>
      <c r="F85" s="98"/>
      <c r="G85" s="98"/>
      <c r="H85" s="98"/>
      <c r="I85" s="99"/>
      <c r="J85" s="100"/>
      <c r="K85" s="313">
        <v>0.05</v>
      </c>
      <c r="L85" s="857">
        <f>N78*K85</f>
        <v>1599.5014027221398</v>
      </c>
      <c r="M85" s="858"/>
      <c r="N85" s="57"/>
    </row>
    <row r="86" spans="1:14" ht="15.75" thickBot="1">
      <c r="B86" s="820" t="s">
        <v>1037</v>
      </c>
      <c r="C86" s="821"/>
      <c r="D86" s="821"/>
      <c r="E86" s="821"/>
      <c r="F86" s="821"/>
      <c r="G86" s="821"/>
      <c r="H86" s="821"/>
      <c r="I86" s="821"/>
      <c r="J86" s="821"/>
      <c r="K86" s="821"/>
      <c r="L86" s="821"/>
      <c r="M86" s="822"/>
      <c r="N86" s="58">
        <f>L83+L84+L85</f>
        <v>9597.0084163328393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41587.036470775638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5"/>
      <c r="J36" s="276"/>
      <c r="K36" s="277">
        <f>VLOOKUP(A36,EQUIPOS!A6:D161,4,FALSE)</f>
        <v>86575</v>
      </c>
      <c r="L36" s="278"/>
      <c r="M36" s="279">
        <v>2.5</v>
      </c>
      <c r="N36" s="280">
        <f>K36/M36</f>
        <v>34630</v>
      </c>
    </row>
    <row r="37" span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1021.344104122</v>
      </c>
    </row>
    <row r="43" spans="1:14" ht="15.75" thickBot="1">
      <c r="B43" s="820" t="s">
        <v>1037</v>
      </c>
      <c r="C43" s="821"/>
      <c r="D43" s="821"/>
      <c r="E43" s="821"/>
      <c r="F43" s="821"/>
      <c r="G43" s="821"/>
      <c r="H43" s="821"/>
      <c r="I43" s="821"/>
      <c r="J43" s="821"/>
      <c r="K43" s="821"/>
      <c r="L43" s="821"/>
      <c r="M43" s="822"/>
      <c r="N43" s="105">
        <f>SUM(N36:N42)</f>
        <v>35651.344104121999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N70+N71+N72+N73+N74</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46713.269993826849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9342.6539987653705</v>
      </c>
      <c r="M83" s="856"/>
      <c r="N83" s="57"/>
    </row>
    <row r="84" spans="1:14">
      <c r="B84" s="95" t="s">
        <v>1057</v>
      </c>
      <c r="C84" s="96"/>
      <c r="D84" s="96"/>
      <c r="E84" s="96"/>
      <c r="F84" s="96"/>
      <c r="G84" s="96"/>
      <c r="H84" s="96"/>
      <c r="I84" s="93"/>
      <c r="J84" s="94"/>
      <c r="K84" s="312">
        <v>0.05</v>
      </c>
      <c r="L84" s="855">
        <f>N78*K84</f>
        <v>2335.6634996913426</v>
      </c>
      <c r="M84" s="856"/>
      <c r="N84" s="57"/>
    </row>
    <row r="85" spans="1:14" ht="15.75" thickBot="1">
      <c r="B85" s="97" t="s">
        <v>1058</v>
      </c>
      <c r="C85" s="98"/>
      <c r="D85" s="98"/>
      <c r="E85" s="98"/>
      <c r="F85" s="98"/>
      <c r="G85" s="98"/>
      <c r="H85" s="98"/>
      <c r="I85" s="99"/>
      <c r="J85" s="100"/>
      <c r="K85" s="313">
        <v>0.05</v>
      </c>
      <c r="L85" s="857">
        <f>N78*K85</f>
        <v>2335.6634996913426</v>
      </c>
      <c r="M85" s="858"/>
      <c r="N85" s="57"/>
    </row>
    <row r="86" spans="1:14" ht="15.75" thickBot="1">
      <c r="B86" s="820" t="s">
        <v>1037</v>
      </c>
      <c r="C86" s="821"/>
      <c r="D86" s="821"/>
      <c r="E86" s="821"/>
      <c r="F86" s="821"/>
      <c r="G86" s="821"/>
      <c r="H86" s="821"/>
      <c r="I86" s="821"/>
      <c r="J86" s="821"/>
      <c r="K86" s="821"/>
      <c r="L86" s="821"/>
      <c r="M86" s="822"/>
      <c r="N86" s="58">
        <f>L83+L84+L85</f>
        <v>14013.980998148054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60727.250991974899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5"/>
      <c r="J36" s="276"/>
      <c r="K36" s="277">
        <f>VLOOKUP(A36,EQUIPOS!A6:D161,4,FALSE)</f>
        <v>175440</v>
      </c>
      <c r="L36" s="278"/>
      <c r="M36" s="279">
        <v>2.375</v>
      </c>
      <c r="N36" s="280">
        <f>K36/M36</f>
        <v>73869.473684210519</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2.375</v>
      </c>
      <c r="N37" s="280">
        <f>K37/M37</f>
        <v>36452.631578947367</v>
      </c>
    </row>
    <row r="38" spans="1:14">
      <c r="A38" t="s">
        <v>195</v>
      </c>
      <c r="B38" s="869" t="str">
        <f>VLOOKUP(A38,EQUIPOS!A8:D154,3,FALSE)</f>
        <v xml:space="preserve">Equipo de oxicorte, Capacidad de corte: hasta 6´´ (152mm) </v>
      </c>
      <c r="C38" s="870"/>
      <c r="D38" s="870"/>
      <c r="E38" s="870"/>
      <c r="F38" s="870"/>
      <c r="G38" s="870"/>
      <c r="H38" s="871"/>
      <c r="I38" s="275"/>
      <c r="J38" s="276"/>
      <c r="K38" s="277">
        <f>VLOOKUP(A38,EQUIPOS!A8:D163,4,FALSE)</f>
        <v>3850</v>
      </c>
      <c r="L38" s="278"/>
      <c r="M38" s="279">
        <v>2.375</v>
      </c>
      <c r="N38" s="280">
        <f>K38/M38</f>
        <v>1621.0526315789473</v>
      </c>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1343.873821213158</v>
      </c>
    </row>
    <row r="43" spans="1:14" ht="15.75" thickBot="1">
      <c r="B43" s="820" t="s">
        <v>1037</v>
      </c>
      <c r="C43" s="821"/>
      <c r="D43" s="821"/>
      <c r="E43" s="821"/>
      <c r="F43" s="821"/>
      <c r="G43" s="821"/>
      <c r="H43" s="821"/>
      <c r="I43" s="821"/>
      <c r="J43" s="821"/>
      <c r="K43" s="821"/>
      <c r="L43" s="821"/>
      <c r="M43" s="822"/>
      <c r="N43" s="105">
        <f>SUM(N36:N42)</f>
        <v>113287.03171595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127574.25477656642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25514.850955313286</v>
      </c>
      <c r="M83" s="856"/>
      <c r="N83" s="57"/>
    </row>
    <row r="84" spans="1:14">
      <c r="B84" s="95" t="s">
        <v>1057</v>
      </c>
      <c r="C84" s="96"/>
      <c r="D84" s="96"/>
      <c r="E84" s="96"/>
      <c r="F84" s="96"/>
      <c r="G84" s="96"/>
      <c r="H84" s="96"/>
      <c r="I84" s="93"/>
      <c r="J84" s="94"/>
      <c r="K84" s="312">
        <v>0.05</v>
      </c>
      <c r="L84" s="855">
        <f>N78*K84</f>
        <v>6378.7127388283216</v>
      </c>
      <c r="M84" s="856"/>
      <c r="N84" s="57"/>
    </row>
    <row r="85" spans="1:14" ht="15.75" thickBot="1">
      <c r="B85" s="97" t="s">
        <v>1058</v>
      </c>
      <c r="C85" s="98"/>
      <c r="D85" s="98"/>
      <c r="E85" s="98"/>
      <c r="F85" s="98"/>
      <c r="G85" s="98"/>
      <c r="H85" s="98"/>
      <c r="I85" s="99"/>
      <c r="J85" s="100"/>
      <c r="K85" s="313">
        <v>0.05</v>
      </c>
      <c r="L85" s="857">
        <f>N78*K85</f>
        <v>6378.7127388283216</v>
      </c>
      <c r="M85" s="858"/>
      <c r="N85" s="57"/>
    </row>
    <row r="86" spans="1:14" ht="15.75" thickBot="1">
      <c r="B86" s="820" t="s">
        <v>1037</v>
      </c>
      <c r="C86" s="821"/>
      <c r="D86" s="821"/>
      <c r="E86" s="821"/>
      <c r="F86" s="821"/>
      <c r="G86" s="821"/>
      <c r="H86" s="821"/>
      <c r="I86" s="821"/>
      <c r="J86" s="821"/>
      <c r="K86" s="821"/>
      <c r="L86" s="821"/>
      <c r="M86" s="822"/>
      <c r="N86" s="58">
        <f>L83+L84+L85</f>
        <v>38272.276432969928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165846.53120953636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5"/>
      <c r="J36" s="276"/>
      <c r="K36" s="277">
        <f>VLOOKUP(A36,EQUIPOS!A6:D161,4,FALSE)</f>
        <v>245050</v>
      </c>
      <c r="L36" s="278"/>
      <c r="M36" s="279">
        <v>2.5</v>
      </c>
      <c r="N36" s="280">
        <f>K36/M36</f>
        <v>98020</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2.5</v>
      </c>
      <c r="N37" s="280">
        <f>K37/M37</f>
        <v>34630</v>
      </c>
    </row>
    <row r="38" spans="1:14">
      <c r="A38" t="s">
        <v>195</v>
      </c>
      <c r="B38" s="869" t="str">
        <f>VLOOKUP(A38,EQUIPOS!A8:D154,3,FALSE)</f>
        <v xml:space="preserve">Equipo de oxicorte, Capacidad de corte: hasta 6´´ (152mm) </v>
      </c>
      <c r="C38" s="870"/>
      <c r="D38" s="870"/>
      <c r="E38" s="870"/>
      <c r="F38" s="870"/>
      <c r="G38" s="870"/>
      <c r="H38" s="871"/>
      <c r="I38" s="275"/>
      <c r="J38" s="276"/>
      <c r="K38" s="277">
        <f>VLOOKUP(A38,EQUIPOS!A8:D163,4,FALSE)</f>
        <v>3850</v>
      </c>
      <c r="L38" s="278"/>
      <c r="M38" s="279">
        <v>2.5</v>
      </c>
      <c r="N38" s="280">
        <f>K38/M38</f>
        <v>1540</v>
      </c>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255.33602603049999</v>
      </c>
    </row>
    <row r="43" spans="1:14" ht="15.75" thickBot="1">
      <c r="B43" s="820" t="s">
        <v>1037</v>
      </c>
      <c r="C43" s="821"/>
      <c r="D43" s="821"/>
      <c r="E43" s="821"/>
      <c r="F43" s="821"/>
      <c r="G43" s="821"/>
      <c r="H43" s="821"/>
      <c r="I43" s="821"/>
      <c r="J43" s="821"/>
      <c r="K43" s="821"/>
      <c r="L43" s="821"/>
      <c r="M43" s="822"/>
      <c r="N43" s="105">
        <f>SUM(N36:N42)</f>
        <v>134445.33602603051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7">
        <f>'900.2'!N78</f>
        <v>848.4848484848485</v>
      </c>
      <c r="M59" s="908"/>
      <c r="N59" s="295">
        <f>K59*L59</f>
        <v>848.4848484848485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848.4848484848485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148060.62217604037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29612.124435208076</v>
      </c>
      <c r="M83" s="856"/>
      <c r="N83" s="57"/>
    </row>
    <row r="84" spans="1:14">
      <c r="B84" s="95" t="s">
        <v>1057</v>
      </c>
      <c r="C84" s="96"/>
      <c r="D84" s="96"/>
      <c r="E84" s="96"/>
      <c r="F84" s="96"/>
      <c r="G84" s="96"/>
      <c r="H84" s="96"/>
      <c r="I84" s="93"/>
      <c r="J84" s="94"/>
      <c r="K84" s="312">
        <v>0.05</v>
      </c>
      <c r="L84" s="855">
        <f>N78*K84</f>
        <v>7403.0311088020189</v>
      </c>
      <c r="M84" s="856"/>
      <c r="N84" s="57"/>
    </row>
    <row r="85" spans="1:14" ht="15.75" thickBot="1">
      <c r="B85" s="97" t="s">
        <v>1058</v>
      </c>
      <c r="C85" s="98"/>
      <c r="D85" s="98"/>
      <c r="E85" s="98"/>
      <c r="F85" s="98"/>
      <c r="G85" s="98"/>
      <c r="H85" s="98"/>
      <c r="I85" s="99"/>
      <c r="J85" s="100"/>
      <c r="K85" s="313">
        <v>0.05</v>
      </c>
      <c r="L85" s="857">
        <f>N78*K85</f>
        <v>7403.0311088020189</v>
      </c>
      <c r="M85" s="858"/>
      <c r="N85" s="57"/>
    </row>
    <row r="86" spans="1:14" ht="15.75" thickBot="1">
      <c r="B86" s="820" t="s">
        <v>1037</v>
      </c>
      <c r="C86" s="821"/>
      <c r="D86" s="821"/>
      <c r="E86" s="821"/>
      <c r="F86" s="821"/>
      <c r="G86" s="821"/>
      <c r="H86" s="821"/>
      <c r="I86" s="821"/>
      <c r="J86" s="821"/>
      <c r="K86" s="821"/>
      <c r="L86" s="821"/>
      <c r="M86" s="822"/>
      <c r="N86" s="58">
        <f>L83+L84+L85</f>
        <v>44418.18665281211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192478.80882885249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5"/>
      <c r="J36" s="276"/>
      <c r="K36" s="277">
        <f>VLOOKUP(A36,EQUIPOS!A6:D161,4,FALSE)</f>
        <v>245050</v>
      </c>
      <c r="L36" s="278"/>
      <c r="M36" s="279">
        <v>2.5</v>
      </c>
      <c r="N36" s="280">
        <f>K36/M36</f>
        <v>98020</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2.5</v>
      </c>
      <c r="N37" s="280">
        <f>K37/M37</f>
        <v>34630</v>
      </c>
    </row>
    <row r="38" spans="1:14">
      <c r="A38" t="s">
        <v>195</v>
      </c>
      <c r="B38" s="869" t="str">
        <f>VLOOKUP(A38,EQUIPOS!A8:D154,3,FALSE)</f>
        <v xml:space="preserve">Equipo de oxicorte, Capacidad de corte: hasta 6´´ (152mm) </v>
      </c>
      <c r="C38" s="870"/>
      <c r="D38" s="870"/>
      <c r="E38" s="870"/>
      <c r="F38" s="870"/>
      <c r="G38" s="870"/>
      <c r="H38" s="871"/>
      <c r="I38" s="275"/>
      <c r="J38" s="276"/>
      <c r="K38" s="277">
        <f>VLOOKUP(A38,EQUIPOS!A8:D163,4,FALSE)</f>
        <v>3850</v>
      </c>
      <c r="L38" s="278"/>
      <c r="M38" s="279">
        <v>2.5</v>
      </c>
      <c r="N38" s="280">
        <f>K38/M38</f>
        <v>1540</v>
      </c>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204.2688208244</v>
      </c>
    </row>
    <row r="43" spans="1:14" ht="15.75" thickBot="1">
      <c r="B43" s="820" t="s">
        <v>1037</v>
      </c>
      <c r="C43" s="821"/>
      <c r="D43" s="821"/>
      <c r="E43" s="821"/>
      <c r="F43" s="821"/>
      <c r="G43" s="821"/>
      <c r="H43" s="821"/>
      <c r="I43" s="821"/>
      <c r="J43" s="821"/>
      <c r="K43" s="821"/>
      <c r="L43" s="821"/>
      <c r="M43" s="822"/>
      <c r="N43" s="105">
        <f>SUM(N36:N42)</f>
        <v>134394.26882082439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7">
        <f>'900.2'!N78</f>
        <v>848.4848484848485</v>
      </c>
      <c r="M59" s="908"/>
      <c r="N59" s="295">
        <f>K59*L59</f>
        <v>1187.8787878787878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1187.8787878787878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145795.58864992319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29159.117729984639</v>
      </c>
      <c r="M83" s="856"/>
      <c r="N83" s="57"/>
    </row>
    <row r="84" spans="1:14">
      <c r="B84" s="95" t="s">
        <v>1057</v>
      </c>
      <c r="C84" s="96"/>
      <c r="D84" s="96"/>
      <c r="E84" s="96"/>
      <c r="F84" s="96"/>
      <c r="G84" s="96"/>
      <c r="H84" s="96"/>
      <c r="I84" s="93"/>
      <c r="J84" s="94"/>
      <c r="K84" s="312">
        <v>0.05</v>
      </c>
      <c r="L84" s="855">
        <f>N78*K84</f>
        <v>7289.7794324961596</v>
      </c>
      <c r="M84" s="856"/>
      <c r="N84" s="57"/>
    </row>
    <row r="85" spans="1:14" ht="15.75" thickBot="1">
      <c r="B85" s="97" t="s">
        <v>1058</v>
      </c>
      <c r="C85" s="98"/>
      <c r="D85" s="98"/>
      <c r="E85" s="98"/>
      <c r="F85" s="98"/>
      <c r="G85" s="98"/>
      <c r="H85" s="98"/>
      <c r="I85" s="99"/>
      <c r="J85" s="100"/>
      <c r="K85" s="313">
        <v>0.05</v>
      </c>
      <c r="L85" s="857">
        <f>N78*K85</f>
        <v>7289.7794324961596</v>
      </c>
      <c r="M85" s="858"/>
      <c r="N85" s="57"/>
    </row>
    <row r="86" spans="1:14" ht="15.75" thickBot="1">
      <c r="B86" s="820" t="s">
        <v>1037</v>
      </c>
      <c r="C86" s="821"/>
      <c r="D86" s="821"/>
      <c r="E86" s="821"/>
      <c r="F86" s="821"/>
      <c r="G86" s="821"/>
      <c r="H86" s="821"/>
      <c r="I86" s="821"/>
      <c r="J86" s="821"/>
      <c r="K86" s="821"/>
      <c r="L86" s="821"/>
      <c r="M86" s="822"/>
      <c r="N86" s="58">
        <f>L83+L84+L85</f>
        <v>43738.676594976954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189534.26524490013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5"/>
      <c r="J36" s="276"/>
      <c r="K36" s="277">
        <f>VLOOKUP(A36,EQUIPOS!A6:D161,4,FALSE)</f>
        <v>175440</v>
      </c>
      <c r="L36" s="278"/>
      <c r="M36" s="279">
        <v>22</v>
      </c>
      <c r="N36" s="280">
        <f>K36/M36</f>
        <v>7974.545454545455</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22</v>
      </c>
      <c r="N37" s="280">
        <f>K37/M37</f>
        <v>3935.2272727272725</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23.212366002772729</v>
      </c>
    </row>
    <row r="43" spans="1:14" ht="15.75" thickBot="1">
      <c r="B43" s="820" t="s">
        <v>1037</v>
      </c>
      <c r="C43" s="821"/>
      <c r="D43" s="821"/>
      <c r="E43" s="821"/>
      <c r="F43" s="821"/>
      <c r="G43" s="821"/>
      <c r="H43" s="821"/>
      <c r="I43" s="821"/>
      <c r="J43" s="821"/>
      <c r="K43" s="821"/>
      <c r="L43" s="821"/>
      <c r="M43" s="822"/>
      <c r="N43" s="105">
        <f>SUM(N36:N42)</f>
        <v>11932.9850932755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7">
        <f>'900.2'!N78</f>
        <v>848.4848484848485</v>
      </c>
      <c r="M59" s="908"/>
      <c r="N59" s="295">
        <f>K59*L59</f>
        <v>356.36363636363637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356.36363636363637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13449.967029777772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2689.9934059555544</v>
      </c>
      <c r="M83" s="856"/>
      <c r="N83" s="57"/>
    </row>
    <row r="84" spans="1:14">
      <c r="B84" s="95" t="s">
        <v>1057</v>
      </c>
      <c r="C84" s="96"/>
      <c r="D84" s="96"/>
      <c r="E84" s="96"/>
      <c r="F84" s="96"/>
      <c r="G84" s="96"/>
      <c r="H84" s="96"/>
      <c r="I84" s="93"/>
      <c r="J84" s="94"/>
      <c r="K84" s="312">
        <v>0.05</v>
      </c>
      <c r="L84" s="855">
        <f>N78*K84</f>
        <v>672.4983514888886</v>
      </c>
      <c r="M84" s="856"/>
      <c r="N84" s="57"/>
    </row>
    <row r="85" spans="1:14" ht="15.75" thickBot="1">
      <c r="B85" s="97" t="s">
        <v>1058</v>
      </c>
      <c r="C85" s="98"/>
      <c r="D85" s="98"/>
      <c r="E85" s="98"/>
      <c r="F85" s="98"/>
      <c r="G85" s="98"/>
      <c r="H85" s="98"/>
      <c r="I85" s="99"/>
      <c r="J85" s="100"/>
      <c r="K85" s="313">
        <v>0.05</v>
      </c>
      <c r="L85" s="857">
        <f>N78*K85</f>
        <v>672.4983514888886</v>
      </c>
      <c r="M85" s="858"/>
      <c r="N85" s="57"/>
    </row>
    <row r="86" spans="1:14" ht="15.75" thickBot="1">
      <c r="B86" s="820" t="s">
        <v>1037</v>
      </c>
      <c r="C86" s="821"/>
      <c r="D86" s="821"/>
      <c r="E86" s="821"/>
      <c r="F86" s="821"/>
      <c r="G86" s="821"/>
      <c r="H86" s="821"/>
      <c r="I86" s="821"/>
      <c r="J86" s="821"/>
      <c r="K86" s="821"/>
      <c r="L86" s="821"/>
      <c r="M86" s="822"/>
      <c r="N86" s="58">
        <f>L83+L84+L85</f>
        <v>4034.9901089333316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17484.957138711103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5"/>
      <c r="J36" s="276"/>
      <c r="K36" s="277">
        <f>VLOOKUP(A36,EQUIPOS!A6:D161,4,FALSE)</f>
        <v>175440</v>
      </c>
      <c r="L36" s="278"/>
      <c r="M36" s="279">
        <v>22</v>
      </c>
      <c r="N36" s="280">
        <f>K36/M36</f>
        <v>7974.545454545455</v>
      </c>
    </row>
    <row r="37" spans="1:14">
      <c r="A37" t="s">
        <v>180</v>
      </c>
      <c r="B37" s="869" t="str">
        <f>VLOOKUP(A37,EQUIPOS!A7:D154,3,FALSE)</f>
        <v>Compresor 120 HP, con martillo.</v>
      </c>
      <c r="C37" s="870"/>
      <c r="D37" s="870"/>
      <c r="E37" s="870"/>
      <c r="F37" s="870"/>
      <c r="G37" s="870"/>
      <c r="H37" s="871"/>
      <c r="I37" s="275"/>
      <c r="J37" s="276"/>
      <c r="K37" s="277">
        <f>VLOOKUP(A37,EQUIPOS!A7:D162,4,FALSE)</f>
        <v>86575</v>
      </c>
      <c r="L37" s="278"/>
      <c r="M37" s="279">
        <v>22</v>
      </c>
      <c r="N37" s="280">
        <f>K37/M37</f>
        <v>3935.2272727272725</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23.212366002772729</v>
      </c>
    </row>
    <row r="43" spans="1:14" ht="15.75" thickBot="1">
      <c r="B43" s="820" t="s">
        <v>1037</v>
      </c>
      <c r="C43" s="821"/>
      <c r="D43" s="821"/>
      <c r="E43" s="821"/>
      <c r="F43" s="821"/>
      <c r="G43" s="821"/>
      <c r="H43" s="821"/>
      <c r="I43" s="821"/>
      <c r="J43" s="821"/>
      <c r="K43" s="821"/>
      <c r="L43" s="821"/>
      <c r="M43" s="822"/>
      <c r="N43" s="105">
        <f>SUM(N36:N42)</f>
        <v>11932.9850932755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7">
        <f>'900.2'!N78</f>
        <v>848.4848484848485</v>
      </c>
      <c r="M59" s="908"/>
      <c r="N59" s="295">
        <f>K59*L59</f>
        <v>178.18181818181819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51"/>
    </row>
    <row r="65" spans="1:15" ht="15.75" thickBot="1">
      <c r="B65" s="909" t="s">
        <v>1037</v>
      </c>
      <c r="C65" s="863"/>
      <c r="D65" s="863"/>
      <c r="E65" s="863"/>
      <c r="F65" s="863"/>
      <c r="G65" s="863"/>
      <c r="H65" s="863"/>
      <c r="I65" s="863"/>
      <c r="J65" s="863"/>
      <c r="K65" s="863"/>
      <c r="L65" s="863"/>
      <c r="M65" s="864"/>
      <c r="N65" s="110">
        <f>N59+N60+N61+N62+N63</f>
        <v>178.18181818181819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13271.785211595954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2654.3570423191909</v>
      </c>
      <c r="M83" s="856"/>
      <c r="N83" s="57"/>
    </row>
    <row r="84" spans="1:14">
      <c r="B84" s="95" t="s">
        <v>1057</v>
      </c>
      <c r="C84" s="96"/>
      <c r="D84" s="96"/>
      <c r="E84" s="96"/>
      <c r="F84" s="96"/>
      <c r="G84" s="96"/>
      <c r="H84" s="96"/>
      <c r="I84" s="93"/>
      <c r="J84" s="94"/>
      <c r="K84" s="312">
        <v>0.05</v>
      </c>
      <c r="L84" s="855">
        <f>N78*K84</f>
        <v>663.58926057979772</v>
      </c>
      <c r="M84" s="856"/>
      <c r="N84" s="57"/>
    </row>
    <row r="85" spans="1:14" ht="15.75" thickBot="1">
      <c r="B85" s="97" t="s">
        <v>1058</v>
      </c>
      <c r="C85" s="98"/>
      <c r="D85" s="98"/>
      <c r="E85" s="98"/>
      <c r="F85" s="98"/>
      <c r="G85" s="98"/>
      <c r="H85" s="98"/>
      <c r="I85" s="99"/>
      <c r="J85" s="100"/>
      <c r="K85" s="313">
        <v>0.05</v>
      </c>
      <c r="L85" s="857">
        <f>N78*K85</f>
        <v>663.58926057979772</v>
      </c>
      <c r="M85" s="858"/>
      <c r="N85" s="57"/>
    </row>
    <row r="86" spans="1:14" ht="15.75" thickBot="1">
      <c r="B86" s="820" t="s">
        <v>1037</v>
      </c>
      <c r="C86" s="821"/>
      <c r="D86" s="821"/>
      <c r="E86" s="821"/>
      <c r="F86" s="821"/>
      <c r="G86" s="821"/>
      <c r="H86" s="821"/>
      <c r="I86" s="821"/>
      <c r="J86" s="821"/>
      <c r="K86" s="821"/>
      <c r="L86" s="821"/>
      <c r="M86" s="822"/>
      <c r="N86" s="58">
        <f>L83+L84+L85</f>
        <v>3981.5355634787861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17253.320775074739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5"/>
      <c r="J36" s="276"/>
      <c r="K36" s="277">
        <f>VLOOKUP(A36,EQUIPOS!A6:D161,4,FALSE)</f>
        <v>86575</v>
      </c>
      <c r="L36" s="278"/>
      <c r="M36" s="279">
        <v>20</v>
      </c>
      <c r="N36" s="280">
        <f>K36/M36</f>
        <v>4328.75</v>
      </c>
    </row>
    <row r="37" span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63.834006507624999</v>
      </c>
    </row>
    <row r="43" spans="1:14" ht="15.75" thickBot="1">
      <c r="B43" s="820" t="s">
        <v>1037</v>
      </c>
      <c r="C43" s="821"/>
      <c r="D43" s="821"/>
      <c r="E43" s="821"/>
      <c r="F43" s="821"/>
      <c r="G43" s="821"/>
      <c r="H43" s="821"/>
      <c r="I43" s="821"/>
      <c r="J43" s="821"/>
      <c r="K43" s="821"/>
      <c r="L43" s="821"/>
      <c r="M43" s="822"/>
      <c r="N43" s="105">
        <f>SUM(N36:N42)</f>
        <v>4392.5840065076254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7">
        <f>'900.2'!N78</f>
        <v>848.4848484848485</v>
      </c>
      <c r="M59" s="908"/>
      <c r="N59" s="295">
        <f>K59*L59</f>
        <v>67.878787878787875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67.878787878787875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638.34006507624997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5098.802859462663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1019.7605718925327</v>
      </c>
      <c r="M83" s="856"/>
      <c r="N83" s="57"/>
    </row>
    <row r="84" spans="1:14">
      <c r="B84" s="95" t="s">
        <v>1057</v>
      </c>
      <c r="C84" s="96"/>
      <c r="D84" s="96"/>
      <c r="E84" s="96"/>
      <c r="F84" s="96"/>
      <c r="G84" s="96"/>
      <c r="H84" s="96"/>
      <c r="I84" s="93"/>
      <c r="J84" s="94"/>
      <c r="K84" s="312">
        <v>0.05</v>
      </c>
      <c r="L84" s="855">
        <f>N78*K84</f>
        <v>254.94014297313316</v>
      </c>
      <c r="M84" s="856"/>
      <c r="N84" s="57"/>
    </row>
    <row r="85" spans="1:14" ht="15.75" thickBot="1">
      <c r="B85" s="97" t="s">
        <v>1058</v>
      </c>
      <c r="C85" s="98"/>
      <c r="D85" s="98"/>
      <c r="E85" s="98"/>
      <c r="F85" s="98"/>
      <c r="G85" s="98"/>
      <c r="H85" s="98"/>
      <c r="I85" s="99"/>
      <c r="J85" s="100"/>
      <c r="K85" s="313">
        <v>0.05</v>
      </c>
      <c r="L85" s="857">
        <f>N78*K85</f>
        <v>254.94014297313316</v>
      </c>
      <c r="M85" s="858"/>
      <c r="N85" s="57"/>
    </row>
    <row r="86" spans="1:14" ht="15.75" thickBot="1">
      <c r="B86" s="820" t="s">
        <v>1037</v>
      </c>
      <c r="C86" s="821"/>
      <c r="D86" s="821"/>
      <c r="E86" s="821"/>
      <c r="F86" s="821"/>
      <c r="G86" s="821"/>
      <c r="H86" s="821"/>
      <c r="I86" s="821"/>
      <c r="J86" s="821"/>
      <c r="K86" s="821"/>
      <c r="L86" s="821"/>
      <c r="M86" s="822"/>
      <c r="N86" s="58">
        <f>L83+L84+L85</f>
        <v>1529.6408578387989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6628.4437173014621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195</v>
      </c>
      <c r="B36" s="869" t="str">
        <f>VLOOKUP(A36,EQUIPOS!A6:D154,3,FALSE)</f>
        <v xml:space="preserve">Equipo de oxicorte, Capacidad de corte: hasta 6´´ (152mm) </v>
      </c>
      <c r="C36" s="870"/>
      <c r="D36" s="870"/>
      <c r="E36" s="870"/>
      <c r="F36" s="870"/>
      <c r="G36" s="870"/>
      <c r="H36" s="871"/>
      <c r="I36" s="275"/>
      <c r="J36" s="276"/>
      <c r="K36" s="277">
        <f>VLOOKUP(A36,EQUIPOS!A6:D161,4,FALSE)</f>
        <v>3850</v>
      </c>
      <c r="L36" s="278"/>
      <c r="M36" s="279">
        <v>321</v>
      </c>
      <c r="N36" s="280">
        <f>K36/M36</f>
        <v>11.993769470404985</v>
      </c>
    </row>
    <row r="37" spans="1:14">
      <c r="A37" t="s">
        <v>248</v>
      </c>
      <c r="B37" s="869" t="str">
        <f>VLOOKUP(A37,EQUIPOS!A7:D154,3,FALSE)</f>
        <v>Grúa telescópica de 50 Ton.</v>
      </c>
      <c r="C37" s="870"/>
      <c r="D37" s="870"/>
      <c r="E37" s="870"/>
      <c r="F37" s="870"/>
      <c r="G37" s="870"/>
      <c r="H37" s="871"/>
      <c r="I37" s="275"/>
      <c r="J37" s="276"/>
      <c r="K37" s="277">
        <f>VLOOKUP(A37,EQUIPOS!A7:D162,4,FALSE)</f>
        <v>375000</v>
      </c>
      <c r="L37" s="278"/>
      <c r="M37" s="279">
        <v>321</v>
      </c>
      <c r="N37" s="280">
        <f>K37/M37</f>
        <v>1168.2242990654206</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15.908786668566979</v>
      </c>
    </row>
    <row r="43" spans="1:14" ht="15.75" thickBot="1">
      <c r="B43" s="820" t="s">
        <v>1037</v>
      </c>
      <c r="C43" s="821"/>
      <c r="D43" s="821"/>
      <c r="E43" s="821"/>
      <c r="F43" s="821"/>
      <c r="G43" s="821"/>
      <c r="H43" s="821"/>
      <c r="I43" s="821"/>
      <c r="J43" s="821"/>
      <c r="K43" s="821"/>
      <c r="L43" s="821"/>
      <c r="M43" s="822"/>
      <c r="N43" s="105">
        <f>SUM(N36:N42)</f>
        <v>1196.1268552043925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7">
        <f>VLOOKUP(A59,TRANSPORTE!A5:D120,4,FALSE)</f>
        <v>612.77066269545787</v>
      </c>
      <c r="M59" s="908"/>
      <c r="N59" s="295">
        <f>K59*L59</f>
        <v>612.77066269545787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612.77066269545787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159.08786668566978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1967.98538458552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393.597076917104</v>
      </c>
      <c r="M83" s="856"/>
      <c r="N83" s="57"/>
    </row>
    <row r="84" spans="1:14">
      <c r="B84" s="95" t="s">
        <v>1057</v>
      </c>
      <c r="C84" s="96"/>
      <c r="D84" s="96"/>
      <c r="E84" s="96"/>
      <c r="F84" s="96"/>
      <c r="G84" s="96"/>
      <c r="H84" s="96"/>
      <c r="I84" s="93"/>
      <c r="J84" s="94"/>
      <c r="K84" s="312">
        <v>0.05</v>
      </c>
      <c r="L84" s="855">
        <f>N78*K84</f>
        <v>98.399269229276001</v>
      </c>
      <c r="M84" s="856"/>
      <c r="N84" s="57"/>
    </row>
    <row r="85" spans="1:14" ht="15.75" thickBot="1">
      <c r="B85" s="97" t="s">
        <v>1058</v>
      </c>
      <c r="C85" s="98"/>
      <c r="D85" s="98"/>
      <c r="E85" s="98"/>
      <c r="F85" s="98"/>
      <c r="G85" s="98"/>
      <c r="H85" s="98"/>
      <c r="I85" s="99"/>
      <c r="J85" s="100"/>
      <c r="K85" s="313">
        <v>0.05</v>
      </c>
      <c r="L85" s="857">
        <f>N78*K85</f>
        <v>98.399269229276001</v>
      </c>
      <c r="M85" s="858"/>
      <c r="N85" s="57"/>
    </row>
    <row r="86" spans="1:14" ht="15.75" thickBot="1">
      <c r="B86" s="820" t="s">
        <v>1037</v>
      </c>
      <c r="C86" s="821"/>
      <c r="D86" s="821"/>
      <c r="E86" s="821"/>
      <c r="F86" s="821"/>
      <c r="G86" s="821"/>
      <c r="H86" s="821"/>
      <c r="I86" s="821"/>
      <c r="J86" s="821"/>
      <c r="K86" s="821"/>
      <c r="L86" s="821"/>
      <c r="M86" s="822"/>
      <c r="N86" s="58">
        <f>L83+L84+L85</f>
        <v>590.39561537565601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2558.3809999611758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273</v>
      </c>
      <c r="B36" s="869" t="str">
        <f>VLOOKUP(A36,EQUIPOS!A6:D154,3,FALSE)</f>
        <v>Motosierra, 93.6 cm3 - 7.1 HP, 45-90 cm - 7.9 kg</v>
      </c>
      <c r="C36" s="870"/>
      <c r="D36" s="870"/>
      <c r="E36" s="870"/>
      <c r="F36" s="870"/>
      <c r="G36" s="870"/>
      <c r="H36" s="871"/>
      <c r="I36" s="275"/>
      <c r="J36" s="276"/>
      <c r="K36" s="277">
        <f>VLOOKUP(A36,EQUIPOS!A6:D161,4,FALSE)</f>
        <v>7500</v>
      </c>
      <c r="L36" s="278"/>
      <c r="M36" s="279">
        <v>3</v>
      </c>
      <c r="N36" s="280">
        <f>K36/M36</f>
        <v>2500</v>
      </c>
    </row>
    <row r="37" spans="1:14">
      <c r="A37" s="213" t="s">
        <v>312</v>
      </c>
      <c r="B37" s="869" t="str">
        <f>VLOOKUP(A37,EQUIPOS!A7:D154,3,FALSE)</f>
        <v>Retroexcavadora sobre oruga, potencia 138 HP, balde de 1,5 m3.</v>
      </c>
      <c r="C37" s="870"/>
      <c r="D37" s="870"/>
      <c r="E37" s="870"/>
      <c r="F37" s="870"/>
      <c r="G37" s="870"/>
      <c r="H37" s="871"/>
      <c r="I37" s="275"/>
      <c r="J37" s="276"/>
      <c r="K37" s="277">
        <f>VLOOKUP(A37,EQUIPOS!A7:D162,4,FALSE)</f>
        <v>245050</v>
      </c>
      <c r="L37" s="278"/>
      <c r="M37" s="279">
        <v>3</v>
      </c>
      <c r="N37" s="280">
        <f>K37/M37</f>
        <v>81683.333333333328</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638.34006507625008</v>
      </c>
    </row>
    <row r="43" spans="1:14" ht="15.75" thickBot="1">
      <c r="B43" s="820" t="s">
        <v>1037</v>
      </c>
      <c r="C43" s="821"/>
      <c r="D43" s="821"/>
      <c r="E43" s="821"/>
      <c r="F43" s="821"/>
      <c r="G43" s="821"/>
      <c r="H43" s="821"/>
      <c r="I43" s="821"/>
      <c r="J43" s="821"/>
      <c r="K43" s="821"/>
      <c r="L43" s="821"/>
      <c r="M43" s="822"/>
      <c r="N43" s="105">
        <f>SUM(N36:N42)</f>
        <v>84821.673398409577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7">
        <f>VLOOKUP(A59,TRANSPORTE!A5:D94,4,FALSE)</f>
        <v>1380</v>
      </c>
      <c r="M59" s="908"/>
      <c r="N59" s="295">
        <f>K59*L59</f>
        <v>8280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8280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105868.47469993458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21173.694939986919</v>
      </c>
      <c r="M83" s="856"/>
      <c r="N83" s="57"/>
    </row>
    <row r="84" spans="1:14">
      <c r="B84" s="95" t="s">
        <v>1057</v>
      </c>
      <c r="C84" s="96"/>
      <c r="D84" s="96"/>
      <c r="E84" s="96"/>
      <c r="F84" s="96"/>
      <c r="G84" s="96"/>
      <c r="H84" s="96"/>
      <c r="I84" s="93"/>
      <c r="J84" s="94"/>
      <c r="K84" s="312">
        <v>0.05</v>
      </c>
      <c r="L84" s="855">
        <f>N78*K84</f>
        <v>5293.4237349967298</v>
      </c>
      <c r="M84" s="856"/>
      <c r="N84" s="57"/>
    </row>
    <row r="85" spans="1:14" ht="15.75" thickBot="1">
      <c r="B85" s="97" t="s">
        <v>1058</v>
      </c>
      <c r="C85" s="98"/>
      <c r="D85" s="98"/>
      <c r="E85" s="98"/>
      <c r="F85" s="98"/>
      <c r="G85" s="98"/>
      <c r="H85" s="98"/>
      <c r="I85" s="99"/>
      <c r="J85" s="100"/>
      <c r="K85" s="313">
        <v>0.05</v>
      </c>
      <c r="L85" s="857">
        <f>N78*K85</f>
        <v>5293.4237349967298</v>
      </c>
      <c r="M85" s="858"/>
      <c r="N85" s="57"/>
    </row>
    <row r="86" spans="1:14" ht="15.75" thickBot="1">
      <c r="B86" s="820" t="s">
        <v>1037</v>
      </c>
      <c r="C86" s="821"/>
      <c r="D86" s="821"/>
      <c r="E86" s="821"/>
      <c r="F86" s="821"/>
      <c r="G86" s="821"/>
      <c r="H86" s="821"/>
      <c r="I86" s="821"/>
      <c r="J86" s="821"/>
      <c r="K86" s="821"/>
      <c r="L86" s="821"/>
      <c r="M86" s="822"/>
      <c r="N86" s="58">
        <f>L83+L84+L85</f>
        <v>31760.542409980379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137629.01710991497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195</v>
      </c>
      <c r="B36" s="869" t="str">
        <f>VLOOKUP(A36,EQUIPOS!A6:D154,3,FALSE)</f>
        <v xml:space="preserve">Equipo de oxicorte, Capacidad de corte: hasta 6´´ (152mm) </v>
      </c>
      <c r="C36" s="870"/>
      <c r="D36" s="870"/>
      <c r="E36" s="870"/>
      <c r="F36" s="870"/>
      <c r="G36" s="870"/>
      <c r="H36" s="871"/>
      <c r="I36" s="275"/>
      <c r="J36" s="276"/>
      <c r="K36" s="277">
        <f>VLOOKUP(A36,EQUIPOS!A6:D161,4,FALSE)</f>
        <v>3850</v>
      </c>
      <c r="L36" s="278"/>
      <c r="M36" s="279">
        <v>4</v>
      </c>
      <c r="N36" s="280">
        <f>K36/M36</f>
        <v>962.5</v>
      </c>
    </row>
    <row r="37" spans="1:14">
      <c r="A37" s="114" t="s">
        <v>248</v>
      </c>
      <c r="B37" s="869" t="str">
        <f>VLOOKUP(A37,EQUIPOS!A7:D154,3,FALSE)</f>
        <v>Grúa telescópica de 50 Ton.</v>
      </c>
      <c r="C37" s="870"/>
      <c r="D37" s="870"/>
      <c r="E37" s="870"/>
      <c r="F37" s="870"/>
      <c r="G37" s="870"/>
      <c r="H37" s="871"/>
      <c r="I37" s="275"/>
      <c r="J37" s="276"/>
      <c r="K37" s="277">
        <f>VLOOKUP(A37,EQUIPOS!A7:D162,4,FALSE)</f>
        <v>375000</v>
      </c>
      <c r="L37" s="278"/>
      <c r="M37" s="279">
        <v>4</v>
      </c>
      <c r="N37" s="280">
        <f>K37/M37</f>
        <v>93750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957.5100976143749</v>
      </c>
    </row>
    <row r="43" spans="1:14" ht="15.75" thickBot="1">
      <c r="B43" s="820" t="s">
        <v>1037</v>
      </c>
      <c r="C43" s="821"/>
      <c r="D43" s="821"/>
      <c r="E43" s="821"/>
      <c r="F43" s="821"/>
      <c r="G43" s="821"/>
      <c r="H43" s="821"/>
      <c r="I43" s="821"/>
      <c r="J43" s="821"/>
      <c r="K43" s="821"/>
      <c r="L43" s="821"/>
      <c r="M43" s="822"/>
      <c r="N43" s="105">
        <f>SUM(N36:N42)</f>
        <v>95670.010097614373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7">
        <f>VLOOKUP(A59,TRANSPORTE!A5:D117,4,FALSE)</f>
        <v>250</v>
      </c>
      <c r="M59" s="908"/>
      <c r="N59" s="295">
        <f>K59*L59</f>
        <v>250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9575.100976143749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105495.11107375812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21099.022214751625</v>
      </c>
      <c r="M83" s="856"/>
      <c r="N83" s="57"/>
    </row>
    <row r="84" spans="1:14">
      <c r="B84" s="95" t="s">
        <v>1057</v>
      </c>
      <c r="C84" s="96"/>
      <c r="D84" s="96"/>
      <c r="E84" s="96"/>
      <c r="F84" s="96"/>
      <c r="G84" s="96"/>
      <c r="H84" s="96"/>
      <c r="I84" s="93"/>
      <c r="J84" s="94"/>
      <c r="K84" s="312">
        <v>0.05</v>
      </c>
      <c r="L84" s="855">
        <f>N78*K84</f>
        <v>5274.7555536879063</v>
      </c>
      <c r="M84" s="856"/>
      <c r="N84" s="57"/>
    </row>
    <row r="85" spans="1:14" ht="15.75" thickBot="1">
      <c r="B85" s="97" t="s">
        <v>1058</v>
      </c>
      <c r="C85" s="98"/>
      <c r="D85" s="98"/>
      <c r="E85" s="98"/>
      <c r="F85" s="98"/>
      <c r="G85" s="98"/>
      <c r="H85" s="98"/>
      <c r="I85" s="99"/>
      <c r="J85" s="100"/>
      <c r="K85" s="313">
        <v>0.05</v>
      </c>
      <c r="L85" s="857">
        <f>N78*K85</f>
        <v>5274.7555536879063</v>
      </c>
      <c r="M85" s="858"/>
      <c r="N85" s="57"/>
    </row>
    <row r="86" spans="1:14" ht="15.75" thickBot="1">
      <c r="B86" s="820" t="s">
        <v>1037</v>
      </c>
      <c r="C86" s="821"/>
      <c r="D86" s="821"/>
      <c r="E86" s="821"/>
      <c r="F86" s="821"/>
      <c r="G86" s="821"/>
      <c r="H86" s="821"/>
      <c r="I86" s="821"/>
      <c r="J86" s="821"/>
      <c r="K86" s="821"/>
      <c r="L86" s="821"/>
      <c r="M86" s="822"/>
      <c r="N86" s="58">
        <f>L83+L84+L85</f>
        <v>31648.533322127441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137143.64439588555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5"/>
      <c r="J36" s="276"/>
      <c r="K36" s="277">
        <f>VLOOKUP(A36,EQUIPOS!A6:D161,4,FALSE)</f>
        <v>125000</v>
      </c>
      <c r="L36" s="278"/>
      <c r="M36" s="279">
        <v>5</v>
      </c>
      <c r="N36" s="280">
        <f>K36/M36</f>
        <v>25000</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102.1344104122</v>
      </c>
    </row>
    <row r="43" spans="1:14" ht="15.75" thickBot="1">
      <c r="B43" s="820" t="s">
        <v>1037</v>
      </c>
      <c r="C43" s="821"/>
      <c r="D43" s="821"/>
      <c r="E43" s="821"/>
      <c r="F43" s="821"/>
      <c r="G43" s="821"/>
      <c r="H43" s="821"/>
      <c r="I43" s="821"/>
      <c r="J43" s="821"/>
      <c r="K43" s="821"/>
      <c r="L43" s="821"/>
      <c r="M43" s="822"/>
      <c r="N43" s="105">
        <f>SUM(N36:N42)</f>
        <v>25102.1344104122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7">
        <f>VLOOKUP(A59,TRANSPORTE!A5:D94,4,FALSE)</f>
        <v>1380</v>
      </c>
      <c r="M59" s="908"/>
      <c r="N59" s="295">
        <f>K59*L59</f>
        <v>968.76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968.76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5106.7205206099998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31177.614931022199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6235.5229862044398</v>
      </c>
      <c r="M83" s="856"/>
      <c r="N83" s="57"/>
    </row>
    <row r="84" spans="1:14">
      <c r="B84" s="95" t="s">
        <v>1057</v>
      </c>
      <c r="C84" s="96"/>
      <c r="D84" s="96"/>
      <c r="E84" s="96"/>
      <c r="F84" s="96"/>
      <c r="G84" s="96"/>
      <c r="H84" s="96"/>
      <c r="I84" s="93"/>
      <c r="J84" s="94"/>
      <c r="K84" s="312">
        <v>0.05</v>
      </c>
      <c r="L84" s="855">
        <f>N78*K84</f>
        <v>1558.88074655111</v>
      </c>
      <c r="M84" s="856"/>
      <c r="N84" s="57"/>
    </row>
    <row r="85" spans="1:14" ht="15.75" thickBot="1">
      <c r="B85" s="97" t="s">
        <v>1058</v>
      </c>
      <c r="C85" s="98"/>
      <c r="D85" s="98"/>
      <c r="E85" s="98"/>
      <c r="F85" s="98"/>
      <c r="G85" s="98"/>
      <c r="H85" s="98"/>
      <c r="I85" s="99"/>
      <c r="J85" s="100"/>
      <c r="K85" s="313">
        <v>0.05</v>
      </c>
      <c r="L85" s="857">
        <f>N78*K85</f>
        <v>1558.88074655111</v>
      </c>
      <c r="M85" s="858"/>
      <c r="N85" s="57"/>
    </row>
    <row r="86" spans="1:14" ht="15.75" thickBot="1">
      <c r="B86" s="820" t="s">
        <v>1037</v>
      </c>
      <c r="C86" s="821"/>
      <c r="D86" s="821"/>
      <c r="E86" s="821"/>
      <c r="F86" s="821"/>
      <c r="G86" s="821"/>
      <c r="H86" s="821"/>
      <c r="I86" s="821"/>
      <c r="J86" s="821"/>
      <c r="K86" s="821"/>
      <c r="L86" s="821"/>
      <c r="M86" s="822"/>
      <c r="N86" s="58">
        <f>L83+L84+L85</f>
        <v>9353.2844793066597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40530.899410328857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5"/>
      <c r="J36" s="276"/>
      <c r="K36" s="277">
        <f>VLOOKUP(A36,EQUIPOS!A6:D161,4,FALSE)</f>
        <v>125000</v>
      </c>
      <c r="L36" s="278"/>
      <c r="M36" s="279">
        <v>4</v>
      </c>
      <c r="N36" s="280">
        <f>K36/M36</f>
        <v>31250</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63.834006507624999</v>
      </c>
    </row>
    <row r="43" spans="1:14" ht="15.75" thickBot="1">
      <c r="B43" s="820" t="s">
        <v>1037</v>
      </c>
      <c r="C43" s="821"/>
      <c r="D43" s="821"/>
      <c r="E43" s="821"/>
      <c r="F43" s="821"/>
      <c r="G43" s="821"/>
      <c r="H43" s="821"/>
      <c r="I43" s="821"/>
      <c r="J43" s="821"/>
      <c r="K43" s="821"/>
      <c r="L43" s="821"/>
      <c r="M43" s="822"/>
      <c r="N43" s="105">
        <f>SUM(N36:N42)</f>
        <v>31313.834006507626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7">
        <f>VLOOKUP(A59,TRANSPORTE!A5:D94,4,FALSE)</f>
        <v>1380</v>
      </c>
      <c r="M59" s="908"/>
      <c r="N59" s="295">
        <f>K59*L59</f>
        <v>4181.3999999999996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4181.3999999999996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3191.70032538125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38686.934331888879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7737.3868663777757</v>
      </c>
      <c r="M83" s="856"/>
      <c r="N83" s="57"/>
    </row>
    <row r="84" spans="1:14">
      <c r="B84" s="95" t="s">
        <v>1057</v>
      </c>
      <c r="C84" s="96"/>
      <c r="D84" s="96"/>
      <c r="E84" s="96"/>
      <c r="F84" s="96"/>
      <c r="G84" s="96"/>
      <c r="H84" s="96"/>
      <c r="I84" s="93"/>
      <c r="J84" s="94"/>
      <c r="K84" s="312">
        <v>0.05</v>
      </c>
      <c r="L84" s="855">
        <f>N78*K84</f>
        <v>1934.3467165944439</v>
      </c>
      <c r="M84" s="856"/>
      <c r="N84" s="57"/>
    </row>
    <row r="85" spans="1:14" ht="15.75" thickBot="1">
      <c r="B85" s="97" t="s">
        <v>1058</v>
      </c>
      <c r="C85" s="98"/>
      <c r="D85" s="98"/>
      <c r="E85" s="98"/>
      <c r="F85" s="98"/>
      <c r="G85" s="98"/>
      <c r="H85" s="98"/>
      <c r="I85" s="99"/>
      <c r="J85" s="100"/>
      <c r="K85" s="313">
        <v>0.05</v>
      </c>
      <c r="L85" s="857">
        <f>N78*K85</f>
        <v>1934.3467165944439</v>
      </c>
      <c r="M85" s="858"/>
      <c r="N85" s="57"/>
    </row>
    <row r="86" spans="1:14" ht="15.75" thickBot="1">
      <c r="B86" s="820" t="s">
        <v>1037</v>
      </c>
      <c r="C86" s="821"/>
      <c r="D86" s="821"/>
      <c r="E86" s="821"/>
      <c r="F86" s="821"/>
      <c r="G86" s="821"/>
      <c r="H86" s="821"/>
      <c r="I86" s="821"/>
      <c r="J86" s="821"/>
      <c r="K86" s="821"/>
      <c r="L86" s="821"/>
      <c r="M86" s="822"/>
      <c r="N86" s="58">
        <f>L83+L84+L85</f>
        <v>11606.080299566664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50293.014631455546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5"/>
      <c r="J36" s="276"/>
      <c r="K36" s="277"/>
      <c r="L36" s="278"/>
      <c r="M36" s="279"/>
      <c r="N36" s="280"/>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136.17921388293334</v>
      </c>
    </row>
    <row r="43" spans="1:14" ht="15.75" thickBot="1">
      <c r="B43" s="820" t="s">
        <v>1037</v>
      </c>
      <c r="C43" s="821"/>
      <c r="D43" s="821"/>
      <c r="E43" s="821"/>
      <c r="F43" s="821"/>
      <c r="G43" s="821"/>
      <c r="H43" s="821"/>
      <c r="I43" s="821"/>
      <c r="J43" s="821"/>
      <c r="K43" s="821"/>
      <c r="L43" s="821"/>
      <c r="M43" s="822"/>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2"/>
      <c r="C53" s="903"/>
      <c r="D53" s="903"/>
      <c r="E53" s="903"/>
      <c r="F53" s="903"/>
      <c r="G53" s="903"/>
      <c r="H53" s="903"/>
      <c r="I53" s="873"/>
      <c r="J53" s="48"/>
      <c r="K53" s="50"/>
      <c r="L53" s="904"/>
      <c r="M53" s="905"/>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6" t="s">
        <v>1045</v>
      </c>
      <c r="M58" s="885"/>
      <c r="N58" s="82" t="s">
        <v>1035</v>
      </c>
    </row>
    <row r="59" spans="2:14">
      <c r="B59" s="52"/>
      <c r="C59" s="325"/>
      <c r="D59" s="325"/>
      <c r="E59" s="325"/>
      <c r="F59" s="325"/>
      <c r="G59" s="325"/>
      <c r="H59" s="319"/>
      <c r="I59" s="287"/>
      <c r="J59" s="294"/>
      <c r="K59" s="287"/>
      <c r="L59" s="907"/>
      <c r="M59" s="908"/>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1361.7921388293332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299.59427054245333</v>
      </c>
      <c r="M83" s="856"/>
      <c r="N83" s="57"/>
    </row>
    <row r="84" spans="1:14">
      <c r="B84" s="95" t="s">
        <v>1057</v>
      </c>
      <c r="C84" s="96"/>
      <c r="D84" s="96"/>
      <c r="E84" s="96"/>
      <c r="F84" s="96"/>
      <c r="G84" s="96"/>
      <c r="H84" s="96"/>
      <c r="I84" s="93"/>
      <c r="J84" s="94"/>
      <c r="K84" s="312">
        <v>0.05</v>
      </c>
      <c r="L84" s="855">
        <f>N78*K84</f>
        <v>74.898567635613333</v>
      </c>
      <c r="M84" s="856"/>
      <c r="N84" s="57"/>
    </row>
    <row r="85" spans="1:14" ht="15.75" thickBot="1">
      <c r="B85" s="97" t="s">
        <v>1058</v>
      </c>
      <c r="C85" s="98"/>
      <c r="D85" s="98"/>
      <c r="E85" s="98"/>
      <c r="F85" s="98"/>
      <c r="G85" s="98"/>
      <c r="H85" s="98"/>
      <c r="I85" s="99"/>
      <c r="J85" s="100"/>
      <c r="K85" s="313">
        <v>0.05</v>
      </c>
      <c r="L85" s="857">
        <f>N78*K85</f>
        <v>74.898567635613333</v>
      </c>
      <c r="M85" s="858"/>
      <c r="N85" s="57"/>
    </row>
    <row r="86" spans="1:14" ht="15.75" thickBot="1">
      <c r="B86" s="820" t="s">
        <v>1037</v>
      </c>
      <c r="C86" s="821"/>
      <c r="D86" s="821"/>
      <c r="E86" s="821"/>
      <c r="F86" s="821"/>
      <c r="G86" s="821"/>
      <c r="H86" s="821"/>
      <c r="I86" s="821"/>
      <c r="J86" s="821"/>
      <c r="K86" s="821"/>
      <c r="L86" s="821"/>
      <c r="M86" s="822"/>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5"/>
      <c r="J36" s="276"/>
      <c r="K36" s="277">
        <f>VLOOKUP(A36,EQUIPOS!A6:D163,4,FALSE)</f>
        <v>190000</v>
      </c>
      <c r="L36" s="278"/>
      <c r="M36" s="279">
        <v>3</v>
      </c>
      <c r="N36" s="280">
        <f>K36/M36</f>
        <v>63333.333333333336</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85.112008676833341</v>
      </c>
    </row>
    <row r="43" spans="1:14" ht="15.75" thickBot="1">
      <c r="B43" s="820" t="s">
        <v>1037</v>
      </c>
      <c r="C43" s="821"/>
      <c r="D43" s="821"/>
      <c r="E43" s="821"/>
      <c r="F43" s="821"/>
      <c r="G43" s="821"/>
      <c r="H43" s="821"/>
      <c r="I43" s="821"/>
      <c r="J43" s="821"/>
      <c r="K43" s="821"/>
      <c r="L43" s="821"/>
      <c r="M43" s="822"/>
      <c r="N43" s="105">
        <f>SUM(N36:N42)</f>
        <v>63418.445342010171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7">
        <f>VLOOKUP(A59,TRANSPORTE!A6:D117,4,FALSE)</f>
        <v>1380</v>
      </c>
      <c r="M59" s="908"/>
      <c r="N59" s="295">
        <f>K59*L59</f>
        <v>2346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2346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74275.646209693514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14855.129241938703</v>
      </c>
      <c r="M83" s="856"/>
      <c r="N83" s="57"/>
    </row>
    <row r="84" spans="1:14">
      <c r="B84" s="95" t="s">
        <v>1057</v>
      </c>
      <c r="C84" s="96"/>
      <c r="D84" s="96"/>
      <c r="E84" s="96"/>
      <c r="F84" s="96"/>
      <c r="G84" s="96"/>
      <c r="H84" s="96"/>
      <c r="I84" s="93"/>
      <c r="J84" s="94"/>
      <c r="K84" s="312">
        <v>0.05</v>
      </c>
      <c r="L84" s="855">
        <f>N78*K84</f>
        <v>3713.7823104846757</v>
      </c>
      <c r="M84" s="856"/>
      <c r="N84" s="57"/>
    </row>
    <row r="85" spans="1:14" ht="15.75" thickBot="1">
      <c r="B85" s="97" t="s">
        <v>1058</v>
      </c>
      <c r="C85" s="98"/>
      <c r="D85" s="98"/>
      <c r="E85" s="98"/>
      <c r="F85" s="98"/>
      <c r="G85" s="98"/>
      <c r="H85" s="98"/>
      <c r="I85" s="99"/>
      <c r="J85" s="100"/>
      <c r="K85" s="313">
        <v>0.05</v>
      </c>
      <c r="L85" s="857">
        <f>N78*K85</f>
        <v>3713.7823104846757</v>
      </c>
      <c r="M85" s="858"/>
      <c r="N85" s="57"/>
    </row>
    <row r="86" spans="1:14" ht="15.75" thickBot="1">
      <c r="B86" s="820" t="s">
        <v>1037</v>
      </c>
      <c r="C86" s="821"/>
      <c r="D86" s="821"/>
      <c r="E86" s="821"/>
      <c r="F86" s="821"/>
      <c r="G86" s="821"/>
      <c r="H86" s="821"/>
      <c r="I86" s="821"/>
      <c r="J86" s="821"/>
      <c r="K86" s="821"/>
      <c r="L86" s="821"/>
      <c r="M86" s="822"/>
      <c r="N86" s="58">
        <f>L83+L84+L85</f>
        <v>22282.693862908054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96558.340072601568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5"/>
      <c r="J36" s="276"/>
      <c r="K36" s="277">
        <f>VLOOKUP(A36,EQUIPOS!A6:D163,4,FALSE)</f>
        <v>190000</v>
      </c>
      <c r="L36" s="278"/>
      <c r="M36" s="279">
        <v>3</v>
      </c>
      <c r="N36" s="280">
        <f>K36/M36</f>
        <v>63333.333333333336</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85.112008676833341</v>
      </c>
    </row>
    <row r="43" spans="1:14" ht="15.75" thickBot="1">
      <c r="B43" s="820" t="s">
        <v>1037</v>
      </c>
      <c r="C43" s="821"/>
      <c r="D43" s="821"/>
      <c r="E43" s="821"/>
      <c r="F43" s="821"/>
      <c r="G43" s="821"/>
      <c r="H43" s="821"/>
      <c r="I43" s="821"/>
      <c r="J43" s="821"/>
      <c r="K43" s="821"/>
      <c r="L43" s="821"/>
      <c r="M43" s="822"/>
      <c r="N43" s="105">
        <f>SUM(N36:N42)</f>
        <v>63418.445342010171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7">
        <f>VLOOKUP(A59,TRANSPORTE!A6:D117,4,FALSE)</f>
        <v>1380</v>
      </c>
      <c r="M59" s="908"/>
      <c r="N59" s="295">
        <f>K59*L59</f>
        <v>2346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2346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74275.646209693514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14855.129241938703</v>
      </c>
      <c r="M83" s="856"/>
      <c r="N83" s="57"/>
    </row>
    <row r="84" spans="1:14">
      <c r="B84" s="95" t="s">
        <v>1057</v>
      </c>
      <c r="C84" s="96"/>
      <c r="D84" s="96"/>
      <c r="E84" s="96"/>
      <c r="F84" s="96"/>
      <c r="G84" s="96"/>
      <c r="H84" s="96"/>
      <c r="I84" s="93"/>
      <c r="J84" s="94"/>
      <c r="K84" s="312">
        <v>0.05</v>
      </c>
      <c r="L84" s="855">
        <f>N78*K84</f>
        <v>3713.7823104846757</v>
      </c>
      <c r="M84" s="856"/>
      <c r="N84" s="57"/>
    </row>
    <row r="85" spans="1:14" ht="15.75" thickBot="1">
      <c r="B85" s="97" t="s">
        <v>1058</v>
      </c>
      <c r="C85" s="98"/>
      <c r="D85" s="98"/>
      <c r="E85" s="98"/>
      <c r="F85" s="98"/>
      <c r="G85" s="98"/>
      <c r="H85" s="98"/>
      <c r="I85" s="99"/>
      <c r="J85" s="100"/>
      <c r="K85" s="313">
        <v>0.05</v>
      </c>
      <c r="L85" s="857">
        <f>N78*K85</f>
        <v>3713.7823104846757</v>
      </c>
      <c r="M85" s="858"/>
      <c r="N85" s="57"/>
    </row>
    <row r="86" spans="1:14" ht="15.75" thickBot="1">
      <c r="B86" s="820" t="s">
        <v>1037</v>
      </c>
      <c r="C86" s="821"/>
      <c r="D86" s="821"/>
      <c r="E86" s="821"/>
      <c r="F86" s="821"/>
      <c r="G86" s="821"/>
      <c r="H86" s="821"/>
      <c r="I86" s="821"/>
      <c r="J86" s="821"/>
      <c r="K86" s="821"/>
      <c r="L86" s="821"/>
      <c r="M86" s="822"/>
      <c r="N86" s="58">
        <f>L83+L84+L85</f>
        <v>22282.693862908054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96558.340072601568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45</v>
      </c>
      <c r="N36" s="280">
        <f>K36/M36</f>
        <v>5445.5555555555557</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1.4185334779472223</v>
      </c>
    </row>
    <row r="43" spans="1:14" ht="15.75" thickBot="1">
      <c r="B43" s="820" t="s">
        <v>1037</v>
      </c>
      <c r="C43" s="821"/>
      <c r="D43" s="821"/>
      <c r="E43" s="821"/>
      <c r="F43" s="821"/>
      <c r="G43" s="821"/>
      <c r="H43" s="821"/>
      <c r="I43" s="821"/>
      <c r="J43" s="821"/>
      <c r="K43" s="821"/>
      <c r="L43" s="821"/>
      <c r="M43" s="822"/>
      <c r="N43" s="105">
        <f>SUM(N36:N42)</f>
        <v>5446.9740890335033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7">
        <f>VLOOKUP(A59,TRANSPORTE!A6:D117,4,FALSE)</f>
        <v>250</v>
      </c>
      <c r="M59" s="908"/>
      <c r="N59" s="295">
        <f>K59*L59</f>
        <v>8925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8925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14513.827436828225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2902.7654873656452</v>
      </c>
      <c r="M83" s="856"/>
      <c r="N83" s="57"/>
    </row>
    <row r="84" spans="1:14">
      <c r="B84" s="95" t="s">
        <v>1057</v>
      </c>
      <c r="C84" s="96"/>
      <c r="D84" s="96"/>
      <c r="E84" s="96"/>
      <c r="F84" s="96"/>
      <c r="G84" s="96"/>
      <c r="H84" s="96"/>
      <c r="I84" s="93"/>
      <c r="J84" s="94"/>
      <c r="K84" s="312">
        <v>0.05</v>
      </c>
      <c r="L84" s="855">
        <f>N78*K84</f>
        <v>725.6913718414113</v>
      </c>
      <c r="M84" s="856"/>
      <c r="N84" s="57"/>
    </row>
    <row r="85" spans="1:14" ht="15.75" thickBot="1">
      <c r="B85" s="97" t="s">
        <v>1058</v>
      </c>
      <c r="C85" s="98"/>
      <c r="D85" s="98"/>
      <c r="E85" s="98"/>
      <c r="F85" s="98"/>
      <c r="G85" s="98"/>
      <c r="H85" s="98"/>
      <c r="I85" s="99"/>
      <c r="J85" s="100"/>
      <c r="K85" s="313">
        <v>0.05</v>
      </c>
      <c r="L85" s="857">
        <f>N78*K85</f>
        <v>725.6913718414113</v>
      </c>
      <c r="M85" s="858"/>
      <c r="N85" s="57"/>
    </row>
    <row r="86" spans="1:14" ht="15.75" thickBot="1">
      <c r="B86" s="820" t="s">
        <v>1037</v>
      </c>
      <c r="C86" s="821"/>
      <c r="D86" s="821"/>
      <c r="E86" s="821"/>
      <c r="F86" s="821"/>
      <c r="G86" s="821"/>
      <c r="H86" s="821"/>
      <c r="I86" s="821"/>
      <c r="J86" s="821"/>
      <c r="K86" s="821"/>
      <c r="L86" s="821"/>
      <c r="M86" s="822"/>
      <c r="N86" s="58">
        <f>L83+L84+L85</f>
        <v>4354.148231048468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18867.975667876693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5"/>
      <c r="J36" s="276"/>
      <c r="K36" s="277"/>
      <c r="L36" s="278"/>
      <c r="M36" s="279"/>
      <c r="N36" s="280"/>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0.1</v>
      </c>
      <c r="M42" s="882"/>
      <c r="N42" s="111">
        <f>N76*L42</f>
        <v>56.741339117888892</v>
      </c>
    </row>
    <row r="43" spans="1:14" ht="15.75" thickBot="1">
      <c r="B43" s="820" t="s">
        <v>1037</v>
      </c>
      <c r="C43" s="821"/>
      <c r="D43" s="821"/>
      <c r="E43" s="821"/>
      <c r="F43" s="821"/>
      <c r="G43" s="821"/>
      <c r="H43" s="821"/>
      <c r="I43" s="821"/>
      <c r="J43" s="821"/>
      <c r="K43" s="821"/>
      <c r="L43" s="821"/>
      <c r="M43" s="822"/>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7">
        <f>VLOOKUP(A59,TRANSPORTE!A6:D117,4,FALSE)</f>
        <v>250</v>
      </c>
      <c r="M59" s="908"/>
      <c r="N59" s="295">
        <f>K59*L59</f>
        <v>2562.5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3186.6547302967779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637.3309460593556</v>
      </c>
      <c r="M83" s="856"/>
      <c r="N83" s="57"/>
    </row>
    <row r="84" spans="1:14">
      <c r="B84" s="95" t="s">
        <v>1057</v>
      </c>
      <c r="C84" s="96"/>
      <c r="D84" s="96"/>
      <c r="E84" s="96"/>
      <c r="F84" s="96"/>
      <c r="G84" s="96"/>
      <c r="H84" s="96"/>
      <c r="I84" s="93"/>
      <c r="J84" s="94"/>
      <c r="K84" s="312">
        <v>0.05</v>
      </c>
      <c r="L84" s="855">
        <f>N78*K84</f>
        <v>159.3327365148389</v>
      </c>
      <c r="M84" s="856"/>
      <c r="N84" s="57"/>
    </row>
    <row r="85" spans="1:14" ht="15.75" thickBot="1">
      <c r="B85" s="97" t="s">
        <v>1058</v>
      </c>
      <c r="C85" s="98"/>
      <c r="D85" s="98"/>
      <c r="E85" s="98"/>
      <c r="F85" s="98"/>
      <c r="G85" s="98"/>
      <c r="H85" s="98"/>
      <c r="I85" s="99"/>
      <c r="J85" s="100"/>
      <c r="K85" s="313">
        <v>0.05</v>
      </c>
      <c r="L85" s="857">
        <f>N78*K85</f>
        <v>159.3327365148389</v>
      </c>
      <c r="M85" s="858"/>
      <c r="N85" s="57"/>
    </row>
    <row r="86" spans="1:14" ht="15.75" thickBot="1">
      <c r="B86" s="820" t="s">
        <v>1037</v>
      </c>
      <c r="C86" s="821"/>
      <c r="D86" s="821"/>
      <c r="E86" s="821"/>
      <c r="F86" s="821"/>
      <c r="G86" s="821"/>
      <c r="H86" s="821"/>
      <c r="I86" s="821"/>
      <c r="J86" s="821"/>
      <c r="K86" s="821"/>
      <c r="L86" s="821"/>
      <c r="M86" s="822"/>
      <c r="N86" s="58">
        <f>L83+L84+L85</f>
        <v>955.99641908903334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4142.6511493858116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45</v>
      </c>
      <c r="N36" s="280">
        <f>K36/M36</f>
        <v>5445.5555555555557</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1.4185334779472223</v>
      </c>
    </row>
    <row r="43" spans="1:14" ht="15.75" thickBot="1">
      <c r="B43" s="820" t="s">
        <v>1037</v>
      </c>
      <c r="C43" s="821"/>
      <c r="D43" s="821"/>
      <c r="E43" s="821"/>
      <c r="F43" s="821"/>
      <c r="G43" s="821"/>
      <c r="H43" s="821"/>
      <c r="I43" s="821"/>
      <c r="J43" s="821"/>
      <c r="K43" s="821"/>
      <c r="L43" s="821"/>
      <c r="M43" s="822"/>
      <c r="N43" s="105">
        <f>SUM(N36:N42)</f>
        <v>5446.9740890335033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7">
        <f>VLOOKUP(A59,TRANSPORTE!A6:D117,4,FALSE)</f>
        <v>1380</v>
      </c>
      <c r="M59" s="908"/>
      <c r="N59" s="295">
        <f>K59*L59</f>
        <v>1118.4830999999999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1118.4830999999999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6707.3105368282249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1341.4621073656451</v>
      </c>
      <c r="M83" s="856"/>
      <c r="N83" s="57"/>
    </row>
    <row r="84" spans="1:14">
      <c r="B84" s="95" t="s">
        <v>1057</v>
      </c>
      <c r="C84" s="96"/>
      <c r="D84" s="96"/>
      <c r="E84" s="96"/>
      <c r="F84" s="96"/>
      <c r="G84" s="96"/>
      <c r="H84" s="96"/>
      <c r="I84" s="93"/>
      <c r="J84" s="94"/>
      <c r="K84" s="312">
        <v>0.05</v>
      </c>
      <c r="L84" s="855">
        <f>N78*K84</f>
        <v>335.36552684141128</v>
      </c>
      <c r="M84" s="856"/>
      <c r="N84" s="57"/>
    </row>
    <row r="85" spans="1:14" ht="15.75" thickBot="1">
      <c r="B85" s="97" t="s">
        <v>1058</v>
      </c>
      <c r="C85" s="98"/>
      <c r="D85" s="98"/>
      <c r="E85" s="98"/>
      <c r="F85" s="98"/>
      <c r="G85" s="98"/>
      <c r="H85" s="98"/>
      <c r="I85" s="99"/>
      <c r="J85" s="100"/>
      <c r="K85" s="313">
        <v>0.05</v>
      </c>
      <c r="L85" s="857">
        <f>N78*K85</f>
        <v>335.36552684141128</v>
      </c>
      <c r="M85" s="858"/>
      <c r="N85" s="57"/>
    </row>
    <row r="86" spans="1:14" ht="15.75" thickBot="1">
      <c r="B86" s="820" t="s">
        <v>1037</v>
      </c>
      <c r="C86" s="821"/>
      <c r="D86" s="821"/>
      <c r="E86" s="821"/>
      <c r="F86" s="821"/>
      <c r="G86" s="821"/>
      <c r="H86" s="821"/>
      <c r="I86" s="821"/>
      <c r="J86" s="821"/>
      <c r="K86" s="821"/>
      <c r="L86" s="821"/>
      <c r="M86" s="822"/>
      <c r="N86" s="58">
        <f>L83+L84+L85</f>
        <v>2012.1931610484678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8719.503697876693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2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VLOOKUP(A36,EQUIPOS!A5:D154,4,FALSE)</f>
        <v>139313.61749680719</v>
      </c>
      <c r="L36" s="278"/>
      <c r="M36" s="279">
        <v>0.625</v>
      </c>
      <c r="N36" s="280">
        <f>K36/M36</f>
        <v>222901.78799489149</v>
      </c>
    </row>
    <row r="37" spans="1:14">
      <c r="A37" s="114" t="s">
        <v>241</v>
      </c>
      <c r="B37" s="869" t="str">
        <f>VLOOKUP(A37,EQUIPOS!A7:D154,3,FALSE)</f>
        <v>Grúa (capacidad 15 ton)</v>
      </c>
      <c r="C37" s="870"/>
      <c r="D37" s="870"/>
      <c r="E37" s="870"/>
      <c r="F37" s="870"/>
      <c r="G37" s="870"/>
      <c r="H37" s="871"/>
      <c r="I37" s="275"/>
      <c r="J37" s="276"/>
      <c r="K37" s="277">
        <f>VLOOKUP(A37,EQUIPOS!A6:D154,4,FALSE)</f>
        <v>194132.98424861647</v>
      </c>
      <c r="L37" s="278"/>
      <c r="M37" s="279">
        <v>0.625</v>
      </c>
      <c r="N37" s="280">
        <f>K37/M37</f>
        <v>310612.77479778638</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2553.3602603050003</v>
      </c>
    </row>
    <row r="43" spans="1:14" ht="15.75" thickBot="1">
      <c r="B43" s="820" t="s">
        <v>1037</v>
      </c>
      <c r="C43" s="821"/>
      <c r="D43" s="821"/>
      <c r="E43" s="821"/>
      <c r="F43" s="821"/>
      <c r="G43" s="821"/>
      <c r="H43" s="821"/>
      <c r="I43" s="821"/>
      <c r="J43" s="821"/>
      <c r="K43" s="821"/>
      <c r="L43" s="821"/>
      <c r="M43" s="822"/>
      <c r="N43" s="402">
        <f>SUM(N36:N42)</f>
        <v>536067.92305298289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657">
        <f>VLOOKUP(A51,MATERIALES!A6:D373,4,FALSE)</f>
        <v>142522.75055746397</v>
      </c>
      <c r="N51" s="280">
        <f>K51*M51</f>
        <v>285045.50111492793</v>
      </c>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384123.76610618929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971258.89436527214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194251.77887305443</v>
      </c>
      <c r="M83" s="856"/>
      <c r="N83" s="57"/>
    </row>
    <row r="84" spans="1:14">
      <c r="B84" s="95" t="s">
        <v>1057</v>
      </c>
      <c r="C84" s="96"/>
      <c r="D84" s="96"/>
      <c r="E84" s="96"/>
      <c r="F84" s="96"/>
      <c r="G84" s="96"/>
      <c r="H84" s="96"/>
      <c r="I84" s="93"/>
      <c r="J84" s="94"/>
      <c r="K84" s="312">
        <v>0.05</v>
      </c>
      <c r="L84" s="855">
        <f>N78*K84</f>
        <v>48562.944718263607</v>
      </c>
      <c r="M84" s="856"/>
      <c r="N84" s="57"/>
    </row>
    <row r="85" spans="1:14" ht="15.75" thickBot="1">
      <c r="B85" s="97" t="s">
        <v>1058</v>
      </c>
      <c r="C85" s="98"/>
      <c r="D85" s="98"/>
      <c r="E85" s="98"/>
      <c r="F85" s="98"/>
      <c r="G85" s="98"/>
      <c r="H85" s="98"/>
      <c r="I85" s="99"/>
      <c r="J85" s="100"/>
      <c r="K85" s="313">
        <v>0.05</v>
      </c>
      <c r="L85" s="857">
        <f>N78*K85</f>
        <v>48562.944718263607</v>
      </c>
      <c r="M85" s="858"/>
      <c r="N85" s="57"/>
    </row>
    <row r="86" spans="1:14" ht="15.75" thickBot="1">
      <c r="B86" s="820" t="s">
        <v>1037</v>
      </c>
      <c r="C86" s="821"/>
      <c r="D86" s="821"/>
      <c r="E86" s="821"/>
      <c r="F86" s="821"/>
      <c r="G86" s="821"/>
      <c r="H86" s="821"/>
      <c r="I86" s="821"/>
      <c r="J86" s="821"/>
      <c r="K86" s="821"/>
      <c r="L86" s="821"/>
      <c r="M86" s="822"/>
      <c r="N86" s="58">
        <f>L83+L84+L85</f>
        <v>291377.66830958164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1262636.5626748537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2"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VLOOKUP(A36,EQUIPOS!A6:D163,4,FALSE)</f>
        <v>139313.61749680719</v>
      </c>
      <c r="L36" s="278"/>
      <c r="M36" s="279">
        <v>0.5</v>
      </c>
      <c r="N36" s="280">
        <f>K36/M36</f>
        <v>278627.23499361437</v>
      </c>
    </row>
    <row r="37" spans="1:14">
      <c r="A37" s="114" t="s">
        <v>241</v>
      </c>
      <c r="B37" s="869" t="str">
        <f>VLOOKUP(A37,EQUIPOS!A7:D154,3,FALSE)</f>
        <v>Grúa (capacidad 15 ton)</v>
      </c>
      <c r="C37" s="870"/>
      <c r="D37" s="870"/>
      <c r="E37" s="870"/>
      <c r="F37" s="870"/>
      <c r="G37" s="870"/>
      <c r="H37" s="871"/>
      <c r="I37" s="275"/>
      <c r="J37" s="276"/>
      <c r="K37" s="277">
        <f>VLOOKUP(A37,EQUIPOS!A7:D164,4,FALSE)</f>
        <v>194132.98424861647</v>
      </c>
      <c r="L37" s="278"/>
      <c r="M37" s="279">
        <v>0.5</v>
      </c>
      <c r="N37" s="280">
        <f>K37/M37</f>
        <v>388265.96849723294</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3191.70032538125</v>
      </c>
    </row>
    <row r="43" spans="1:14" ht="15.75" thickBot="1">
      <c r="B43" s="820" t="s">
        <v>1037</v>
      </c>
      <c r="C43" s="821"/>
      <c r="D43" s="821"/>
      <c r="E43" s="821"/>
      <c r="F43" s="821"/>
      <c r="G43" s="821"/>
      <c r="H43" s="821"/>
      <c r="I43" s="821"/>
      <c r="J43" s="821"/>
      <c r="K43" s="821"/>
      <c r="L43" s="821"/>
      <c r="M43" s="822"/>
      <c r="N43" s="402">
        <f>SUM(N36:N42)</f>
        <v>670084.9038162285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142522.75055746397</v>
      </c>
      <c r="N51" s="280">
        <f>K51*M51</f>
        <v>285045.50111492793</v>
      </c>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384123.76610618929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63834.006507624996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1118042.6764300428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223608.53528600858</v>
      </c>
      <c r="M83" s="856"/>
      <c r="N83" s="57"/>
    </row>
    <row r="84" spans="1:14">
      <c r="B84" s="95" t="s">
        <v>1057</v>
      </c>
      <c r="C84" s="96"/>
      <c r="D84" s="96"/>
      <c r="E84" s="96"/>
      <c r="F84" s="96"/>
      <c r="G84" s="96"/>
      <c r="H84" s="96"/>
      <c r="I84" s="93"/>
      <c r="J84" s="94"/>
      <c r="K84" s="312">
        <v>0.05</v>
      </c>
      <c r="L84" s="855">
        <f>N78*K84</f>
        <v>55902.133821502146</v>
      </c>
      <c r="M84" s="856"/>
      <c r="N84" s="57"/>
    </row>
    <row r="85" spans="1:14" ht="15.75" thickBot="1">
      <c r="B85" s="97" t="s">
        <v>1058</v>
      </c>
      <c r="C85" s="98"/>
      <c r="D85" s="98"/>
      <c r="E85" s="98"/>
      <c r="F85" s="98"/>
      <c r="G85" s="98"/>
      <c r="H85" s="98"/>
      <c r="I85" s="99"/>
      <c r="J85" s="100"/>
      <c r="K85" s="313">
        <v>0.05</v>
      </c>
      <c r="L85" s="857">
        <f>N78*K85</f>
        <v>55902.133821502146</v>
      </c>
      <c r="M85" s="858"/>
      <c r="N85" s="57"/>
    </row>
    <row r="86" spans="1:14" ht="15.75" thickBot="1">
      <c r="B86" s="820" t="s">
        <v>1037</v>
      </c>
      <c r="C86" s="821"/>
      <c r="D86" s="821"/>
      <c r="E86" s="821"/>
      <c r="F86" s="821"/>
      <c r="G86" s="821"/>
      <c r="H86" s="821"/>
      <c r="I86" s="821"/>
      <c r="J86" s="821"/>
      <c r="K86" s="821"/>
      <c r="L86" s="821"/>
      <c r="M86" s="822"/>
      <c r="N86" s="58">
        <f>L83+L84+L85</f>
        <v>335412.80292901286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1453455.4793590556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VLOOKUP(A36,EQUIPOS!A6:D163,4,FALSE)</f>
        <v>139313.61749680719</v>
      </c>
      <c r="L36" s="278"/>
      <c r="M36" s="279">
        <v>0.4375</v>
      </c>
      <c r="N36" s="280">
        <f>K36/M36</f>
        <v>318431.12570698786</v>
      </c>
    </row>
    <row r="37" spans="1:14">
      <c r="A37" s="114" t="s">
        <v>241</v>
      </c>
      <c r="B37" s="869" t="str">
        <f>VLOOKUP(A37,EQUIPOS!A7:D154,3,FALSE)</f>
        <v>Grúa (capacidad 15 ton)</v>
      </c>
      <c r="C37" s="870"/>
      <c r="D37" s="870"/>
      <c r="E37" s="870"/>
      <c r="F37" s="870"/>
      <c r="G37" s="870"/>
      <c r="H37" s="871"/>
      <c r="I37" s="275"/>
      <c r="J37" s="276"/>
      <c r="K37" s="277">
        <f>VLOOKUP(A37,EQUIPOS!A7:D164,4,FALSE)</f>
        <v>194132.98424861647</v>
      </c>
      <c r="L37" s="278"/>
      <c r="M37" s="279">
        <v>0.4375</v>
      </c>
      <c r="N37" s="280">
        <f>K37/M37</f>
        <v>443732.53542540909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3647.657514721428</v>
      </c>
    </row>
    <row r="43" spans="1:14" ht="15.75" thickBot="1">
      <c r="B43" s="820" t="s">
        <v>1037</v>
      </c>
      <c r="C43" s="821"/>
      <c r="D43" s="821"/>
      <c r="E43" s="821"/>
      <c r="F43" s="821"/>
      <c r="G43" s="821"/>
      <c r="H43" s="821"/>
      <c r="I43" s="821"/>
      <c r="J43" s="821"/>
      <c r="K43" s="821"/>
      <c r="L43" s="821"/>
      <c r="M43" s="822"/>
      <c r="N43" s="402">
        <f>SUM(N36:N42)</f>
        <v>765811.31864711829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142522.75055746397</v>
      </c>
      <c r="N51" s="280">
        <f>K51*M51</f>
        <v>285045.50111492793</v>
      </c>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384123.76610618929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72953.15029442856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1222888.235047736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244577.64700954722</v>
      </c>
      <c r="M83" s="856"/>
      <c r="N83" s="57"/>
    </row>
    <row r="84" spans="1:14">
      <c r="B84" s="95" t="s">
        <v>1057</v>
      </c>
      <c r="C84" s="96"/>
      <c r="D84" s="96"/>
      <c r="E84" s="96"/>
      <c r="F84" s="96"/>
      <c r="G84" s="96"/>
      <c r="H84" s="96"/>
      <c r="I84" s="93"/>
      <c r="J84" s="94"/>
      <c r="K84" s="312">
        <v>0.05</v>
      </c>
      <c r="L84" s="855">
        <f>N78*K84</f>
        <v>61144.411752386804</v>
      </c>
      <c r="M84" s="856"/>
      <c r="N84" s="57"/>
    </row>
    <row r="85" spans="1:14" ht="15.75" thickBot="1">
      <c r="B85" s="97" t="s">
        <v>1058</v>
      </c>
      <c r="C85" s="98"/>
      <c r="D85" s="98"/>
      <c r="E85" s="98"/>
      <c r="F85" s="98"/>
      <c r="G85" s="98"/>
      <c r="H85" s="98"/>
      <c r="I85" s="99"/>
      <c r="J85" s="100"/>
      <c r="K85" s="313">
        <v>0.05</v>
      </c>
      <c r="L85" s="857">
        <f>N78*K85</f>
        <v>61144.411752386804</v>
      </c>
      <c r="M85" s="858"/>
      <c r="N85" s="57"/>
    </row>
    <row r="86" spans="1:14" ht="15.75" thickBot="1">
      <c r="B86" s="820" t="s">
        <v>1037</v>
      </c>
      <c r="C86" s="821"/>
      <c r="D86" s="821"/>
      <c r="E86" s="821"/>
      <c r="F86" s="821"/>
      <c r="G86" s="821"/>
      <c r="H86" s="821"/>
      <c r="I86" s="821"/>
      <c r="J86" s="821"/>
      <c r="K86" s="821"/>
      <c r="L86" s="821"/>
      <c r="M86" s="822"/>
      <c r="N86" s="58">
        <f>L83+L84+L85</f>
        <v>366866.47051432088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1589754.705562057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VLOOKUP(A36,EQUIPOS!A6:D163,4,FALSE)</f>
        <v>139313.61749680719</v>
      </c>
      <c r="L36" s="278"/>
      <c r="M36" s="279">
        <v>0.875</v>
      </c>
      <c r="N36" s="280">
        <f>K36/M36</f>
        <v>159215.56285349393</v>
      </c>
    </row>
    <row r="37" spans="1:14">
      <c r="A37" s="114" t="s">
        <v>241</v>
      </c>
      <c r="B37" s="869" t="str">
        <f>VLOOKUP(A37,EQUIPOS!A7:D154,3,FALSE)</f>
        <v>Grúa (capacidad 15 ton)</v>
      </c>
      <c r="C37" s="870"/>
      <c r="D37" s="870"/>
      <c r="E37" s="870"/>
      <c r="F37" s="870"/>
      <c r="G37" s="870"/>
      <c r="H37" s="871"/>
      <c r="I37" s="275"/>
      <c r="J37" s="276"/>
      <c r="K37" s="277">
        <f>VLOOKUP(A37,EQUIPOS!A7:D164,4,FALSE)</f>
        <v>194132.98424861647</v>
      </c>
      <c r="L37" s="278"/>
      <c r="M37" s="279">
        <v>0.875</v>
      </c>
      <c r="N37" s="280">
        <f>K37/M37</f>
        <v>221866.26771270455</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1459.0630058885715</v>
      </c>
    </row>
    <row r="43" spans="1:14" ht="15.75" thickBot="1">
      <c r="B43" s="820" t="s">
        <v>1037</v>
      </c>
      <c r="C43" s="821"/>
      <c r="D43" s="821"/>
      <c r="E43" s="821"/>
      <c r="F43" s="821"/>
      <c r="G43" s="821"/>
      <c r="H43" s="821"/>
      <c r="I43" s="821"/>
      <c r="J43" s="821"/>
      <c r="K43" s="821"/>
      <c r="L43" s="821"/>
      <c r="M43" s="822"/>
      <c r="N43" s="402">
        <f>SUM(N36:N42)</f>
        <v>382540.89357208699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29181.260117771428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510800.4186811198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102160.08373622397</v>
      </c>
      <c r="M83" s="856"/>
      <c r="N83" s="57"/>
    </row>
    <row r="84" spans="1:14">
      <c r="B84" s="95" t="s">
        <v>1057</v>
      </c>
      <c r="C84" s="96"/>
      <c r="D84" s="96"/>
      <c r="E84" s="96"/>
      <c r="F84" s="96"/>
      <c r="G84" s="96"/>
      <c r="H84" s="96"/>
      <c r="I84" s="93"/>
      <c r="J84" s="94"/>
      <c r="K84" s="312">
        <v>0.05</v>
      </c>
      <c r="L84" s="855">
        <f>N78*K84</f>
        <v>25540.020934055992</v>
      </c>
      <c r="M84" s="856"/>
      <c r="N84" s="57"/>
    </row>
    <row r="85" spans="1:14" ht="15.75" thickBot="1">
      <c r="B85" s="97" t="s">
        <v>1058</v>
      </c>
      <c r="C85" s="98"/>
      <c r="D85" s="98"/>
      <c r="E85" s="98"/>
      <c r="F85" s="98"/>
      <c r="G85" s="98"/>
      <c r="H85" s="98"/>
      <c r="I85" s="99"/>
      <c r="J85" s="100"/>
      <c r="K85" s="313">
        <v>0.05</v>
      </c>
      <c r="L85" s="857">
        <f>N78*K85</f>
        <v>25540.020934055992</v>
      </c>
      <c r="M85" s="858"/>
      <c r="N85" s="57"/>
    </row>
    <row r="86" spans="1:14" ht="15.75" thickBot="1">
      <c r="B86" s="820" t="s">
        <v>1037</v>
      </c>
      <c r="C86" s="821"/>
      <c r="D86" s="821"/>
      <c r="E86" s="821"/>
      <c r="F86" s="821"/>
      <c r="G86" s="821"/>
      <c r="H86" s="821"/>
      <c r="I86" s="821"/>
      <c r="J86" s="821"/>
      <c r="K86" s="821"/>
      <c r="L86" s="821"/>
      <c r="M86" s="822"/>
      <c r="N86" s="58">
        <f>L83+L84+L85</f>
        <v>153240.12560433595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664040.54428545572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10"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VLOOKUP(A36,EQUIPOS!A6:D163,4,FALSE)</f>
        <v>139313.61749680719</v>
      </c>
      <c r="L36" s="278"/>
      <c r="M36" s="279">
        <v>0.75</v>
      </c>
      <c r="N36" s="280">
        <f>K36/M36</f>
        <v>185751.48999574292</v>
      </c>
    </row>
    <row r="37" spans="1:14">
      <c r="A37" s="114" t="s">
        <v>241</v>
      </c>
      <c r="B37" s="869" t="str">
        <f>VLOOKUP(A37,EQUIPOS!A7:D154,3,FALSE)</f>
        <v>Grúa (capacidad 15 ton)</v>
      </c>
      <c r="C37" s="870"/>
      <c r="D37" s="870"/>
      <c r="E37" s="870"/>
      <c r="F37" s="870"/>
      <c r="G37" s="870"/>
      <c r="H37" s="871"/>
      <c r="I37" s="275"/>
      <c r="J37" s="276"/>
      <c r="K37" s="277">
        <f>VLOOKUP(A37,EQUIPOS!A7:D164,4,FALSE)</f>
        <v>194132.98424861647</v>
      </c>
      <c r="L37" s="278"/>
      <c r="M37" s="279">
        <v>0.75</v>
      </c>
      <c r="N37" s="280">
        <f>K37/M37</f>
        <v>258843.9789981553</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1702.2401735366668</v>
      </c>
    </row>
    <row r="43" spans="1:14" ht="15.75" thickBot="1">
      <c r="B43" s="820" t="s">
        <v>1037</v>
      </c>
      <c r="C43" s="821"/>
      <c r="D43" s="821"/>
      <c r="E43" s="821"/>
      <c r="F43" s="821"/>
      <c r="G43" s="821"/>
      <c r="H43" s="821"/>
      <c r="I43" s="821"/>
      <c r="J43" s="821"/>
      <c r="K43" s="821"/>
      <c r="L43" s="821"/>
      <c r="M43" s="822"/>
      <c r="N43" s="402">
        <f>SUM(N36:N42)</f>
        <v>446297.70916743489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34044.803470733335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579420.77762942959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115884.15552588593</v>
      </c>
      <c r="M83" s="856"/>
      <c r="N83" s="57"/>
    </row>
    <row r="84" spans="1:14">
      <c r="B84" s="95" t="s">
        <v>1057</v>
      </c>
      <c r="C84" s="96"/>
      <c r="D84" s="96"/>
      <c r="E84" s="96"/>
      <c r="F84" s="96"/>
      <c r="G84" s="96"/>
      <c r="H84" s="96"/>
      <c r="I84" s="93"/>
      <c r="J84" s="94"/>
      <c r="K84" s="312">
        <v>0.05</v>
      </c>
      <c r="L84" s="855">
        <f>N78*K84</f>
        <v>28971.038881471482</v>
      </c>
      <c r="M84" s="856"/>
      <c r="N84" s="57"/>
    </row>
    <row r="85" spans="1:14" ht="15.75" thickBot="1">
      <c r="B85" s="97" t="s">
        <v>1058</v>
      </c>
      <c r="C85" s="98"/>
      <c r="D85" s="98"/>
      <c r="E85" s="98"/>
      <c r="F85" s="98"/>
      <c r="G85" s="98"/>
      <c r="H85" s="98"/>
      <c r="I85" s="99"/>
      <c r="J85" s="100"/>
      <c r="K85" s="313">
        <v>0.05</v>
      </c>
      <c r="L85" s="857">
        <f>N78*K85</f>
        <v>28971.038881471482</v>
      </c>
      <c r="M85" s="858"/>
      <c r="N85" s="57"/>
    </row>
    <row r="86" spans="1:14" ht="15.75" thickBot="1">
      <c r="B86" s="820" t="s">
        <v>1037</v>
      </c>
      <c r="C86" s="821"/>
      <c r="D86" s="821"/>
      <c r="E86" s="821"/>
      <c r="F86" s="821"/>
      <c r="G86" s="821"/>
      <c r="H86" s="821"/>
      <c r="I86" s="821"/>
      <c r="J86" s="821"/>
      <c r="K86" s="821"/>
      <c r="L86" s="821"/>
      <c r="M86" s="822"/>
      <c r="N86" s="58">
        <f>L83+L84+L85</f>
        <v>173826.23328882892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753247.01091825846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5"/>
      <c r="J36" s="276"/>
      <c r="K36" s="277">
        <f>VLOOKUP(A36,EQUIPOS!A6:D163,4,FALSE)</f>
        <v>139313.61749680719</v>
      </c>
      <c r="L36" s="278"/>
      <c r="M36" s="279">
        <v>0.6875</v>
      </c>
      <c r="N36" s="280">
        <f>K36/M36</f>
        <v>202637.98908626501</v>
      </c>
    </row>
    <row r="37" spans="1:14">
      <c r="A37" s="114" t="s">
        <v>241</v>
      </c>
      <c r="B37" s="869" t="str">
        <f>VLOOKUP(A37,EQUIPOS!A7:D154,3,FALSE)</f>
        <v>Grúa (capacidad 15 ton)</v>
      </c>
      <c r="C37" s="870"/>
      <c r="D37" s="870"/>
      <c r="E37" s="870"/>
      <c r="F37" s="870"/>
      <c r="G37" s="870"/>
      <c r="H37" s="871"/>
      <c r="I37" s="275"/>
      <c r="J37" s="276"/>
      <c r="K37" s="277">
        <f>VLOOKUP(A37,EQUIPOS!A7:D164,4,FALSE)</f>
        <v>194132.98424861647</v>
      </c>
      <c r="L37" s="278"/>
      <c r="M37" s="279">
        <v>0.6875</v>
      </c>
      <c r="N37" s="280">
        <f>K37/M37</f>
        <v>282375.24981616944</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1856.9892802218183</v>
      </c>
    </row>
    <row r="43" spans="1:14" ht="15.75" thickBot="1">
      <c r="B43" s="820" t="s">
        <v>1037</v>
      </c>
      <c r="C43" s="821"/>
      <c r="D43" s="821"/>
      <c r="E43" s="821"/>
      <c r="F43" s="821"/>
      <c r="G43" s="821"/>
      <c r="H43" s="821"/>
      <c r="I43" s="821"/>
      <c r="J43" s="821"/>
      <c r="K43" s="821"/>
      <c r="L43" s="821"/>
      <c r="M43" s="822"/>
      <c r="N43" s="402">
        <f>SUM(N36:N42)</f>
        <v>486870.22818265628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37139.785604436365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623088.27877835406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124617.65575567081</v>
      </c>
      <c r="M83" s="856"/>
      <c r="N83" s="57"/>
    </row>
    <row r="84" spans="1:14">
      <c r="B84" s="95" t="s">
        <v>1057</v>
      </c>
      <c r="C84" s="96"/>
      <c r="D84" s="96"/>
      <c r="E84" s="96"/>
      <c r="F84" s="96"/>
      <c r="G84" s="96"/>
      <c r="H84" s="96"/>
      <c r="I84" s="93"/>
      <c r="J84" s="94"/>
      <c r="K84" s="312">
        <v>0.05</v>
      </c>
      <c r="L84" s="855">
        <f>N78*K84</f>
        <v>31154.413938917703</v>
      </c>
      <c r="M84" s="856"/>
      <c r="N84" s="57"/>
    </row>
    <row r="85" spans="1:14" ht="15.75" thickBot="1">
      <c r="B85" s="97" t="s">
        <v>1058</v>
      </c>
      <c r="C85" s="98"/>
      <c r="D85" s="98"/>
      <c r="E85" s="98"/>
      <c r="F85" s="98"/>
      <c r="G85" s="98"/>
      <c r="H85" s="98"/>
      <c r="I85" s="99"/>
      <c r="J85" s="100"/>
      <c r="K85" s="313">
        <v>0.05</v>
      </c>
      <c r="L85" s="857">
        <f>N78*K85</f>
        <v>31154.413938917703</v>
      </c>
      <c r="M85" s="858"/>
      <c r="N85" s="57"/>
    </row>
    <row r="86" spans="1:14" ht="15.75" thickBot="1">
      <c r="B86" s="820" t="s">
        <v>1037</v>
      </c>
      <c r="C86" s="821"/>
      <c r="D86" s="821"/>
      <c r="E86" s="821"/>
      <c r="F86" s="821"/>
      <c r="G86" s="821"/>
      <c r="H86" s="821"/>
      <c r="I86" s="821"/>
      <c r="J86" s="821"/>
      <c r="K86" s="821"/>
      <c r="L86" s="821"/>
      <c r="M86" s="822"/>
      <c r="N86" s="58">
        <f>L83+L84+L85</f>
        <v>186926.48363350623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810014.76241186028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8" t="s">
        <v>241</v>
      </c>
      <c r="B36" s="869" t="str">
        <f>VLOOKUP(A36,EQUIPOS!A6:D154,3,FALSE)</f>
        <v>Grúa (capacidad 15 ton)</v>
      </c>
      <c r="C36" s="870"/>
      <c r="D36" s="870"/>
      <c r="E36" s="870"/>
      <c r="F36" s="870"/>
      <c r="G36" s="870"/>
      <c r="H36" s="871"/>
      <c r="I36" s="275"/>
      <c r="J36" s="276"/>
      <c r="K36" s="277">
        <f>VLOOKUP(A36,EQUIPOS!A6:D163,4,FALSE)</f>
        <v>194132.98424861647</v>
      </c>
      <c r="L36" s="278"/>
      <c r="M36" s="404">
        <v>1.125</v>
      </c>
      <c r="N36" s="280">
        <f>K36/M36</f>
        <v>172562.65266543685</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1134.8267823577778</v>
      </c>
    </row>
    <row r="43" spans="1:14" ht="15.75" thickBot="1">
      <c r="B43" s="820" t="s">
        <v>1037</v>
      </c>
      <c r="C43" s="821"/>
      <c r="D43" s="821"/>
      <c r="E43" s="821"/>
      <c r="F43" s="821"/>
      <c r="G43" s="821"/>
      <c r="H43" s="821"/>
      <c r="I43" s="821"/>
      <c r="J43" s="821"/>
      <c r="K43" s="821"/>
      <c r="L43" s="821"/>
      <c r="M43" s="822"/>
      <c r="N43" s="402">
        <f>SUM(N36:N42)</f>
        <v>173697.47944779464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7735</v>
      </c>
      <c r="N48" s="280">
        <f>K48*M48</f>
        <v>77350</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2331.2649912613747</v>
      </c>
      <c r="N49" s="280">
        <f>K49*M49</f>
        <v>2331.2649912613747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658">
        <f>VLOOKUP(A50,MATERIALES!A6:D373,4,FALSE)</f>
        <v>19397</v>
      </c>
      <c r="N50" s="280">
        <f>K50*M50</f>
        <v>19397</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655">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22696.535647155557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295472.28008621157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59094.456017242315</v>
      </c>
      <c r="M83" s="856"/>
      <c r="N83" s="57"/>
    </row>
    <row r="84" spans="1:14">
      <c r="B84" s="95" t="s">
        <v>1057</v>
      </c>
      <c r="C84" s="96"/>
      <c r="D84" s="96"/>
      <c r="E84" s="96"/>
      <c r="F84" s="96"/>
      <c r="G84" s="96"/>
      <c r="H84" s="96"/>
      <c r="I84" s="93"/>
      <c r="J84" s="94"/>
      <c r="K84" s="312">
        <v>0.05</v>
      </c>
      <c r="L84" s="855">
        <f>N78*K84</f>
        <v>14773.614004310579</v>
      </c>
      <c r="M84" s="856"/>
      <c r="N84" s="57"/>
    </row>
    <row r="85" spans="1:14" ht="15.75" thickBot="1">
      <c r="B85" s="97" t="s">
        <v>1058</v>
      </c>
      <c r="C85" s="98"/>
      <c r="D85" s="98"/>
      <c r="E85" s="98"/>
      <c r="F85" s="98"/>
      <c r="G85" s="98"/>
      <c r="H85" s="98"/>
      <c r="I85" s="99"/>
      <c r="J85" s="100"/>
      <c r="K85" s="313">
        <v>0.05</v>
      </c>
      <c r="L85" s="857">
        <f>N78*K85</f>
        <v>14773.614004310579</v>
      </c>
      <c r="M85" s="858"/>
      <c r="N85" s="57"/>
    </row>
    <row r="86" spans="1:14" ht="15.75" thickBot="1">
      <c r="B86" s="820" t="s">
        <v>1037</v>
      </c>
      <c r="C86" s="821"/>
      <c r="D86" s="821"/>
      <c r="E86" s="821"/>
      <c r="F86" s="821"/>
      <c r="G86" s="821"/>
      <c r="H86" s="821"/>
      <c r="I86" s="821"/>
      <c r="J86" s="821"/>
      <c r="K86" s="821"/>
      <c r="L86" s="821"/>
      <c r="M86" s="822"/>
      <c r="N86" s="58">
        <f>L83+L84+L85</f>
        <v>88641.684025863477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384113.96411207505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1" zoomScale="78" zoomScaleNormal="78" workbookViewId="0">
      <selection activeCell="B47" sqref="B47:I4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61" t="s">
        <v>241</v>
      </c>
      <c r="B36" s="869" t="str">
        <f>VLOOKUP(A36,EQUIPOS!A6:D154,3,FALSE)</f>
        <v>Grúa (capacidad 15 ton)</v>
      </c>
      <c r="C36" s="870"/>
      <c r="D36" s="870"/>
      <c r="E36" s="870"/>
      <c r="F36" s="870"/>
      <c r="G36" s="870"/>
      <c r="H36" s="871"/>
      <c r="I36" s="275"/>
      <c r="J36" s="276"/>
      <c r="K36" s="277">
        <f>VLOOKUP(A36,EQUIPOS!A6:D163,4,FALSE)</f>
        <v>194132.98424861647</v>
      </c>
      <c r="L36" s="278"/>
      <c r="M36" s="470">
        <v>1</v>
      </c>
      <c r="N36" s="280">
        <f>K36/M36</f>
        <v>194132.98424861647</v>
      </c>
    </row>
    <row r="37" spans="1:14">
      <c r="A37" s="161" t="s">
        <v>373</v>
      </c>
      <c r="B37" s="869" t="str">
        <f>VLOOKUP(A37,EQUIPOS!A7:D154,3,FALSE)</f>
        <v>Volqueta 6 m3</v>
      </c>
      <c r="C37" s="870"/>
      <c r="D37" s="870"/>
      <c r="E37" s="870"/>
      <c r="F37" s="870"/>
      <c r="G37" s="870"/>
      <c r="H37" s="871"/>
      <c r="I37" s="275"/>
      <c r="J37" s="276"/>
      <c r="K37" s="277">
        <f>VLOOKUP(A37,EQUIPOS!A7:D164,4,FALSE)</f>
        <v>56000</v>
      </c>
      <c r="L37" s="278"/>
      <c r="M37" s="471">
        <v>1</v>
      </c>
      <c r="N37" s="280">
        <f>K37/M37</f>
        <v>56000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1276.6801301525002</v>
      </c>
    </row>
    <row r="43" spans="1:14" ht="15.75" thickBot="1">
      <c r="B43" s="820" t="s">
        <v>1037</v>
      </c>
      <c r="C43" s="821"/>
      <c r="D43" s="821"/>
      <c r="E43" s="821"/>
      <c r="F43" s="821"/>
      <c r="G43" s="821"/>
      <c r="H43" s="821"/>
      <c r="I43" s="821"/>
      <c r="J43" s="821"/>
      <c r="K43" s="821"/>
      <c r="L43" s="821"/>
      <c r="M43" s="822"/>
      <c r="N43" s="402">
        <f>SUM(N36:N42)</f>
        <v>251409.66437876897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7735</v>
      </c>
      <c r="N48" s="280">
        <f>K48*M48</f>
        <v>77350</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2331.2649912613747</v>
      </c>
      <c r="N49" s="280">
        <f>K49*M49</f>
        <v>2331.2649912613747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19397</v>
      </c>
      <c r="N50" s="280">
        <f>K50*M50</f>
        <v>19397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25533.60260305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376021.53197308036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75204.306394616069</v>
      </c>
      <c r="M83" s="856"/>
      <c r="N83" s="57"/>
    </row>
    <row r="84" spans="1:14">
      <c r="B84" s="95" t="s">
        <v>1057</v>
      </c>
      <c r="C84" s="96"/>
      <c r="D84" s="96"/>
      <c r="E84" s="96"/>
      <c r="F84" s="96"/>
      <c r="G84" s="96"/>
      <c r="H84" s="96"/>
      <c r="I84" s="93"/>
      <c r="J84" s="94"/>
      <c r="K84" s="312">
        <v>0.05</v>
      </c>
      <c r="L84" s="855">
        <f>N78*K84</f>
        <v>18801.076598654017</v>
      </c>
      <c r="M84" s="856"/>
      <c r="N84" s="57"/>
    </row>
    <row r="85" spans="1:14" ht="15.75" thickBot="1">
      <c r="B85" s="97" t="s">
        <v>1058</v>
      </c>
      <c r="C85" s="98"/>
      <c r="D85" s="98"/>
      <c r="E85" s="98"/>
      <c r="F85" s="98"/>
      <c r="G85" s="98"/>
      <c r="H85" s="98"/>
      <c r="I85" s="99"/>
      <c r="J85" s="100"/>
      <c r="K85" s="313">
        <v>0.05</v>
      </c>
      <c r="L85" s="857">
        <f>N78*K85</f>
        <v>18801.076598654017</v>
      </c>
      <c r="M85" s="858"/>
      <c r="N85" s="57"/>
    </row>
    <row r="86" spans="1:14" ht="15.75" thickBot="1">
      <c r="B86" s="820" t="s">
        <v>1037</v>
      </c>
      <c r="C86" s="821"/>
      <c r="D86" s="821"/>
      <c r="E86" s="821"/>
      <c r="F86" s="821"/>
      <c r="G86" s="821"/>
      <c r="H86" s="821"/>
      <c r="I86" s="821"/>
      <c r="J86" s="821"/>
      <c r="K86" s="821"/>
      <c r="L86" s="821"/>
      <c r="M86" s="822"/>
      <c r="N86" s="58">
        <f>L83+L84+L85</f>
        <v>112806.45959192411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488827.99156500446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5"/>
      <c r="J36" s="276"/>
      <c r="K36" s="277">
        <f>VLOOKUP(A36,EQUIPOS!A6:D163,4,FALSE)</f>
        <v>194132.98424861647</v>
      </c>
      <c r="L36" s="278"/>
      <c r="M36" s="279">
        <v>0.9375</v>
      </c>
      <c r="N36" s="280">
        <f>K36/M36</f>
        <v>207075.18319852423</v>
      </c>
    </row>
    <row r="37" spans="1:14">
      <c r="A37" s="150" t="s">
        <v>373</v>
      </c>
      <c r="B37" s="869" t="str">
        <f>VLOOKUP(A37,EQUIPOS!A7:D154,3,FALSE)</f>
        <v>Volqueta 6 m3</v>
      </c>
      <c r="C37" s="870"/>
      <c r="D37" s="870"/>
      <c r="E37" s="870"/>
      <c r="F37" s="870"/>
      <c r="G37" s="870"/>
      <c r="H37" s="871"/>
      <c r="I37" s="275"/>
      <c r="J37" s="276"/>
      <c r="K37" s="277">
        <f>VLOOKUP(A37,EQUIPOS!A7:D164,4,FALSE)</f>
        <v>56000</v>
      </c>
      <c r="L37" s="278"/>
      <c r="M37" s="279">
        <v>0.9375</v>
      </c>
      <c r="N37" s="280">
        <f>K37/M37</f>
        <v>59733.333333333336</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1361.7921388293335</v>
      </c>
    </row>
    <row r="43" spans="1:14" ht="15.75" thickBot="1">
      <c r="B43" s="820" t="s">
        <v>1037</v>
      </c>
      <c r="C43" s="821"/>
      <c r="D43" s="821"/>
      <c r="E43" s="821"/>
      <c r="F43" s="821"/>
      <c r="G43" s="821"/>
      <c r="H43" s="821"/>
      <c r="I43" s="821"/>
      <c r="J43" s="821"/>
      <c r="K43" s="821"/>
      <c r="L43" s="821"/>
      <c r="M43" s="822"/>
      <c r="N43" s="402">
        <f>SUM(N36:N42)</f>
        <v>268170.30867068691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19397</v>
      </c>
      <c r="N49" s="280">
        <f>K49*M49</f>
        <v>19397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27235.842776586665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394484.41643853491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78896.883287706994</v>
      </c>
      <c r="M83" s="856"/>
      <c r="N83" s="57"/>
    </row>
    <row r="84" spans="1:14">
      <c r="B84" s="95" t="s">
        <v>1057</v>
      </c>
      <c r="C84" s="96"/>
      <c r="D84" s="96"/>
      <c r="E84" s="96"/>
      <c r="F84" s="96"/>
      <c r="G84" s="96"/>
      <c r="H84" s="96"/>
      <c r="I84" s="93"/>
      <c r="J84" s="94"/>
      <c r="K84" s="312">
        <v>0.05</v>
      </c>
      <c r="L84" s="855">
        <f>N78*K84</f>
        <v>19724.220821926749</v>
      </c>
      <c r="M84" s="856"/>
      <c r="N84" s="57"/>
    </row>
    <row r="85" spans="1:14" ht="15.75" thickBot="1">
      <c r="B85" s="97" t="s">
        <v>1058</v>
      </c>
      <c r="C85" s="98"/>
      <c r="D85" s="98"/>
      <c r="E85" s="98"/>
      <c r="F85" s="98"/>
      <c r="G85" s="98"/>
      <c r="H85" s="98"/>
      <c r="I85" s="99"/>
      <c r="J85" s="100"/>
      <c r="K85" s="313">
        <v>0.05</v>
      </c>
      <c r="L85" s="857">
        <f>N78*K85</f>
        <v>19724.220821926749</v>
      </c>
      <c r="M85" s="858"/>
      <c r="N85" s="57"/>
    </row>
    <row r="86" spans="1:14" ht="15.75" thickBot="1">
      <c r="B86" s="820" t="s">
        <v>1037</v>
      </c>
      <c r="C86" s="821"/>
      <c r="D86" s="821"/>
      <c r="E86" s="821"/>
      <c r="F86" s="821"/>
      <c r="G86" s="821"/>
      <c r="H86" s="821"/>
      <c r="I86" s="821"/>
      <c r="J86" s="821"/>
      <c r="K86" s="821"/>
      <c r="L86" s="821"/>
      <c r="M86" s="822"/>
      <c r="N86" s="58">
        <f>L83+L84+L85</f>
        <v>118345.32493156049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512829.74137009541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5"/>
      <c r="J36" s="276"/>
      <c r="K36" s="277">
        <f>VLOOKUP(A36,EQUIPOS!A6:D163,4,FALSE)</f>
        <v>194132.98424861647</v>
      </c>
      <c r="L36" s="278"/>
      <c r="M36" s="279">
        <v>1.5</v>
      </c>
      <c r="N36" s="280">
        <f>K36/M36</f>
        <v>129421.98949907765</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851.12008676833341</v>
      </c>
    </row>
    <row r="43" spans="1:14" ht="15.75" thickBot="1">
      <c r="B43" s="820" t="s">
        <v>1037</v>
      </c>
      <c r="C43" s="821"/>
      <c r="D43" s="821"/>
      <c r="E43" s="821"/>
      <c r="F43" s="821"/>
      <c r="G43" s="821"/>
      <c r="H43" s="821"/>
      <c r="I43" s="821"/>
      <c r="J43" s="821"/>
      <c r="K43" s="821"/>
      <c r="L43" s="821"/>
      <c r="M43" s="822"/>
      <c r="N43" s="402">
        <f>SUM(N36:N42)</f>
        <v>130273.10958584599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19397</v>
      </c>
      <c r="N49" s="280">
        <f>K49*M49</f>
        <v>19397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246373.77631247404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49274.755262494815</v>
      </c>
      <c r="M83" s="856"/>
      <c r="N83" s="57"/>
    </row>
    <row r="84" spans="1:14">
      <c r="B84" s="95" t="s">
        <v>1057</v>
      </c>
      <c r="C84" s="96"/>
      <c r="D84" s="96"/>
      <c r="E84" s="96"/>
      <c r="F84" s="96"/>
      <c r="G84" s="96"/>
      <c r="H84" s="96"/>
      <c r="I84" s="93"/>
      <c r="J84" s="94"/>
      <c r="K84" s="312">
        <v>0.05</v>
      </c>
      <c r="L84" s="855">
        <f>N78*K84</f>
        <v>12318.688815623704</v>
      </c>
      <c r="M84" s="856"/>
      <c r="N84" s="57"/>
    </row>
    <row r="85" spans="1:14" ht="15.75" thickBot="1">
      <c r="B85" s="97" t="s">
        <v>1058</v>
      </c>
      <c r="C85" s="98"/>
      <c r="D85" s="98"/>
      <c r="E85" s="98"/>
      <c r="F85" s="98"/>
      <c r="G85" s="98"/>
      <c r="H85" s="98"/>
      <c r="I85" s="99"/>
      <c r="J85" s="100"/>
      <c r="K85" s="313">
        <v>0.05</v>
      </c>
      <c r="L85" s="857">
        <f>N78*K85</f>
        <v>12318.688815623704</v>
      </c>
      <c r="M85" s="858"/>
      <c r="N85" s="57"/>
    </row>
    <row r="86" spans="1:14" ht="15.75" thickBot="1">
      <c r="B86" s="820" t="s">
        <v>1037</v>
      </c>
      <c r="C86" s="821"/>
      <c r="D86" s="821"/>
      <c r="E86" s="821"/>
      <c r="F86" s="821"/>
      <c r="G86" s="821"/>
      <c r="H86" s="821"/>
      <c r="I86" s="821"/>
      <c r="J86" s="821"/>
      <c r="K86" s="821"/>
      <c r="L86" s="821"/>
      <c r="M86" s="822"/>
      <c r="N86" s="58">
        <f>L83+L84+L85</f>
        <v>73912.132893742222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320285.90920621628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5"/>
      <c r="J36" s="276"/>
      <c r="K36" s="277">
        <f>VLOOKUP(A36,EQUIPOS!A6:D163,4,FALSE)</f>
        <v>194132.98424861647</v>
      </c>
      <c r="L36" s="278"/>
      <c r="M36" s="279">
        <v>1.375</v>
      </c>
      <c r="N36" s="280">
        <f>K36/M36</f>
        <v>141187.62490808472</v>
      </c>
    </row>
    <row r="37" spans="1:14">
      <c r="A37" s="150" t="s">
        <v>373</v>
      </c>
      <c r="B37" s="869" t="str">
        <f>VLOOKUP(A37,EQUIPOS!A7:D154,3,FALSE)</f>
        <v>Volqueta 6 m3</v>
      </c>
      <c r="C37" s="870"/>
      <c r="D37" s="870"/>
      <c r="E37" s="870"/>
      <c r="F37" s="870"/>
      <c r="G37" s="870"/>
      <c r="H37" s="871"/>
      <c r="I37" s="275"/>
      <c r="J37" s="276"/>
      <c r="K37" s="277">
        <f>VLOOKUP(A37,EQUIPOS!A7:D164,4,FALSE)</f>
        <v>56000</v>
      </c>
      <c r="L37" s="278"/>
      <c r="M37" s="279">
        <v>1.375</v>
      </c>
      <c r="N37" s="280">
        <f>K37/M37</f>
        <v>40727.272727272728</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928.49464011090913</v>
      </c>
    </row>
    <row r="43" spans="1:14" ht="15.75" thickBot="1">
      <c r="B43" s="820" t="s">
        <v>1037</v>
      </c>
      <c r="C43" s="821"/>
      <c r="D43" s="821"/>
      <c r="E43" s="821"/>
      <c r="F43" s="821"/>
      <c r="G43" s="821"/>
      <c r="H43" s="821"/>
      <c r="I43" s="821"/>
      <c r="J43" s="821"/>
      <c r="K43" s="821"/>
      <c r="L43" s="821"/>
      <c r="M43" s="822"/>
      <c r="N43" s="402">
        <f>SUM(N36:N42)</f>
        <v>182843.39227546836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19397</v>
      </c>
      <c r="N49" s="280">
        <f>K49*M49</f>
        <v>19397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18569.892802218183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300491.55006894795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60098.310013789596</v>
      </c>
      <c r="M83" s="856"/>
      <c r="N83" s="57"/>
    </row>
    <row r="84" spans="1:14">
      <c r="B84" s="95" t="s">
        <v>1057</v>
      </c>
      <c r="C84" s="96"/>
      <c r="D84" s="96"/>
      <c r="E84" s="96"/>
      <c r="F84" s="96"/>
      <c r="G84" s="96"/>
      <c r="H84" s="96"/>
      <c r="I84" s="93"/>
      <c r="J84" s="94"/>
      <c r="K84" s="312">
        <v>0.05</v>
      </c>
      <c r="L84" s="855">
        <f>N78*K84</f>
        <v>15024.577503447399</v>
      </c>
      <c r="M84" s="856"/>
      <c r="N84" s="57"/>
    </row>
    <row r="85" spans="1:14" ht="15.75" thickBot="1">
      <c r="B85" s="97" t="s">
        <v>1058</v>
      </c>
      <c r="C85" s="98"/>
      <c r="D85" s="98"/>
      <c r="E85" s="98"/>
      <c r="F85" s="98"/>
      <c r="G85" s="98"/>
      <c r="H85" s="98"/>
      <c r="I85" s="99"/>
      <c r="J85" s="100"/>
      <c r="K85" s="313">
        <v>0.05</v>
      </c>
      <c r="L85" s="857">
        <f>N78*K85</f>
        <v>15024.577503447399</v>
      </c>
      <c r="M85" s="858"/>
      <c r="N85" s="57"/>
    </row>
    <row r="86" spans="1:14" ht="15.75" thickBot="1">
      <c r="B86" s="820" t="s">
        <v>1037</v>
      </c>
      <c r="C86" s="821"/>
      <c r="D86" s="821"/>
      <c r="E86" s="821"/>
      <c r="F86" s="821"/>
      <c r="G86" s="821"/>
      <c r="H86" s="821"/>
      <c r="I86" s="821"/>
      <c r="J86" s="821"/>
      <c r="K86" s="821"/>
      <c r="L86" s="821"/>
      <c r="M86" s="822"/>
      <c r="N86" s="58">
        <f>L83+L84+L85</f>
        <v>90147.46502068438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390639.01508963236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5"/>
      <c r="J36" s="276"/>
      <c r="K36" s="277">
        <f>VLOOKUP(A36,EQUIPOS!A6:D163,4,FALSE)</f>
        <v>194132.98424861647</v>
      </c>
      <c r="L36" s="278"/>
      <c r="M36" s="279">
        <v>1.3125</v>
      </c>
      <c r="N36" s="280">
        <f>K36/M36</f>
        <v>147910.84514180303</v>
      </c>
    </row>
    <row r="37" spans="1:14">
      <c r="A37" s="150" t="s">
        <v>373</v>
      </c>
      <c r="B37" s="869" t="str">
        <f>VLOOKUP(A37,EQUIPOS!A7:D154,3,FALSE)</f>
        <v>Volqueta 6 m3</v>
      </c>
      <c r="C37" s="870"/>
      <c r="D37" s="870"/>
      <c r="E37" s="870"/>
      <c r="F37" s="870"/>
      <c r="G37" s="870"/>
      <c r="H37" s="871"/>
      <c r="I37" s="275"/>
      <c r="J37" s="276"/>
      <c r="K37" s="277">
        <f>VLOOKUP(A37,EQUIPOS!A7:D164,4,FALSE)</f>
        <v>56000</v>
      </c>
      <c r="L37" s="278"/>
      <c r="M37" s="279">
        <v>1.3125</v>
      </c>
      <c r="N37" s="280">
        <f>K37/M37</f>
        <v>42666.666666666664</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0.05</v>
      </c>
      <c r="M42" s="882"/>
      <c r="N42" s="111">
        <f>N76*L42</f>
        <v>972.70867059238105</v>
      </c>
    </row>
    <row r="43" spans="1:14" ht="15.75" thickBot="1">
      <c r="B43" s="820" t="s">
        <v>1037</v>
      </c>
      <c r="C43" s="821"/>
      <c r="D43" s="821"/>
      <c r="E43" s="821"/>
      <c r="F43" s="821"/>
      <c r="G43" s="821"/>
      <c r="H43" s="821"/>
      <c r="I43" s="821"/>
      <c r="J43" s="821"/>
      <c r="K43" s="821"/>
      <c r="L43" s="821"/>
      <c r="M43" s="822"/>
      <c r="N43" s="402">
        <f>SUM(N36:N42)</f>
        <v>191550.22047906206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7735</v>
      </c>
      <c r="N48" s="280">
        <f>K48*M48</f>
        <v>77350</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19397</v>
      </c>
      <c r="N49" s="280">
        <f>K49*M49</f>
        <v>19397</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2331.2649912613747</v>
      </c>
      <c r="N50" s="280">
        <f>K50*M50</f>
        <v>2331.2649912613747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99078.264991261371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19454.17341184762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310082.65888217103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62016.531776434211</v>
      </c>
      <c r="M83" s="856"/>
      <c r="N83" s="57"/>
    </row>
    <row r="84" spans="1:14">
      <c r="B84" s="95" t="s">
        <v>1057</v>
      </c>
      <c r="C84" s="96"/>
      <c r="D84" s="96"/>
      <c r="E84" s="96"/>
      <c r="F84" s="96"/>
      <c r="G84" s="96"/>
      <c r="H84" s="96"/>
      <c r="I84" s="93"/>
      <c r="J84" s="94"/>
      <c r="K84" s="312">
        <v>0.05</v>
      </c>
      <c r="L84" s="855">
        <f>N78*K84</f>
        <v>15504.132944108553</v>
      </c>
      <c r="M84" s="856"/>
      <c r="N84" s="57"/>
    </row>
    <row r="85" spans="1:14" ht="15.75" thickBot="1">
      <c r="B85" s="97" t="s">
        <v>1058</v>
      </c>
      <c r="C85" s="98"/>
      <c r="D85" s="98"/>
      <c r="E85" s="98"/>
      <c r="F85" s="98"/>
      <c r="G85" s="98"/>
      <c r="H85" s="98"/>
      <c r="I85" s="99"/>
      <c r="J85" s="100"/>
      <c r="K85" s="313">
        <v>0.05</v>
      </c>
      <c r="L85" s="857">
        <f>N78*K85</f>
        <v>15504.132944108553</v>
      </c>
      <c r="M85" s="858"/>
      <c r="N85" s="57"/>
    </row>
    <row r="86" spans="1:14" ht="15.75" thickBot="1">
      <c r="B86" s="820" t="s">
        <v>1037</v>
      </c>
      <c r="C86" s="821"/>
      <c r="D86" s="821"/>
      <c r="E86" s="821"/>
      <c r="F86" s="821"/>
      <c r="G86" s="821"/>
      <c r="H86" s="821"/>
      <c r="I86" s="821"/>
      <c r="J86" s="821"/>
      <c r="K86" s="821"/>
      <c r="L86" s="821"/>
      <c r="M86" s="822"/>
      <c r="N86" s="58">
        <f>L83+L84+L85</f>
        <v>93024.797664651313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403107.45654682233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66</v>
      </c>
      <c r="N36" s="280">
        <f>K36/M36</f>
        <v>3712.878787878788</v>
      </c>
    </row>
    <row r="37" spans="1:14">
      <c r="A37" s="150" t="s">
        <v>129</v>
      </c>
      <c r="B37" s="869" t="str">
        <f>VLOOKUP(A37,EQUIPOS!A7:D154,3,FALSE)</f>
        <v xml:space="preserve">Buldozer, Potencia al volante de 140 HP, motor de 2200 RPM, longitud de hoja 4,80m. </v>
      </c>
      <c r="C37" s="870"/>
      <c r="D37" s="870"/>
      <c r="E37" s="870"/>
      <c r="F37" s="870"/>
      <c r="G37" s="870"/>
      <c r="H37" s="871"/>
      <c r="I37" s="275"/>
      <c r="J37" s="276"/>
      <c r="K37" s="277">
        <f>VLOOKUP(A37,EQUIPOS!A7:D164,4,FALSE)</f>
        <v>202000</v>
      </c>
      <c r="L37" s="278"/>
      <c r="M37" s="279">
        <v>100</v>
      </c>
      <c r="N37" s="280">
        <f>K37/M37</f>
        <v>2020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0.967181916782197</v>
      </c>
    </row>
    <row r="43" spans="1:14" ht="15.75" thickBot="1">
      <c r="B43" s="820" t="s">
        <v>1037</v>
      </c>
      <c r="C43" s="821"/>
      <c r="D43" s="821"/>
      <c r="E43" s="821"/>
      <c r="F43" s="821"/>
      <c r="G43" s="821"/>
      <c r="H43" s="821"/>
      <c r="I43" s="821"/>
      <c r="J43" s="821"/>
      <c r="K43" s="821"/>
      <c r="L43" s="821"/>
      <c r="M43" s="822"/>
      <c r="N43" s="402">
        <f>SUM(N36:N42)</f>
        <v>5733.8459697955705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7126.1375278731985</v>
      </c>
      <c r="N48" s="280">
        <f>K48*M48</f>
        <v>7126.1375278731985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7126.1375278731985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12956.701689346988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2591.3403378693979</v>
      </c>
      <c r="M83" s="856"/>
      <c r="N83" s="57"/>
    </row>
    <row r="84" spans="1:14">
      <c r="B84" s="95" t="s">
        <v>1057</v>
      </c>
      <c r="C84" s="96"/>
      <c r="D84" s="96"/>
      <c r="E84" s="96"/>
      <c r="F84" s="96"/>
      <c r="G84" s="96"/>
      <c r="H84" s="96"/>
      <c r="I84" s="93"/>
      <c r="J84" s="94"/>
      <c r="K84" s="312">
        <v>0.05</v>
      </c>
      <c r="L84" s="855">
        <f>N78*K84</f>
        <v>647.83508446734947</v>
      </c>
      <c r="M84" s="856"/>
      <c r="N84" s="57"/>
    </row>
    <row r="85" spans="1:14" ht="15.75" thickBot="1">
      <c r="B85" s="97" t="s">
        <v>1058</v>
      </c>
      <c r="C85" s="98"/>
      <c r="D85" s="98"/>
      <c r="E85" s="98"/>
      <c r="F85" s="98"/>
      <c r="G85" s="98"/>
      <c r="H85" s="98"/>
      <c r="I85" s="99"/>
      <c r="J85" s="100"/>
      <c r="K85" s="313">
        <v>0.05</v>
      </c>
      <c r="L85" s="857">
        <f>N78*K85</f>
        <v>647.83508446734947</v>
      </c>
      <c r="M85" s="858"/>
      <c r="N85" s="57"/>
    </row>
    <row r="86" spans="1:14" ht="15.75" thickBot="1">
      <c r="B86" s="820" t="s">
        <v>1037</v>
      </c>
      <c r="C86" s="821"/>
      <c r="D86" s="821"/>
      <c r="E86" s="821"/>
      <c r="F86" s="821"/>
      <c r="G86" s="821"/>
      <c r="H86" s="821"/>
      <c r="I86" s="821"/>
      <c r="J86" s="821"/>
      <c r="K86" s="821"/>
      <c r="L86" s="821"/>
      <c r="M86" s="822"/>
      <c r="N86" s="58">
        <f>L83+L84+L85</f>
        <v>3887.0105068040971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16843.712196151086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66</v>
      </c>
      <c r="N36" s="280">
        <f>K36/M36</f>
        <v>3712.878787878788</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0.967181916782197</v>
      </c>
    </row>
    <row r="43" spans="1:14" ht="15.75" thickBot="1">
      <c r="B43" s="820" t="s">
        <v>1037</v>
      </c>
      <c r="C43" s="821"/>
      <c r="D43" s="821"/>
      <c r="E43" s="821"/>
      <c r="F43" s="821"/>
      <c r="G43" s="821"/>
      <c r="H43" s="821"/>
      <c r="I43" s="821"/>
      <c r="J43" s="821"/>
      <c r="K43" s="821"/>
      <c r="L43" s="821"/>
      <c r="M43" s="822"/>
      <c r="N43" s="402">
        <f>SUM(N36:N42)</f>
        <v>3713.84596979557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3810.5641614737897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762.11283229475794</v>
      </c>
      <c r="M83" s="856"/>
      <c r="N83" s="57"/>
    </row>
    <row r="84" spans="1:14">
      <c r="B84" s="95" t="s">
        <v>1057</v>
      </c>
      <c r="C84" s="96"/>
      <c r="D84" s="96"/>
      <c r="E84" s="96"/>
      <c r="F84" s="96"/>
      <c r="G84" s="96"/>
      <c r="H84" s="96"/>
      <c r="I84" s="93"/>
      <c r="J84" s="94"/>
      <c r="K84" s="312">
        <v>0.05</v>
      </c>
      <c r="L84" s="855">
        <f>N78*K84</f>
        <v>190.52820807368948</v>
      </c>
      <c r="M84" s="856"/>
      <c r="N84" s="57"/>
    </row>
    <row r="85" spans="1:14" ht="15.75" thickBot="1">
      <c r="B85" s="97" t="s">
        <v>1058</v>
      </c>
      <c r="C85" s="98"/>
      <c r="D85" s="98"/>
      <c r="E85" s="98"/>
      <c r="F85" s="98"/>
      <c r="G85" s="98"/>
      <c r="H85" s="98"/>
      <c r="I85" s="99"/>
      <c r="J85" s="100"/>
      <c r="K85" s="313">
        <v>0.05</v>
      </c>
      <c r="L85" s="857">
        <f>N78*K85</f>
        <v>190.52820807368948</v>
      </c>
      <c r="M85" s="858"/>
      <c r="N85" s="57"/>
    </row>
    <row r="86" spans="1:14" ht="15.75" thickBot="1">
      <c r="B86" s="820" t="s">
        <v>1037</v>
      </c>
      <c r="C86" s="821"/>
      <c r="D86" s="821"/>
      <c r="E86" s="821"/>
      <c r="F86" s="821"/>
      <c r="G86" s="821"/>
      <c r="H86" s="821"/>
      <c r="I86" s="821"/>
      <c r="J86" s="821"/>
      <c r="K86" s="821"/>
      <c r="L86" s="821"/>
      <c r="M86" s="822"/>
      <c r="N86" s="58">
        <f>L83+L84+L85</f>
        <v>1143.1692484421369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4953.733409915927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5" zoomScale="78" zoomScaleNormal="78" workbookViewId="0">
      <selection activeCell="M53" sqref="M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180</v>
      </c>
      <c r="B36" s="869" t="str">
        <f>VLOOKUP(A36,EQUIPOS!A6:D154,3,FALSE)</f>
        <v>Compresor 120 HP, con martillo.</v>
      </c>
      <c r="C36" s="870"/>
      <c r="D36" s="870"/>
      <c r="E36" s="870"/>
      <c r="F36" s="870"/>
      <c r="G36" s="870"/>
      <c r="H36" s="871"/>
      <c r="I36" s="275"/>
      <c r="J36" s="276"/>
      <c r="K36" s="277">
        <f>VLOOKUP(A36,EQUIPOS!A6:D163,4,FALSE)</f>
        <v>86575</v>
      </c>
      <c r="L36" s="278"/>
      <c r="M36" s="279">
        <v>66</v>
      </c>
      <c r="N36" s="280">
        <f>K36/M36</f>
        <v>1311.7424242424242</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5"/>
      <c r="J37" s="276"/>
      <c r="K37" s="277">
        <f>VLOOKUP(A37,EQUIPOS!A7:D164,4,FALSE)</f>
        <v>202000</v>
      </c>
      <c r="L37" s="278"/>
      <c r="M37" s="279">
        <v>100</v>
      </c>
      <c r="N37" s="280">
        <f>K37/M37</f>
        <v>2020</v>
      </c>
    </row>
    <row r="38" spans="1:14">
      <c r="A38" t="s">
        <v>312</v>
      </c>
      <c r="B38" s="869" t="str">
        <f>VLOOKUP(A38,EQUIPOS!A8:D154,3,FALSE)</f>
        <v>Retroexcavadora sobre oruga, potencia 138 HP, balde de 1,5 m3.</v>
      </c>
      <c r="C38" s="870"/>
      <c r="D38" s="870"/>
      <c r="E38" s="870"/>
      <c r="F38" s="870"/>
      <c r="G38" s="870"/>
      <c r="H38" s="871"/>
      <c r="I38" s="275"/>
      <c r="J38" s="276"/>
      <c r="K38" s="277">
        <f>VLOOKUP(A38,EQUIPOS!A8:D165,4,FALSE)</f>
        <v>245050</v>
      </c>
      <c r="L38" s="278"/>
      <c r="M38" s="279">
        <v>66</v>
      </c>
      <c r="N38" s="280">
        <f>K38/M38</f>
        <v>3712.878787878788</v>
      </c>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N78*L42</f>
        <v>5.8030915006931822</v>
      </c>
    </row>
    <row r="43" spans="1:14" ht="15.75" thickBot="1">
      <c r="B43" s="820" t="s">
        <v>1037</v>
      </c>
      <c r="C43" s="821"/>
      <c r="D43" s="821"/>
      <c r="E43" s="821"/>
      <c r="F43" s="821"/>
      <c r="G43" s="821"/>
      <c r="H43" s="821"/>
      <c r="I43" s="821"/>
      <c r="J43" s="821"/>
      <c r="K43" s="821"/>
      <c r="L43" s="821"/>
      <c r="M43" s="822"/>
      <c r="N43" s="402">
        <f>SUM(N36:N42)</f>
        <v>7050.424303621905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5619.468450551436</v>
      </c>
      <c r="N48" s="280">
        <f>K48*M48</f>
        <v>1123.8936901102873</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3339.1044416320128</v>
      </c>
      <c r="N49" s="280">
        <f t="shared" ref="N49:N54" si="0">K49*M49</f>
        <v>10017.313324896038</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9263.9787862351586</v>
      </c>
      <c r="N50" s="280">
        <f t="shared" si="0"/>
        <v>2779.1936358705475</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1252.1641656120048</v>
      </c>
      <c r="N51" s="280">
        <f t="shared" si="0"/>
        <v>250.43283312240098</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977.29886096546716</v>
      </c>
      <c r="N52" s="280">
        <f t="shared" si="0"/>
        <v>488.64943048273358</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79">
        <f>VLOOKUP(A53,MATERIALES!A8:D373,4,FALSE)</f>
        <v>0.02</v>
      </c>
      <c r="N53" s="280">
        <f t="shared" si="0"/>
        <v>159.90299999999999</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7126.1375278731985</v>
      </c>
      <c r="N54" s="280">
        <f t="shared" si="0"/>
        <v>7126.1375278731985</v>
      </c>
    </row>
    <row r="55" spans="1:14" ht="15.75" thickBot="1">
      <c r="B55" s="902"/>
      <c r="C55" s="903"/>
      <c r="D55" s="903"/>
      <c r="E55" s="903"/>
      <c r="F55" s="903"/>
      <c r="G55" s="903"/>
      <c r="H55" s="903"/>
      <c r="I55" s="873"/>
      <c r="J55" s="48"/>
      <c r="K55" s="50"/>
      <c r="L55" s="904"/>
      <c r="M55" s="905"/>
      <c r="N55" s="51"/>
    </row>
    <row r="56" spans="1:14" ht="15.75" thickBot="1">
      <c r="B56" s="820" t="s">
        <v>1037</v>
      </c>
      <c r="C56" s="821"/>
      <c r="D56" s="821"/>
      <c r="E56" s="821"/>
      <c r="F56" s="821"/>
      <c r="G56" s="821"/>
      <c r="H56" s="821"/>
      <c r="I56" s="821"/>
      <c r="J56" s="821"/>
      <c r="K56" s="821"/>
      <c r="L56" s="821"/>
      <c r="M56" s="822"/>
      <c r="N56" s="402">
        <f>SUM(N48:N55)</f>
        <v>21945.523442355206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B61" s="52"/>
      <c r="C61" s="325"/>
      <c r="D61" s="325"/>
      <c r="E61" s="325"/>
      <c r="F61" s="325"/>
      <c r="G61" s="325"/>
      <c r="H61" s="319"/>
      <c r="I61" s="287"/>
      <c r="J61" s="294"/>
      <c r="K61" s="287"/>
      <c r="L61" s="907"/>
      <c r="M61" s="908"/>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820" t="s">
        <v>1037</v>
      </c>
      <c r="C78" s="821"/>
      <c r="D78" s="821"/>
      <c r="E78" s="821"/>
      <c r="F78" s="821"/>
      <c r="G78" s="821"/>
      <c r="H78" s="821"/>
      <c r="I78" s="863"/>
      <c r="J78" s="863"/>
      <c r="K78" s="863"/>
      <c r="L78" s="863"/>
      <c r="M78" s="864"/>
      <c r="N78" s="309">
        <f>SUM(N72:N77)</f>
        <v>290.1545750346591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29286.102321011771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5857.2204642023544</v>
      </c>
      <c r="M85" s="856"/>
      <c r="N85" s="57"/>
    </row>
    <row r="86" spans="1:14">
      <c r="B86" s="95" t="s">
        <v>1057</v>
      </c>
      <c r="C86" s="96"/>
      <c r="D86" s="96"/>
      <c r="E86" s="96"/>
      <c r="F86" s="96"/>
      <c r="G86" s="96"/>
      <c r="H86" s="96"/>
      <c r="I86" s="93"/>
      <c r="J86" s="94"/>
      <c r="K86" s="312">
        <v>0.05</v>
      </c>
      <c r="L86" s="855">
        <f>N80*K86</f>
        <v>1464.3051160505886</v>
      </c>
      <c r="M86" s="856"/>
      <c r="N86" s="57"/>
    </row>
    <row r="87" spans="1:14" ht="15.75" thickBot="1">
      <c r="B87" s="97" t="s">
        <v>1058</v>
      </c>
      <c r="C87" s="98"/>
      <c r="D87" s="98"/>
      <c r="E87" s="98"/>
      <c r="F87" s="98"/>
      <c r="G87" s="98"/>
      <c r="H87" s="98"/>
      <c r="I87" s="99"/>
      <c r="J87" s="100"/>
      <c r="K87" s="313">
        <v>0.05</v>
      </c>
      <c r="L87" s="857">
        <f>N80*K87</f>
        <v>1464.3051160505886</v>
      </c>
      <c r="M87" s="858"/>
      <c r="N87" s="57"/>
    </row>
    <row r="88" spans="1:14" ht="15.75" thickBot="1">
      <c r="B88" s="820" t="s">
        <v>1037</v>
      </c>
      <c r="C88" s="821"/>
      <c r="D88" s="821"/>
      <c r="E88" s="821"/>
      <c r="F88" s="821"/>
      <c r="G88" s="821"/>
      <c r="H88" s="821"/>
      <c r="I88" s="821"/>
      <c r="J88" s="821"/>
      <c r="K88" s="821"/>
      <c r="L88" s="821"/>
      <c r="M88" s="822"/>
      <c r="N88" s="58">
        <f>L85+L86+L87</f>
        <v>8785.830696303532</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38071.933017315299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23" t="s">
        <v>2324</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2325</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6"/>
      <c r="K120" s="886"/>
      <c r="L120" s="886"/>
      <c r="M120" s="886"/>
      <c r="N120" s="887"/>
    </row>
    <row r="121" spans="2:14" ht="15.75" thickBot="1">
      <c r="B121" s="269" t="s">
        <v>2327</v>
      </c>
      <c r="C121" s="401"/>
      <c r="D121" s="401"/>
      <c r="E121" s="63"/>
      <c r="F121" s="63"/>
      <c r="G121" s="63"/>
      <c r="H121" s="63"/>
      <c r="I121" s="63"/>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66</v>
      </c>
      <c r="N36" s="280">
        <f>K36/M36</f>
        <v>3712.878787878788</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5"/>
      <c r="J37" s="276"/>
      <c r="K37" s="277">
        <f>VLOOKUP(A37,EQUIPOS!A7:D164,4,FALSE)</f>
        <v>202000</v>
      </c>
      <c r="L37" s="278"/>
      <c r="M37" s="279">
        <v>100</v>
      </c>
      <c r="N37" s="280">
        <f>K37/M37</f>
        <v>2020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0.967181916782197</v>
      </c>
    </row>
    <row r="43" spans="1:14" ht="15.75" thickBot="1">
      <c r="B43" s="820" t="s">
        <v>1037</v>
      </c>
      <c r="C43" s="821"/>
      <c r="D43" s="821"/>
      <c r="E43" s="821"/>
      <c r="F43" s="821"/>
      <c r="G43" s="821"/>
      <c r="H43" s="821"/>
      <c r="I43" s="821"/>
      <c r="J43" s="821"/>
      <c r="K43" s="821"/>
      <c r="L43" s="821"/>
      <c r="M43" s="822"/>
      <c r="N43" s="402">
        <f>SUM(N36:N42)</f>
        <v>5733.8459697955705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7126.1375278731985</v>
      </c>
      <c r="N48" s="280">
        <f>K48*M48</f>
        <v>7126.1375278731985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7126.1375278731985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12956.701689346988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2591.3403378693979</v>
      </c>
      <c r="M83" s="856"/>
      <c r="N83" s="57"/>
    </row>
    <row r="84" spans="1:14">
      <c r="B84" s="95" t="s">
        <v>1057</v>
      </c>
      <c r="C84" s="96"/>
      <c r="D84" s="96"/>
      <c r="E84" s="96"/>
      <c r="F84" s="96"/>
      <c r="G84" s="96"/>
      <c r="H84" s="96"/>
      <c r="I84" s="93"/>
      <c r="J84" s="94"/>
      <c r="K84" s="312">
        <v>0.05</v>
      </c>
      <c r="L84" s="855">
        <f>N78*K84</f>
        <v>647.83508446734947</v>
      </c>
      <c r="M84" s="856"/>
      <c r="N84" s="57"/>
    </row>
    <row r="85" spans="1:14" ht="15.75" thickBot="1">
      <c r="B85" s="97" t="s">
        <v>1058</v>
      </c>
      <c r="C85" s="98"/>
      <c r="D85" s="98"/>
      <c r="E85" s="98"/>
      <c r="F85" s="98"/>
      <c r="G85" s="98"/>
      <c r="H85" s="98"/>
      <c r="I85" s="99"/>
      <c r="J85" s="100"/>
      <c r="K85" s="313">
        <v>0.05</v>
      </c>
      <c r="L85" s="857">
        <f>N78*K85</f>
        <v>647.83508446734947</v>
      </c>
      <c r="M85" s="858"/>
      <c r="N85" s="57"/>
    </row>
    <row r="86" spans="1:14" ht="15.75" thickBot="1">
      <c r="B86" s="820" t="s">
        <v>1037</v>
      </c>
      <c r="C86" s="821"/>
      <c r="D86" s="821"/>
      <c r="E86" s="821"/>
      <c r="F86" s="821"/>
      <c r="G86" s="821"/>
      <c r="H86" s="821"/>
      <c r="I86" s="821"/>
      <c r="J86" s="821"/>
      <c r="K86" s="821"/>
      <c r="L86" s="821"/>
      <c r="M86" s="822"/>
      <c r="N86" s="58">
        <f>L83+L84+L85</f>
        <v>3887.0105068040971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16843.712196151086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66</v>
      </c>
      <c r="N36" s="280">
        <f>K36/M36</f>
        <v>3712.878787878788</v>
      </c>
    </row>
    <row r="37" spans="1:14">
      <c r="A37" s="114" t="s">
        <v>180</v>
      </c>
      <c r="B37" s="869" t="str">
        <f>VLOOKUP(A37,EQUIPOS!A7:D154,3,FALSE)</f>
        <v>Compresor 120 HP, con martillo.</v>
      </c>
      <c r="C37" s="870"/>
      <c r="D37" s="870"/>
      <c r="E37" s="870"/>
      <c r="F37" s="870"/>
      <c r="G37" s="870"/>
      <c r="H37" s="871"/>
      <c r="I37" s="275"/>
      <c r="J37" s="276"/>
      <c r="K37" s="277">
        <f>VLOOKUP(A37,EQUIPOS!A7:D164,4,FALSE)</f>
        <v>86575</v>
      </c>
      <c r="L37" s="278"/>
      <c r="M37" s="279">
        <v>66</v>
      </c>
      <c r="N37" s="280">
        <f>K37/M37</f>
        <v>1311.7424242424242</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N79*L42</f>
        <v>5.8030915006931822</v>
      </c>
    </row>
    <row r="43" spans="1:14" ht="15.75" thickBot="1">
      <c r="B43" s="820" t="s">
        <v>1037</v>
      </c>
      <c r="C43" s="821"/>
      <c r="D43" s="821"/>
      <c r="E43" s="821"/>
      <c r="F43" s="821"/>
      <c r="G43" s="821"/>
      <c r="H43" s="821"/>
      <c r="I43" s="821"/>
      <c r="J43" s="821"/>
      <c r="K43" s="821"/>
      <c r="L43" s="821"/>
      <c r="M43" s="822"/>
      <c r="N43" s="402">
        <f>SUM(N36:N42)</f>
        <v>5030.424303621905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5619.468450551436</v>
      </c>
      <c r="N48" s="280">
        <f t="shared" ref="N48:N53" si="0">K48*M48</f>
        <v>1123.8936901102873</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3339.1044416320128</v>
      </c>
      <c r="N49" s="280">
        <f t="shared" si="0"/>
        <v>10017.313324896038</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9263.9787862351586</v>
      </c>
      <c r="N50" s="280">
        <f t="shared" si="0"/>
        <v>2779.1936358705475</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1252.1641656120048</v>
      </c>
      <c r="N51" s="280">
        <f t="shared" si="0"/>
        <v>250.43283312240098</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977.29886096546716</v>
      </c>
      <c r="N52" s="280">
        <f t="shared" si="0"/>
        <v>488.64943048273358</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0.02</v>
      </c>
      <c r="N53" s="280">
        <f t="shared" si="0"/>
        <v>159.90299999999999</v>
      </c>
    </row>
    <row r="54" spans="1:14" ht="15.75" thickBot="1">
      <c r="B54" s="902"/>
      <c r="C54" s="903"/>
      <c r="D54" s="903"/>
      <c r="E54" s="903"/>
      <c r="F54" s="903"/>
      <c r="G54" s="903"/>
      <c r="H54" s="903"/>
      <c r="I54" s="873"/>
      <c r="J54" s="48"/>
      <c r="K54" s="50"/>
      <c r="L54" s="904"/>
      <c r="M54" s="905"/>
      <c r="N54" s="51"/>
    </row>
    <row r="55" spans="1:14" ht="15.75" thickBot="1">
      <c r="B55" s="820" t="s">
        <v>1037</v>
      </c>
      <c r="C55" s="821"/>
      <c r="D55" s="821"/>
      <c r="E55" s="821"/>
      <c r="F55" s="821"/>
      <c r="G55" s="821"/>
      <c r="H55" s="821"/>
      <c r="I55" s="821"/>
      <c r="J55" s="821"/>
      <c r="K55" s="821"/>
      <c r="L55" s="821"/>
      <c r="M55" s="822"/>
      <c r="N55" s="402">
        <f>SUM(N48:N54)</f>
        <v>14819.385914482009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947"/>
      <c r="C65" s="948"/>
      <c r="D65" s="948"/>
      <c r="E65" s="948"/>
      <c r="F65" s="948"/>
      <c r="G65" s="949"/>
      <c r="H65" s="319"/>
      <c r="I65" s="287"/>
      <c r="J65" s="294"/>
      <c r="K65" s="287"/>
      <c r="L65" s="907"/>
      <c r="M65" s="908"/>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8"/>
      <c r="M67" s="899"/>
      <c r="N67" s="133"/>
    </row>
    <row r="68" spans="1:15" ht="15.75" thickBot="1">
      <c r="B68" s="909" t="s">
        <v>1037</v>
      </c>
      <c r="C68" s="863"/>
      <c r="D68" s="863"/>
      <c r="E68" s="863"/>
      <c r="F68" s="863"/>
      <c r="G68" s="863"/>
      <c r="H68" s="863"/>
      <c r="I68" s="863"/>
      <c r="J68" s="863"/>
      <c r="K68" s="863"/>
      <c r="L68" s="863"/>
      <c r="M68" s="86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9" t="s">
        <v>1047</v>
      </c>
      <c r="C72" s="860"/>
      <c r="D72" s="860"/>
      <c r="E72" s="860"/>
      <c r="F72" s="860"/>
      <c r="G72" s="860"/>
      <c r="H72" s="860"/>
      <c r="I72" s="79" t="s">
        <v>1048</v>
      </c>
      <c r="J72" s="81" t="s">
        <v>1494</v>
      </c>
      <c r="K72" s="80" t="s">
        <v>1050</v>
      </c>
      <c r="L72" s="861" t="s">
        <v>1034</v>
      </c>
      <c r="M72" s="862"/>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6"/>
      <c r="C78" s="897"/>
      <c r="D78" s="897"/>
      <c r="E78" s="897"/>
      <c r="F78" s="897"/>
      <c r="G78" s="897"/>
      <c r="H78" s="897"/>
      <c r="I78" s="132"/>
      <c r="J78" s="132"/>
      <c r="K78" s="132"/>
      <c r="L78" s="910"/>
      <c r="M78" s="910"/>
      <c r="N78" s="51"/>
    </row>
    <row r="79" spans="1:15" ht="15.75" thickBot="1">
      <c r="B79" s="909" t="s">
        <v>1037</v>
      </c>
      <c r="C79" s="863"/>
      <c r="D79" s="863"/>
      <c r="E79" s="863"/>
      <c r="F79" s="863"/>
      <c r="G79" s="863"/>
      <c r="H79" s="863"/>
      <c r="I79" s="863"/>
      <c r="J79" s="863"/>
      <c r="K79" s="863"/>
      <c r="L79" s="863"/>
      <c r="M79" s="864"/>
      <c r="N79" s="309">
        <f>SUM(N73:N78)</f>
        <v>290.1545750346591</v>
      </c>
    </row>
    <row r="80" spans="1:15" ht="15.75" thickBot="1">
      <c r="B80" s="39"/>
      <c r="C80" s="40"/>
      <c r="D80" s="40"/>
      <c r="E80" s="40"/>
      <c r="F80" s="40"/>
      <c r="G80" s="40"/>
      <c r="H80" s="40"/>
      <c r="I80" s="40"/>
      <c r="J80" s="40"/>
      <c r="K80" s="40"/>
      <c r="L80" s="40"/>
      <c r="M80" s="40"/>
      <c r="N80" s="41"/>
    </row>
    <row r="81" spans="1:14" ht="15.75" thickBot="1">
      <c r="B81" s="820" t="s">
        <v>1051</v>
      </c>
      <c r="C81" s="821"/>
      <c r="D81" s="821"/>
      <c r="E81" s="821"/>
      <c r="F81" s="821"/>
      <c r="G81" s="821"/>
      <c r="H81" s="821"/>
      <c r="I81" s="821"/>
      <c r="J81" s="821"/>
      <c r="K81" s="821"/>
      <c r="L81" s="821"/>
      <c r="M81" s="822"/>
      <c r="N81" s="105">
        <f>N43+N55+N68+N79</f>
        <v>20139.964793138573</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5" t="s">
        <v>1053</v>
      </c>
      <c r="C85" s="866"/>
      <c r="D85" s="866"/>
      <c r="E85" s="866"/>
      <c r="F85" s="866"/>
      <c r="G85" s="866"/>
      <c r="H85" s="866"/>
      <c r="I85" s="322"/>
      <c r="J85" s="342"/>
      <c r="K85" s="310" t="s">
        <v>1054</v>
      </c>
      <c r="L85" s="867" t="s">
        <v>1055</v>
      </c>
      <c r="M85" s="868"/>
      <c r="N85" s="311"/>
    </row>
    <row r="86" spans="1:14">
      <c r="B86" s="853" t="s">
        <v>1056</v>
      </c>
      <c r="C86" s="854"/>
      <c r="D86" s="854"/>
      <c r="E86" s="854"/>
      <c r="F86" s="854"/>
      <c r="G86" s="854"/>
      <c r="H86" s="854"/>
      <c r="I86" s="93"/>
      <c r="J86" s="94"/>
      <c r="K86" s="312">
        <v>0.2</v>
      </c>
      <c r="L86" s="855">
        <f>N81*K86</f>
        <v>4027.9929586277149</v>
      </c>
      <c r="M86" s="856"/>
      <c r="N86" s="57"/>
    </row>
    <row r="87" spans="1:14">
      <c r="B87" s="95" t="s">
        <v>1057</v>
      </c>
      <c r="C87" s="96"/>
      <c r="D87" s="96"/>
      <c r="E87" s="96"/>
      <c r="F87" s="96"/>
      <c r="G87" s="96"/>
      <c r="H87" s="96"/>
      <c r="I87" s="93"/>
      <c r="J87" s="94"/>
      <c r="K87" s="312">
        <v>0.05</v>
      </c>
      <c r="L87" s="855">
        <f>N81*K87</f>
        <v>1006.9982396569287</v>
      </c>
      <c r="M87" s="856"/>
      <c r="N87" s="57"/>
    </row>
    <row r="88" spans="1:14" ht="15.75" thickBot="1">
      <c r="B88" s="97" t="s">
        <v>1058</v>
      </c>
      <c r="C88" s="98"/>
      <c r="D88" s="98"/>
      <c r="E88" s="98"/>
      <c r="F88" s="98"/>
      <c r="G88" s="98"/>
      <c r="H88" s="98"/>
      <c r="I88" s="99"/>
      <c r="J88" s="100"/>
      <c r="K88" s="313">
        <v>0.05</v>
      </c>
      <c r="L88" s="857">
        <f>N81*K88</f>
        <v>1006.9982396569287</v>
      </c>
      <c r="M88" s="858"/>
      <c r="N88" s="57"/>
    </row>
    <row r="89" spans="1:14" ht="15.75" thickBot="1">
      <c r="B89" s="820" t="s">
        <v>1037</v>
      </c>
      <c r="C89" s="821"/>
      <c r="D89" s="821"/>
      <c r="E89" s="821"/>
      <c r="F89" s="821"/>
      <c r="G89" s="821"/>
      <c r="H89" s="821"/>
      <c r="I89" s="821"/>
      <c r="J89" s="821"/>
      <c r="K89" s="821"/>
      <c r="L89" s="821"/>
      <c r="M89" s="822"/>
      <c r="N89" s="58">
        <f>L86+L87+L88</f>
        <v>6041.9894379415719</v>
      </c>
    </row>
    <row r="90" spans="1:14" ht="15.75" thickBot="1">
      <c r="B90" s="39"/>
      <c r="C90" s="40"/>
      <c r="D90" s="40"/>
      <c r="E90" s="40"/>
      <c r="F90" s="40"/>
      <c r="G90" s="40"/>
      <c r="H90" s="40"/>
      <c r="I90" s="40"/>
      <c r="J90" s="40"/>
      <c r="K90" s="40"/>
      <c r="L90" s="40"/>
      <c r="M90" s="40"/>
      <c r="N90" s="41"/>
    </row>
    <row r="91" spans="1:14" ht="15.75" thickBot="1">
      <c r="A91" t="s">
        <v>2122</v>
      </c>
      <c r="B91" s="820" t="s">
        <v>1059</v>
      </c>
      <c r="C91" s="821"/>
      <c r="D91" s="821"/>
      <c r="E91" s="821"/>
      <c r="F91" s="821"/>
      <c r="G91" s="821"/>
      <c r="H91" s="821"/>
      <c r="I91" s="821"/>
      <c r="J91" s="821"/>
      <c r="K91" s="821"/>
      <c r="L91" s="821"/>
      <c r="M91" s="822"/>
      <c r="N91" s="196">
        <f>N81+N89</f>
        <v>26181.954231080144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23" t="s">
        <v>2324</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2325</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6"/>
      <c r="K121" s="886"/>
      <c r="L121" s="886"/>
      <c r="M121" s="886"/>
      <c r="N121" s="887"/>
    </row>
    <row r="122" spans="2:14" ht="15.75" thickBot="1">
      <c r="B122" s="269" t="s">
        <v>2327</v>
      </c>
      <c r="C122" s="401"/>
      <c r="D122" s="401"/>
      <c r="E122" s="63"/>
      <c r="F122" s="63"/>
      <c r="G122" s="63"/>
      <c r="H122" s="63"/>
      <c r="I122" s="63"/>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5"/>
      <c r="J36" s="276"/>
      <c r="K36" s="277">
        <f>VLOOKUP(A36,EQUIPOS!A6:D163,4,FALSE)</f>
        <v>245050</v>
      </c>
      <c r="L36" s="278"/>
      <c r="M36" s="279">
        <v>66</v>
      </c>
      <c r="N36" s="280">
        <f>K36/M36</f>
        <v>3712.878787878788</v>
      </c>
    </row>
    <row r="37" spans="1:14">
      <c r="A37" 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0.967181916782197</v>
      </c>
    </row>
    <row r="43" spans="1:14" ht="15.75" thickBot="1">
      <c r="B43" s="820" t="s">
        <v>1037</v>
      </c>
      <c r="C43" s="821"/>
      <c r="D43" s="821"/>
      <c r="E43" s="821"/>
      <c r="F43" s="821"/>
      <c r="G43" s="821"/>
      <c r="H43" s="821"/>
      <c r="I43" s="821"/>
      <c r="J43" s="821"/>
      <c r="K43" s="821"/>
      <c r="L43" s="821"/>
      <c r="M43" s="822"/>
      <c r="N43" s="402">
        <f>SUM(N36:N42)</f>
        <v>3713.84596979557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3810.5641614737897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762.11283229475794</v>
      </c>
      <c r="M83" s="856"/>
      <c r="N83" s="57"/>
    </row>
    <row r="84" spans="1:14">
      <c r="B84" s="95" t="s">
        <v>1057</v>
      </c>
      <c r="C84" s="96"/>
      <c r="D84" s="96"/>
      <c r="E84" s="96"/>
      <c r="F84" s="96"/>
      <c r="G84" s="96"/>
      <c r="H84" s="96"/>
      <c r="I84" s="93"/>
      <c r="J84" s="94"/>
      <c r="K84" s="312">
        <v>0.05</v>
      </c>
      <c r="L84" s="855">
        <f>N78*K84</f>
        <v>190.52820807368948</v>
      </c>
      <c r="M84" s="856"/>
      <c r="N84" s="57"/>
    </row>
    <row r="85" spans="1:14" ht="15.75" thickBot="1">
      <c r="B85" s="97" t="s">
        <v>1058</v>
      </c>
      <c r="C85" s="98"/>
      <c r="D85" s="98"/>
      <c r="E85" s="98"/>
      <c r="F85" s="98"/>
      <c r="G85" s="98"/>
      <c r="H85" s="98"/>
      <c r="I85" s="99"/>
      <c r="J85" s="100"/>
      <c r="K85" s="313">
        <v>0.05</v>
      </c>
      <c r="L85" s="857">
        <f>N78*K85</f>
        <v>190.52820807368948</v>
      </c>
      <c r="M85" s="858"/>
      <c r="N85" s="57"/>
    </row>
    <row r="86" spans="1:14" ht="15.75" thickBot="1">
      <c r="B86" s="820" t="s">
        <v>1037</v>
      </c>
      <c r="C86" s="821"/>
      <c r="D86" s="821"/>
      <c r="E86" s="821"/>
      <c r="F86" s="821"/>
      <c r="G86" s="821"/>
      <c r="H86" s="821"/>
      <c r="I86" s="821"/>
      <c r="J86" s="821"/>
      <c r="K86" s="821"/>
      <c r="L86" s="821"/>
      <c r="M86" s="822"/>
      <c r="N86" s="58">
        <f>L83+L84+L85</f>
        <v>1143.1692484421369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4953.733409915927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148</v>
      </c>
      <c r="B36" s="869" t="str">
        <f>VLOOKUP(A36,EQUIPOS!A6:D154,3,FALSE)</f>
        <v>Cargador : Potencia en el volante 110 hp, Clasificación de RPM del motor 2300.</v>
      </c>
      <c r="C36" s="870"/>
      <c r="D36" s="870"/>
      <c r="E36" s="870"/>
      <c r="F36" s="870"/>
      <c r="G36" s="870"/>
      <c r="H36" s="871"/>
      <c r="I36" s="275"/>
      <c r="J36" s="276"/>
      <c r="K36" s="277">
        <f>VLOOKUP(A36,EQUIPOS!A6:D163,4,FALSE)</f>
        <v>145000</v>
      </c>
      <c r="L36" s="278"/>
      <c r="M36" s="279">
        <v>66</v>
      </c>
      <c r="N36" s="280">
        <f>K36/M36</f>
        <v>2196.969696969697</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5"/>
      <c r="J37" s="276"/>
      <c r="K37" s="277">
        <f>VLOOKUP(A37,EQUIPOS!A7:D164,4,FALSE)</f>
        <v>202000</v>
      </c>
      <c r="L37" s="278"/>
      <c r="M37" s="279">
        <v>100</v>
      </c>
      <c r="N37" s="280">
        <f>K37/M37</f>
        <v>2020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82"/>
      <c r="L39" s="874"/>
      <c r="M39" s="875"/>
      <c r="N39" s="281"/>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1.934363833564394</v>
      </c>
    </row>
    <row r="43" spans="1:14" ht="15.75" thickBot="1">
      <c r="B43" s="820" t="s">
        <v>1037</v>
      </c>
      <c r="C43" s="821"/>
      <c r="D43" s="821"/>
      <c r="E43" s="821"/>
      <c r="F43" s="821"/>
      <c r="G43" s="821"/>
      <c r="H43" s="821"/>
      <c r="I43" s="821"/>
      <c r="J43" s="821"/>
      <c r="K43" s="821"/>
      <c r="L43" s="821"/>
      <c r="M43" s="822"/>
      <c r="N43" s="402">
        <f>SUM(N36:N42)</f>
        <v>4218.904060803261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35000</v>
      </c>
      <c r="N48" s="280">
        <f>K48*M48</f>
        <v>35000</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35000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193.43638335643939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39412.340444159701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7882.4680888319408</v>
      </c>
      <c r="M83" s="856"/>
      <c r="N83" s="57"/>
    </row>
    <row r="84" spans="1:14">
      <c r="B84" s="95" t="s">
        <v>1057</v>
      </c>
      <c r="C84" s="96"/>
      <c r="D84" s="96"/>
      <c r="E84" s="96"/>
      <c r="F84" s="96"/>
      <c r="G84" s="96"/>
      <c r="H84" s="96"/>
      <c r="I84" s="93"/>
      <c r="J84" s="94"/>
      <c r="K84" s="312">
        <v>0.05</v>
      </c>
      <c r="L84" s="855">
        <f>N78*K84</f>
        <v>1970.6170222079852</v>
      </c>
      <c r="M84" s="856"/>
      <c r="N84" s="57"/>
    </row>
    <row r="85" spans="1:14" ht="15.75" thickBot="1">
      <c r="B85" s="97" t="s">
        <v>1058</v>
      </c>
      <c r="C85" s="98"/>
      <c r="D85" s="98"/>
      <c r="E85" s="98"/>
      <c r="F85" s="98"/>
      <c r="G85" s="98"/>
      <c r="H85" s="98"/>
      <c r="I85" s="99"/>
      <c r="J85" s="100"/>
      <c r="K85" s="313">
        <v>0.05</v>
      </c>
      <c r="L85" s="857">
        <f>N78*K85</f>
        <v>1970.6170222079852</v>
      </c>
      <c r="M85" s="858"/>
      <c r="N85" s="57"/>
    </row>
    <row r="86" spans="1:14" ht="15.75" thickBot="1">
      <c r="B86" s="820" t="s">
        <v>1037</v>
      </c>
      <c r="C86" s="821"/>
      <c r="D86" s="821"/>
      <c r="E86" s="821"/>
      <c r="F86" s="821"/>
      <c r="G86" s="821"/>
      <c r="H86" s="821"/>
      <c r="I86" s="821"/>
      <c r="J86" s="821"/>
      <c r="K86" s="821"/>
      <c r="L86" s="821"/>
      <c r="M86" s="822"/>
      <c r="N86" s="58">
        <f>L83+L84+L85</f>
        <v>11823.702133247911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51236.042577407614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VLOOKUP(A36,EQUIPOS!A6:D163,4,FALSE)</f>
        <v>202000</v>
      </c>
      <c r="L36" s="472"/>
      <c r="M36" s="291">
        <v>50</v>
      </c>
      <c r="N36" s="280">
        <f>K36/M36</f>
        <v>4040</v>
      </c>
    </row>
    <row r="37" spans="1:14">
      <c r="A37" s="114" t="s">
        <v>152</v>
      </c>
      <c r="B37" s="869" t="str">
        <f>VLOOKUP(A37,EQUIPOS!A7:D154,3,FALSE)</f>
        <v xml:space="preserve">Carrotanque de agua(1000 Galones) </v>
      </c>
      <c r="C37" s="870"/>
      <c r="D37" s="870"/>
      <c r="E37" s="870"/>
      <c r="F37" s="870"/>
      <c r="G37" s="870"/>
      <c r="H37" s="871"/>
      <c r="I37" s="275"/>
      <c r="J37" s="276"/>
      <c r="K37" s="277">
        <f>VLOOKUP(A37,EQUIPOS!A7:D164,4,FALSE)</f>
        <v>101920</v>
      </c>
      <c r="L37" s="472"/>
      <c r="M37" s="291">
        <v>50</v>
      </c>
      <c r="N37" s="280">
        <f>K37/M37</f>
        <v>2038.4</v>
      </c>
    </row>
    <row r="38" spans="1:14">
      <c r="A38" s="213"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472"/>
      <c r="M38" s="291">
        <v>50</v>
      </c>
      <c r="N38" s="280">
        <f>K38/M38</f>
        <v>4569.6000000000004</v>
      </c>
    </row>
    <row r="39" spans="1:14">
      <c r="A39" s="213" t="s">
        <v>365</v>
      </c>
      <c r="B39" s="869" t="str">
        <f>VLOOKUP(A39,EQUIPOS!A9:D154,3,FALSE)</f>
        <v xml:space="preserve">Vibrocompatador, potencia 153 HP, peso 10 Ton. </v>
      </c>
      <c r="C39" s="870"/>
      <c r="D39" s="870"/>
      <c r="E39" s="870"/>
      <c r="F39" s="870"/>
      <c r="G39" s="870"/>
      <c r="H39" s="871"/>
      <c r="I39" s="872"/>
      <c r="J39" s="873"/>
      <c r="K39" s="277">
        <f>VLOOKUP(A39,EQUIPOS!A9:D166,4,FALSE)</f>
        <v>139000</v>
      </c>
      <c r="L39" s="950">
        <v>50</v>
      </c>
      <c r="M39" s="951"/>
      <c r="N39" s="280">
        <f>K39/L39</f>
        <v>2780</v>
      </c>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13428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383.00403904575001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13811.004039045751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2762.2008078091503</v>
      </c>
      <c r="M83" s="856"/>
      <c r="N83" s="57"/>
    </row>
    <row r="84" spans="1:14">
      <c r="B84" s="95" t="s">
        <v>1057</v>
      </c>
      <c r="C84" s="96"/>
      <c r="D84" s="96"/>
      <c r="E84" s="96"/>
      <c r="F84" s="96"/>
      <c r="G84" s="96"/>
      <c r="H84" s="96"/>
      <c r="I84" s="93"/>
      <c r="J84" s="94"/>
      <c r="K84" s="312">
        <v>0.05</v>
      </c>
      <c r="L84" s="855">
        <f>N78*K84</f>
        <v>690.55020195228758</v>
      </c>
      <c r="M84" s="856"/>
      <c r="N84" s="57"/>
    </row>
    <row r="85" spans="1:14" ht="15.75" thickBot="1">
      <c r="B85" s="97" t="s">
        <v>1058</v>
      </c>
      <c r="C85" s="98"/>
      <c r="D85" s="98"/>
      <c r="E85" s="98"/>
      <c r="F85" s="98"/>
      <c r="G85" s="98"/>
      <c r="H85" s="98"/>
      <c r="I85" s="99"/>
      <c r="J85" s="100"/>
      <c r="K85" s="313">
        <v>0.05</v>
      </c>
      <c r="L85" s="857">
        <f>N78*K85</f>
        <v>690.55020195228758</v>
      </c>
      <c r="M85" s="858"/>
      <c r="N85" s="57"/>
    </row>
    <row r="86" spans="1:14" ht="15.75" thickBot="1">
      <c r="B86" s="820" t="s">
        <v>1037</v>
      </c>
      <c r="C86" s="821"/>
      <c r="D86" s="821"/>
      <c r="E86" s="821"/>
      <c r="F86" s="821"/>
      <c r="G86" s="821"/>
      <c r="H86" s="821"/>
      <c r="I86" s="821"/>
      <c r="J86" s="821"/>
      <c r="K86" s="821"/>
      <c r="L86" s="821"/>
      <c r="M86" s="822"/>
      <c r="N86" s="58">
        <f>L83+L84+L85</f>
        <v>4143.301211713725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17954.305250759477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VLOOKUP(A36,EQUIPOS!A6:D163,4,FALSE)</f>
        <v>202000</v>
      </c>
      <c r="L36" s="278"/>
      <c r="M36" s="279">
        <v>40</v>
      </c>
      <c r="N36" s="280">
        <f>K36/M36</f>
        <v>5050</v>
      </c>
    </row>
    <row r="37" spans="1:14">
      <c r="A37" s="119" t="s">
        <v>365</v>
      </c>
      <c r="B37" s="869" t="str">
        <f>VLOOKUP(A37,EQUIPOS!A7:D154,3,FALSE)</f>
        <v xml:space="preserve">Vibrocompatador, potencia 153 HP, peso 10 Ton. </v>
      </c>
      <c r="C37" s="870"/>
      <c r="D37" s="870"/>
      <c r="E37" s="870"/>
      <c r="F37" s="870"/>
      <c r="G37" s="870"/>
      <c r="H37" s="871"/>
      <c r="I37" s="275"/>
      <c r="J37" s="276"/>
      <c r="K37" s="277">
        <f>VLOOKUP(A37,EQUIPOS!A7:D164,4,FALSE)</f>
        <v>139000</v>
      </c>
      <c r="L37" s="278"/>
      <c r="M37" s="279">
        <v>40</v>
      </c>
      <c r="N37" s="280">
        <f>K37/M37</f>
        <v>3475</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9003.7550488071865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1800.7510097614374</v>
      </c>
      <c r="M83" s="856"/>
      <c r="N83" s="57"/>
    </row>
    <row r="84" spans="1:14">
      <c r="B84" s="95" t="s">
        <v>1057</v>
      </c>
      <c r="C84" s="96"/>
      <c r="D84" s="96"/>
      <c r="E84" s="96"/>
      <c r="F84" s="96"/>
      <c r="G84" s="96"/>
      <c r="H84" s="96"/>
      <c r="I84" s="93"/>
      <c r="J84" s="94"/>
      <c r="K84" s="312">
        <v>0.05</v>
      </c>
      <c r="L84" s="855">
        <f>N78*K84</f>
        <v>450.18775244035936</v>
      </c>
      <c r="M84" s="856"/>
      <c r="N84" s="57"/>
    </row>
    <row r="85" spans="1:14" ht="15.75" thickBot="1">
      <c r="B85" s="97" t="s">
        <v>1058</v>
      </c>
      <c r="C85" s="98"/>
      <c r="D85" s="98"/>
      <c r="E85" s="98"/>
      <c r="F85" s="98"/>
      <c r="G85" s="98"/>
      <c r="H85" s="98"/>
      <c r="I85" s="99"/>
      <c r="J85" s="100"/>
      <c r="K85" s="313">
        <v>0.05</v>
      </c>
      <c r="L85" s="857">
        <f>N78*K85</f>
        <v>450.18775244035936</v>
      </c>
      <c r="M85" s="858"/>
      <c r="N85" s="57"/>
    </row>
    <row r="86" spans="1:14" ht="15.75" thickBot="1">
      <c r="B86" s="820" t="s">
        <v>1037</v>
      </c>
      <c r="C86" s="821"/>
      <c r="D86" s="821"/>
      <c r="E86" s="821"/>
      <c r="F86" s="821"/>
      <c r="G86" s="821"/>
      <c r="H86" s="821"/>
      <c r="I86" s="821"/>
      <c r="J86" s="821"/>
      <c r="K86" s="821"/>
      <c r="L86" s="821"/>
      <c r="M86" s="822"/>
      <c r="N86" s="58">
        <f>L83+L84+L85</f>
        <v>2701.1265146421561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11704.881563449342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VLOOKUP(A36,EQUIPOS!A6:D163,4,FALSE)</f>
        <v>202000</v>
      </c>
      <c r="L36" s="278"/>
      <c r="M36" s="279">
        <v>40</v>
      </c>
      <c r="N36" s="280">
        <f>K36/M36</f>
        <v>5050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5050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5528.7550488071874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1105.7510097614374</v>
      </c>
      <c r="M83" s="856"/>
      <c r="N83" s="57"/>
    </row>
    <row r="84" spans="1:14">
      <c r="B84" s="95" t="s">
        <v>1057</v>
      </c>
      <c r="C84" s="96"/>
      <c r="D84" s="96"/>
      <c r="E84" s="96"/>
      <c r="F84" s="96"/>
      <c r="G84" s="96"/>
      <c r="H84" s="96"/>
      <c r="I84" s="93"/>
      <c r="J84" s="94"/>
      <c r="K84" s="312">
        <v>0.05</v>
      </c>
      <c r="L84" s="855">
        <f>N78*K84</f>
        <v>276.43775244035936</v>
      </c>
      <c r="M84" s="856"/>
      <c r="N84" s="57"/>
    </row>
    <row r="85" spans="1:14" ht="15.75" thickBot="1">
      <c r="B85" s="97" t="s">
        <v>1058</v>
      </c>
      <c r="C85" s="98"/>
      <c r="D85" s="98"/>
      <c r="E85" s="98"/>
      <c r="F85" s="98"/>
      <c r="G85" s="98"/>
      <c r="H85" s="98"/>
      <c r="I85" s="99"/>
      <c r="J85" s="100"/>
      <c r="K85" s="313">
        <v>0.05</v>
      </c>
      <c r="L85" s="857">
        <f>N78*K85</f>
        <v>276.43775244035936</v>
      </c>
      <c r="M85" s="858"/>
      <c r="N85" s="57"/>
    </row>
    <row r="86" spans="1:14" ht="15.75" thickBot="1">
      <c r="B86" s="820" t="s">
        <v>1037</v>
      </c>
      <c r="C86" s="821"/>
      <c r="D86" s="821"/>
      <c r="E86" s="821"/>
      <c r="F86" s="821"/>
      <c r="G86" s="821"/>
      <c r="H86" s="821"/>
      <c r="I86" s="821"/>
      <c r="J86" s="821"/>
      <c r="K86" s="821"/>
      <c r="L86" s="821"/>
      <c r="M86" s="822"/>
      <c r="N86" s="58">
        <f>L83+L84+L85</f>
        <v>1658.6265146421563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7187.381563449344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2.0426882082439999</v>
      </c>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5258</v>
      </c>
      <c r="N48" s="280">
        <f>K48*M48</f>
        <v>6835.4000000000005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6835.4000000000005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53"/>
      <c r="D59" s="53"/>
      <c r="E59" s="53"/>
      <c r="F59" s="53"/>
      <c r="G59" s="53"/>
      <c r="H59" s="296"/>
      <c r="I59" s="287"/>
      <c r="J59" s="287"/>
      <c r="K59" s="287"/>
      <c r="L59" s="907"/>
      <c r="M59" s="908"/>
      <c r="N59" s="299"/>
    </row>
    <row r="60" spans="1:14" ht="24.75" customHeight="1">
      <c r="B60" s="52"/>
      <c r="C60" s="325"/>
      <c r="D60" s="325"/>
      <c r="E60" s="325"/>
      <c r="F60" s="325"/>
      <c r="G60" s="325"/>
      <c r="H60" s="319"/>
      <c r="I60" s="407"/>
      <c r="J60" s="294"/>
      <c r="K60" s="287"/>
      <c r="L60" s="907"/>
      <c r="M60" s="908"/>
      <c r="N60" s="295"/>
    </row>
    <row r="61" spans="1:14">
      <c r="B61" s="52"/>
      <c r="C61" s="53"/>
      <c r="D61" s="53"/>
      <c r="E61" s="53"/>
      <c r="F61" s="53"/>
      <c r="G61" s="325"/>
      <c r="H61" s="319"/>
      <c r="I61" s="407"/>
      <c r="J61" s="294"/>
      <c r="K61" s="287"/>
      <c r="L61" s="907"/>
      <c r="M61" s="908"/>
      <c r="N61" s="299"/>
    </row>
    <row r="62" spans="1:14">
      <c r="B62" s="52"/>
      <c r="C62" s="53"/>
      <c r="D62" s="53"/>
      <c r="E62" s="53"/>
      <c r="F62" s="53"/>
      <c r="G62" s="53"/>
      <c r="H62" s="296"/>
      <c r="I62" s="287"/>
      <c r="J62" s="287"/>
      <c r="K62" s="287"/>
      <c r="L62" s="907"/>
      <c r="M62" s="908"/>
      <c r="N62" s="299"/>
    </row>
    <row r="63" spans="1:14">
      <c r="B63" s="52"/>
      <c r="C63" s="53"/>
      <c r="D63" s="53"/>
      <c r="E63" s="53"/>
      <c r="F63" s="53"/>
      <c r="G63" s="53"/>
      <c r="H63" s="296"/>
      <c r="I63" s="287"/>
      <c r="J63" s="287"/>
      <c r="K63" s="287"/>
      <c r="L63" s="907"/>
      <c r="M63" s="908"/>
      <c r="N63" s="299"/>
    </row>
    <row r="64" spans="1:14" ht="15.75" thickBot="1">
      <c r="B64" s="473"/>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7041.7115090326442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1408.3423018065289</v>
      </c>
      <c r="M83" s="856"/>
      <c r="N83" s="57"/>
    </row>
    <row r="84" spans="1:14">
      <c r="B84" s="95" t="s">
        <v>1057</v>
      </c>
      <c r="C84" s="96"/>
      <c r="D84" s="96"/>
      <c r="E84" s="96"/>
      <c r="F84" s="96"/>
      <c r="G84" s="96"/>
      <c r="H84" s="96"/>
      <c r="I84" s="93"/>
      <c r="J84" s="94"/>
      <c r="K84" s="312">
        <v>0.05</v>
      </c>
      <c r="L84" s="855">
        <f>N78*K84</f>
        <v>352.08557545163222</v>
      </c>
      <c r="M84" s="856"/>
      <c r="N84" s="57"/>
    </row>
    <row r="85" spans="1:14" ht="15.75" thickBot="1">
      <c r="B85" s="97" t="s">
        <v>1058</v>
      </c>
      <c r="C85" s="98"/>
      <c r="D85" s="98"/>
      <c r="E85" s="98"/>
      <c r="F85" s="98"/>
      <c r="G85" s="98"/>
      <c r="H85" s="98"/>
      <c r="I85" s="99"/>
      <c r="J85" s="100"/>
      <c r="K85" s="313">
        <v>0.05</v>
      </c>
      <c r="L85" s="857">
        <f>N78*K85</f>
        <v>352.08557545163222</v>
      </c>
      <c r="M85" s="858"/>
      <c r="N85" s="57"/>
    </row>
    <row r="86" spans="1:14" ht="15.75" thickBot="1">
      <c r="B86" s="820" t="s">
        <v>1037</v>
      </c>
      <c r="C86" s="821"/>
      <c r="D86" s="821"/>
      <c r="E86" s="821"/>
      <c r="F86" s="821"/>
      <c r="G86" s="821"/>
      <c r="H86" s="821"/>
      <c r="I86" s="821"/>
      <c r="J86" s="821"/>
      <c r="K86" s="821"/>
      <c r="L86" s="821"/>
      <c r="M86" s="822"/>
      <c r="N86" s="58">
        <f>L83+L84+L85</f>
        <v>2112.5134527097935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9154.2249617424386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0.01</v>
      </c>
      <c r="M42" s="882"/>
      <c r="N42" s="111">
        <f>N76*L42</f>
        <v>2.0426882082439999</v>
      </c>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9452.17</v>
      </c>
      <c r="N48" s="280">
        <f>K48*M48</f>
        <v>11342.603999999999</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11342.603999999999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53"/>
      <c r="D59" s="53"/>
      <c r="E59" s="53"/>
      <c r="F59" s="53"/>
      <c r="G59" s="53"/>
      <c r="H59" s="296"/>
      <c r="I59" s="287"/>
      <c r="J59" s="287"/>
      <c r="K59" s="287"/>
      <c r="L59" s="907"/>
      <c r="M59" s="908"/>
      <c r="N59" s="299"/>
    </row>
    <row r="60" spans="1:14" ht="24.75" customHeight="1">
      <c r="B60" s="52"/>
      <c r="C60" s="325"/>
      <c r="D60" s="325"/>
      <c r="E60" s="325"/>
      <c r="F60" s="325"/>
      <c r="G60" s="325"/>
      <c r="H60" s="319"/>
      <c r="I60" s="407"/>
      <c r="J60" s="294"/>
      <c r="K60" s="287"/>
      <c r="L60" s="907"/>
      <c r="M60" s="908"/>
      <c r="N60" s="295"/>
    </row>
    <row r="61" spans="1:14">
      <c r="B61" s="52"/>
      <c r="C61" s="53"/>
      <c r="D61" s="53"/>
      <c r="E61" s="53"/>
      <c r="F61" s="53"/>
      <c r="G61" s="325"/>
      <c r="H61" s="319"/>
      <c r="I61" s="407"/>
      <c r="J61" s="294"/>
      <c r="K61" s="287"/>
      <c r="L61" s="907"/>
      <c r="M61" s="908"/>
      <c r="N61" s="299"/>
    </row>
    <row r="62" spans="1:14">
      <c r="B62" s="52"/>
      <c r="C62" s="53"/>
      <c r="D62" s="53"/>
      <c r="E62" s="53"/>
      <c r="F62" s="53"/>
      <c r="G62" s="53"/>
      <c r="H62" s="296"/>
      <c r="I62" s="287"/>
      <c r="J62" s="287"/>
      <c r="K62" s="287"/>
      <c r="L62" s="907"/>
      <c r="M62" s="908"/>
      <c r="N62" s="299"/>
    </row>
    <row r="63" spans="1:14">
      <c r="B63" s="52"/>
      <c r="C63" s="53"/>
      <c r="D63" s="53"/>
      <c r="E63" s="53"/>
      <c r="F63" s="53"/>
      <c r="G63" s="53"/>
      <c r="H63" s="296"/>
      <c r="I63" s="287"/>
      <c r="J63" s="287"/>
      <c r="K63" s="287"/>
      <c r="L63" s="907"/>
      <c r="M63" s="908"/>
      <c r="N63" s="299"/>
    </row>
    <row r="64" spans="1:14" ht="15.75" thickBot="1">
      <c r="B64" s="473"/>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11548.915509032644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2309.783101806529</v>
      </c>
      <c r="M83" s="856"/>
      <c r="N83" s="57"/>
    </row>
    <row r="84" spans="1:14">
      <c r="B84" s="95" t="s">
        <v>1057</v>
      </c>
      <c r="C84" s="96"/>
      <c r="D84" s="96"/>
      <c r="E84" s="96"/>
      <c r="F84" s="96"/>
      <c r="G84" s="96"/>
      <c r="H84" s="96"/>
      <c r="I84" s="93"/>
      <c r="J84" s="94"/>
      <c r="K84" s="312">
        <v>0.05</v>
      </c>
      <c r="L84" s="855">
        <f>N78*K84</f>
        <v>577.44577545163224</v>
      </c>
      <c r="M84" s="856"/>
      <c r="N84" s="57"/>
    </row>
    <row r="85" spans="1:14" ht="15.75" thickBot="1">
      <c r="B85" s="97" t="s">
        <v>1058</v>
      </c>
      <c r="C85" s="98"/>
      <c r="D85" s="98"/>
      <c r="E85" s="98"/>
      <c r="F85" s="98"/>
      <c r="G85" s="98"/>
      <c r="H85" s="98"/>
      <c r="I85" s="99"/>
      <c r="J85" s="100"/>
      <c r="K85" s="313">
        <v>0.05</v>
      </c>
      <c r="L85" s="857">
        <f>N78*K85</f>
        <v>577.44577545163224</v>
      </c>
      <c r="M85" s="858"/>
      <c r="N85" s="57"/>
    </row>
    <row r="86" spans="1:14" ht="15.75" thickBot="1">
      <c r="B86" s="820" t="s">
        <v>1037</v>
      </c>
      <c r="C86" s="821"/>
      <c r="D86" s="821"/>
      <c r="E86" s="821"/>
      <c r="F86" s="821"/>
      <c r="G86" s="821"/>
      <c r="H86" s="821"/>
      <c r="I86" s="821"/>
      <c r="J86" s="821"/>
      <c r="K86" s="821"/>
      <c r="L86" s="821"/>
      <c r="M86" s="822"/>
      <c r="N86" s="58">
        <f>L83+L84+L85</f>
        <v>3464.6746527097939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15013.590161742439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46"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VLOOKUP(A36,EQUIPOS!A6:D186,3,FALSE)</f>
        <v xml:space="preserve">Buldozer, Potencia al volante de 140 HP, motor de 2200 RPM, longitud de hoja 4,80m. </v>
      </c>
      <c r="C36" s="870"/>
      <c r="D36" s="870"/>
      <c r="E36" s="870"/>
      <c r="F36" s="870"/>
      <c r="G36" s="870"/>
      <c r="H36" s="871"/>
      <c r="I36" s="275"/>
      <c r="J36" s="276"/>
      <c r="K36" s="277">
        <f>VLOOKUP(A36,EQUIPOS!A6:D186,4,FALSE)</f>
        <v>202000</v>
      </c>
      <c r="L36" s="278"/>
      <c r="M36" s="279">
        <v>45</v>
      </c>
      <c r="N36" s="280">
        <f>K36/M36</f>
        <v>4488.8888888888887</v>
      </c>
    </row>
    <row r="37" spans="1:14">
      <c r="A37" s="119" t="s">
        <v>152</v>
      </c>
      <c r="B37" s="869" t="str">
        <f>VLOOKUP(A37,EQUIPOS!A7:D187,3,FALSE)</f>
        <v xml:space="preserve">Carrotanque de agua(1000 Galones) </v>
      </c>
      <c r="C37" s="870"/>
      <c r="D37" s="870"/>
      <c r="E37" s="870"/>
      <c r="F37" s="870"/>
      <c r="G37" s="870"/>
      <c r="H37" s="871"/>
      <c r="I37" s="275"/>
      <c r="J37" s="276"/>
      <c r="K37" s="277">
        <f>VLOOKUP(A37,EQUIPOS!A7:D187,4,FALSE)</f>
        <v>101920</v>
      </c>
      <c r="L37" s="278"/>
      <c r="M37" s="279">
        <v>45</v>
      </c>
      <c r="N37" s="280">
        <f>K37/M37</f>
        <v>2264.8888888888887</v>
      </c>
    </row>
    <row r="38" spans="1:14">
      <c r="A38" t="s">
        <v>269</v>
      </c>
      <c r="B38" s="869" t="str">
        <f>VLOOKUP(A38,EQUIPOS!A8:D188,3,FALSE)</f>
        <v>Motoniveladora  potencia 215 HP, ancho de cuchilla 4,27 m, peso 18 ton.</v>
      </c>
      <c r="C38" s="870"/>
      <c r="D38" s="870"/>
      <c r="E38" s="870"/>
      <c r="F38" s="870"/>
      <c r="G38" s="870"/>
      <c r="H38" s="871"/>
      <c r="I38" s="275"/>
      <c r="J38" s="276"/>
      <c r="K38" s="277">
        <f>VLOOKUP(A38,EQUIPOS!A8:D188,4,FALSE)</f>
        <v>228480</v>
      </c>
      <c r="L38" s="278"/>
      <c r="M38" s="279">
        <v>45</v>
      </c>
      <c r="N38" s="280">
        <f>K38/M38</f>
        <v>5077.333333333333</v>
      </c>
    </row>
    <row r="39" spans="1:14">
      <c r="A39" t="s">
        <v>365</v>
      </c>
      <c r="B39" s="869" t="str">
        <f>VLOOKUP(A39,EQUIPOS!A9:D189,3,FALSE)</f>
        <v xml:space="preserve">Vibrocompatador, potencia 153 HP, peso 10 Ton. </v>
      </c>
      <c r="C39" s="870"/>
      <c r="D39" s="870"/>
      <c r="E39" s="870"/>
      <c r="F39" s="870"/>
      <c r="G39" s="870"/>
      <c r="H39" s="871"/>
      <c r="I39" s="872"/>
      <c r="J39" s="873"/>
      <c r="K39" s="277">
        <f>VLOOKUP(A39,EQUIPOS!A9:D189,4,FALSE)</f>
        <v>139000</v>
      </c>
      <c r="L39" s="874">
        <v>45</v>
      </c>
      <c r="M39" s="875"/>
      <c r="N39" s="280">
        <f>K39/L39</f>
        <v>3088.8888888888887</v>
      </c>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11.348267823577778</v>
      </c>
    </row>
    <row r="43" spans="1:14" ht="15.75" thickBot="1">
      <c r="B43" s="820" t="s">
        <v>1037</v>
      </c>
      <c r="C43" s="821"/>
      <c r="D43" s="821"/>
      <c r="E43" s="821"/>
      <c r="F43" s="821"/>
      <c r="G43" s="821"/>
      <c r="H43" s="821"/>
      <c r="I43" s="821"/>
      <c r="J43" s="821"/>
      <c r="K43" s="821"/>
      <c r="L43" s="821"/>
      <c r="M43" s="822"/>
      <c r="N43" s="402">
        <f>SUM(N36:N42)</f>
        <v>14931.348267823576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20360.392936780569</v>
      </c>
      <c r="N48" s="280">
        <f>K48*M48</f>
        <v>25450.491170975711</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25450.491170975711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7">
        <f>VLOOKUP(A59,TRANSPORTE!A5:D123,4,FALSE)</f>
        <v>1380</v>
      </c>
      <c r="M59" s="908"/>
      <c r="N59" s="299">
        <f>K59*L59</f>
        <v>1725</v>
      </c>
    </row>
    <row r="60" spans="1:14" ht="24.75" customHeight="1">
      <c r="B60" s="52"/>
      <c r="C60" s="325"/>
      <c r="D60" s="325"/>
      <c r="E60" s="325"/>
      <c r="F60" s="325"/>
      <c r="G60" s="325"/>
      <c r="H60" s="319"/>
      <c r="I60" s="407"/>
      <c r="J60" s="294"/>
      <c r="K60" s="287"/>
      <c r="L60" s="907"/>
      <c r="M60" s="908"/>
      <c r="N60" s="295"/>
    </row>
    <row r="61" spans="1:14">
      <c r="B61" s="52"/>
      <c r="C61" s="53"/>
      <c r="D61" s="53"/>
      <c r="E61" s="53"/>
      <c r="F61" s="53"/>
      <c r="G61" s="325"/>
      <c r="H61" s="319"/>
      <c r="I61" s="407"/>
      <c r="J61" s="294"/>
      <c r="K61" s="287"/>
      <c r="L61" s="907"/>
      <c r="M61" s="908"/>
      <c r="N61" s="299"/>
    </row>
    <row r="62" spans="1:14">
      <c r="B62" s="52"/>
      <c r="C62" s="53"/>
      <c r="D62" s="53"/>
      <c r="E62" s="53"/>
      <c r="F62" s="53"/>
      <c r="G62" s="53"/>
      <c r="H62" s="296"/>
      <c r="I62" s="287"/>
      <c r="J62" s="287"/>
      <c r="K62" s="287"/>
      <c r="L62" s="907"/>
      <c r="M62" s="908"/>
      <c r="N62" s="299"/>
    </row>
    <row r="63" spans="1:14">
      <c r="B63" s="52"/>
      <c r="C63" s="53"/>
      <c r="D63" s="53"/>
      <c r="E63" s="53"/>
      <c r="F63" s="53"/>
      <c r="G63" s="53"/>
      <c r="H63" s="296"/>
      <c r="I63" s="287"/>
      <c r="J63" s="287"/>
      <c r="K63" s="287"/>
      <c r="L63" s="907"/>
      <c r="M63" s="908"/>
      <c r="N63" s="299"/>
    </row>
    <row r="64" spans="1:14" ht="15.75" thickBot="1">
      <c r="B64" s="473"/>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SUM(N59:N64)</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42674.252829978177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8534.8505659956354</v>
      </c>
      <c r="M83" s="856"/>
      <c r="N83" s="57"/>
    </row>
    <row r="84" spans="1:14">
      <c r="B84" s="95" t="s">
        <v>1057</v>
      </c>
      <c r="C84" s="96"/>
      <c r="D84" s="96"/>
      <c r="E84" s="96"/>
      <c r="F84" s="96"/>
      <c r="G84" s="96"/>
      <c r="H84" s="96"/>
      <c r="I84" s="93"/>
      <c r="J84" s="94"/>
      <c r="K84" s="312">
        <v>0.05</v>
      </c>
      <c r="L84" s="855">
        <f>N78*K84</f>
        <v>2133.7126414989089</v>
      </c>
      <c r="M84" s="856"/>
      <c r="N84" s="57"/>
    </row>
    <row r="85" spans="1:14" ht="15.75" thickBot="1">
      <c r="B85" s="97" t="s">
        <v>1058</v>
      </c>
      <c r="C85" s="98"/>
      <c r="D85" s="98"/>
      <c r="E85" s="98"/>
      <c r="F85" s="98"/>
      <c r="G85" s="98"/>
      <c r="H85" s="98"/>
      <c r="I85" s="99"/>
      <c r="J85" s="100"/>
      <c r="K85" s="313">
        <v>0.05</v>
      </c>
      <c r="L85" s="857">
        <f>N78*K85</f>
        <v>2133.7126414989089</v>
      </c>
      <c r="M85" s="858"/>
      <c r="N85" s="57"/>
    </row>
    <row r="86" spans="1:14" ht="15.75" thickBot="1">
      <c r="B86" s="820" t="s">
        <v>1037</v>
      </c>
      <c r="C86" s="821"/>
      <c r="D86" s="821"/>
      <c r="E86" s="821"/>
      <c r="F86" s="821"/>
      <c r="G86" s="821"/>
      <c r="H86" s="821"/>
      <c r="I86" s="821"/>
      <c r="J86" s="821"/>
      <c r="K86" s="821"/>
      <c r="L86" s="821"/>
      <c r="M86" s="822"/>
      <c r="N86" s="58">
        <f>L83+L84+L85</f>
        <v>12802.275848993453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ROUND((N78+N86),0)</f>
        <v>55477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VLOOKUP(A36,EQUIPOS!A6:D186,3,FALSE)</f>
        <v xml:space="preserve">Buldozer, Potencia al volante de 140 HP, motor de 2200 RPM, longitud de hoja 4,80m. </v>
      </c>
      <c r="C36" s="870"/>
      <c r="D36" s="870"/>
      <c r="E36" s="870"/>
      <c r="F36" s="870"/>
      <c r="G36" s="870"/>
      <c r="H36" s="871"/>
      <c r="I36" s="275"/>
      <c r="J36" s="276"/>
      <c r="K36" s="277">
        <f>VLOOKUP(A36,EQUIPOS!A6:D186,4,FALSE)</f>
        <v>202000</v>
      </c>
      <c r="L36" s="278"/>
      <c r="M36" s="279">
        <v>45</v>
      </c>
      <c r="N36" s="280">
        <f>K36/M36</f>
        <v>4488.8888888888887</v>
      </c>
    </row>
    <row r="37" spans="1:14">
      <c r="A37" s="119" t="s">
        <v>152</v>
      </c>
      <c r="B37" s="869" t="str">
        <f>VLOOKUP(A37,EQUIPOS!A7:D187,3,FALSE)</f>
        <v xml:space="preserve">Carrotanque de agua(1000 Galones) </v>
      </c>
      <c r="C37" s="870"/>
      <c r="D37" s="870"/>
      <c r="E37" s="870"/>
      <c r="F37" s="870"/>
      <c r="G37" s="870"/>
      <c r="H37" s="871"/>
      <c r="I37" s="275"/>
      <c r="J37" s="276"/>
      <c r="K37" s="277">
        <f>VLOOKUP(A37,EQUIPOS!A7:D187,4,FALSE)</f>
        <v>101920</v>
      </c>
      <c r="L37" s="278"/>
      <c r="M37" s="279">
        <v>45</v>
      </c>
      <c r="N37" s="280">
        <f>K37/M37</f>
        <v>2264.8888888888887</v>
      </c>
    </row>
    <row r="38" spans="1:14">
      <c r="A38" t="s">
        <v>269</v>
      </c>
      <c r="B38" s="869" t="str">
        <f>VLOOKUP(A38,EQUIPOS!A8:D188,3,FALSE)</f>
        <v>Motoniveladora  potencia 215 HP, ancho de cuchilla 4,27 m, peso 18 ton.</v>
      </c>
      <c r="C38" s="870"/>
      <c r="D38" s="870"/>
      <c r="E38" s="870"/>
      <c r="F38" s="870"/>
      <c r="G38" s="870"/>
      <c r="H38" s="871"/>
      <c r="I38" s="275"/>
      <c r="J38" s="276"/>
      <c r="K38" s="277">
        <f>VLOOKUP(A38,EQUIPOS!A8:D188,4,FALSE)</f>
        <v>228480</v>
      </c>
      <c r="L38" s="278"/>
      <c r="M38" s="279">
        <v>45</v>
      </c>
      <c r="N38" s="280">
        <f>K38/M38</f>
        <v>5077.333333333333</v>
      </c>
    </row>
    <row r="39" spans="1:14">
      <c r="A39" t="s">
        <v>365</v>
      </c>
      <c r="B39" s="869" t="str">
        <f>VLOOKUP(A39,EQUIPOS!A9:D189,3,FALSE)</f>
        <v xml:space="preserve">Vibrocompatador, potencia 153 HP, peso 10 Ton. </v>
      </c>
      <c r="C39" s="870"/>
      <c r="D39" s="870"/>
      <c r="E39" s="870"/>
      <c r="F39" s="870"/>
      <c r="G39" s="870"/>
      <c r="H39" s="871"/>
      <c r="I39" s="872"/>
      <c r="J39" s="873"/>
      <c r="K39" s="277">
        <f>VLOOKUP(A39,EQUIPOS!A9:D189,4,FALSE)</f>
        <v>139000</v>
      </c>
      <c r="L39" s="874">
        <v>45</v>
      </c>
      <c r="M39" s="875"/>
      <c r="N39" s="280">
        <f>K39/L39</f>
        <v>3088.8888888888887</v>
      </c>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11.348267823577778</v>
      </c>
    </row>
    <row r="43" spans="1:14" ht="15.75" thickBot="1">
      <c r="B43" s="820" t="s">
        <v>1037</v>
      </c>
      <c r="C43" s="821"/>
      <c r="D43" s="821"/>
      <c r="E43" s="821"/>
      <c r="F43" s="821"/>
      <c r="G43" s="821"/>
      <c r="H43" s="821"/>
      <c r="I43" s="821"/>
      <c r="J43" s="821"/>
      <c r="K43" s="821"/>
      <c r="L43" s="821"/>
      <c r="M43" s="822"/>
      <c r="N43" s="402">
        <f>SUM(N36:N42)</f>
        <v>14931.348267823576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47541.517507382625</v>
      </c>
      <c r="N48" s="280">
        <f>K48*M48</f>
        <v>59426.896884228277</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59426.896884228277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7">
        <f>VLOOKUP(A59,TRANSPORTE!A5:D123,4,FALSE)</f>
        <v>1380</v>
      </c>
      <c r="M59" s="908"/>
      <c r="N59" s="299">
        <f>K59*L59</f>
        <v>1725</v>
      </c>
    </row>
    <row r="60" spans="1:14" ht="24.75" customHeight="1">
      <c r="B60" s="52"/>
      <c r="C60" s="325"/>
      <c r="D60" s="325"/>
      <c r="E60" s="325"/>
      <c r="F60" s="325"/>
      <c r="G60" s="325"/>
      <c r="H60" s="319"/>
      <c r="I60" s="407"/>
      <c r="J60" s="294"/>
      <c r="K60" s="287"/>
      <c r="L60" s="907"/>
      <c r="M60" s="908"/>
      <c r="N60" s="295"/>
    </row>
    <row r="61" spans="1:14">
      <c r="B61" s="52"/>
      <c r="C61" s="53"/>
      <c r="D61" s="53"/>
      <c r="E61" s="53"/>
      <c r="F61" s="53"/>
      <c r="G61" s="325"/>
      <c r="H61" s="319"/>
      <c r="I61" s="407"/>
      <c r="J61" s="294"/>
      <c r="K61" s="287"/>
      <c r="L61" s="907"/>
      <c r="M61" s="908"/>
      <c r="N61" s="299"/>
    </row>
    <row r="62" spans="1:14">
      <c r="B62" s="52"/>
      <c r="C62" s="53"/>
      <c r="D62" s="53"/>
      <c r="E62" s="53"/>
      <c r="F62" s="53"/>
      <c r="G62" s="53"/>
      <c r="H62" s="296"/>
      <c r="I62" s="287"/>
      <c r="J62" s="287"/>
      <c r="K62" s="287"/>
      <c r="L62" s="907"/>
      <c r="M62" s="908"/>
      <c r="N62" s="299"/>
    </row>
    <row r="63" spans="1:14">
      <c r="B63" s="52"/>
      <c r="C63" s="53"/>
      <c r="D63" s="53"/>
      <c r="E63" s="53"/>
      <c r="F63" s="53"/>
      <c r="G63" s="53"/>
      <c r="H63" s="296"/>
      <c r="I63" s="287"/>
      <c r="J63" s="287"/>
      <c r="K63" s="287"/>
      <c r="L63" s="907"/>
      <c r="M63" s="908"/>
      <c r="N63" s="299"/>
    </row>
    <row r="64" spans="1:14" ht="15.75" thickBot="1">
      <c r="B64" s="473"/>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SUM(N59:N64)</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76650.658543230747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15330.131708646149</v>
      </c>
      <c r="M83" s="856"/>
      <c r="N83" s="57"/>
    </row>
    <row r="84" spans="1:14">
      <c r="B84" s="95" t="s">
        <v>1057</v>
      </c>
      <c r="C84" s="96"/>
      <c r="D84" s="96"/>
      <c r="E84" s="96"/>
      <c r="F84" s="96"/>
      <c r="G84" s="96"/>
      <c r="H84" s="96"/>
      <c r="I84" s="93"/>
      <c r="J84" s="94"/>
      <c r="K84" s="312">
        <v>0.05</v>
      </c>
      <c r="L84" s="855">
        <f>N78*K84</f>
        <v>3832.5329271615374</v>
      </c>
      <c r="M84" s="856"/>
      <c r="N84" s="57"/>
    </row>
    <row r="85" spans="1:14" ht="15.75" thickBot="1">
      <c r="B85" s="97" t="s">
        <v>1058</v>
      </c>
      <c r="C85" s="98"/>
      <c r="D85" s="98"/>
      <c r="E85" s="98"/>
      <c r="F85" s="98"/>
      <c r="G85" s="98"/>
      <c r="H85" s="98"/>
      <c r="I85" s="99"/>
      <c r="J85" s="100"/>
      <c r="K85" s="313">
        <v>0.05</v>
      </c>
      <c r="L85" s="857">
        <f>N78*K85</f>
        <v>3832.5329271615374</v>
      </c>
      <c r="M85" s="858"/>
      <c r="N85" s="57"/>
    </row>
    <row r="86" spans="1:14" ht="15.75" thickBot="1">
      <c r="B86" s="820" t="s">
        <v>1037</v>
      </c>
      <c r="C86" s="821"/>
      <c r="D86" s="821"/>
      <c r="E86" s="821"/>
      <c r="F86" s="821"/>
      <c r="G86" s="821"/>
      <c r="H86" s="821"/>
      <c r="I86" s="821"/>
      <c r="J86" s="821"/>
      <c r="K86" s="821"/>
      <c r="L86" s="821"/>
      <c r="M86" s="822"/>
      <c r="N86" s="58">
        <f>L83+L84+L85</f>
        <v>22995.197562969224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99645.856106199964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VLOOKUP(A36,EQUIPOS!A6:D186,3,FALSE)</f>
        <v xml:space="preserve">Buldozer, Potencia al volante de 140 HP, motor de 2200 RPM, longitud de hoja 4,80m. </v>
      </c>
      <c r="C36" s="870"/>
      <c r="D36" s="870"/>
      <c r="E36" s="870"/>
      <c r="F36" s="870"/>
      <c r="G36" s="870"/>
      <c r="H36" s="871"/>
      <c r="I36" s="275"/>
      <c r="J36" s="276"/>
      <c r="K36" s="277">
        <f>VLOOKUP(A36,EQUIPOS!A6:D186,4,FALSE)</f>
        <v>202000</v>
      </c>
      <c r="L36" s="278"/>
      <c r="M36" s="279">
        <v>45</v>
      </c>
      <c r="N36" s="280">
        <f>K36/M36</f>
        <v>4488.8888888888887</v>
      </c>
    </row>
    <row r="37" spans="1:14">
      <c r="A37" s="119" t="s">
        <v>152</v>
      </c>
      <c r="B37" s="869" t="str">
        <f>VLOOKUP(A37,EQUIPOS!A7:D187,3,FALSE)</f>
        <v xml:space="preserve">Carrotanque de agua(1000 Galones) </v>
      </c>
      <c r="C37" s="870"/>
      <c r="D37" s="870"/>
      <c r="E37" s="870"/>
      <c r="F37" s="870"/>
      <c r="G37" s="870"/>
      <c r="H37" s="871"/>
      <c r="I37" s="275"/>
      <c r="J37" s="276"/>
      <c r="K37" s="277">
        <f>VLOOKUP(A37,EQUIPOS!A7:D187,4,FALSE)</f>
        <v>101920</v>
      </c>
      <c r="L37" s="278"/>
      <c r="M37" s="279">
        <v>45</v>
      </c>
      <c r="N37" s="280">
        <f>K37/M37</f>
        <v>2264.8888888888887</v>
      </c>
    </row>
    <row r="38" spans="1:14">
      <c r="A38" t="s">
        <v>269</v>
      </c>
      <c r="B38" s="869" t="str">
        <f>VLOOKUP(A38,EQUIPOS!A8:D188,3,FALSE)</f>
        <v>Motoniveladora  potencia 215 HP, ancho de cuchilla 4,27 m, peso 18 ton.</v>
      </c>
      <c r="C38" s="870"/>
      <c r="D38" s="870"/>
      <c r="E38" s="870"/>
      <c r="F38" s="870"/>
      <c r="G38" s="870"/>
      <c r="H38" s="871"/>
      <c r="I38" s="275"/>
      <c r="J38" s="276"/>
      <c r="K38" s="277">
        <f>VLOOKUP(A38,EQUIPOS!A8:D188,4,FALSE)</f>
        <v>228480</v>
      </c>
      <c r="L38" s="278"/>
      <c r="M38" s="279">
        <v>45</v>
      </c>
      <c r="N38" s="280">
        <f>K38/M38</f>
        <v>5077.333333333333</v>
      </c>
    </row>
    <row r="39" spans="1:14">
      <c r="A39" t="s">
        <v>365</v>
      </c>
      <c r="B39" s="869" t="str">
        <f>VLOOKUP(A39,EQUIPOS!A9:D189,3,FALSE)</f>
        <v xml:space="preserve">Vibrocompatador, potencia 153 HP, peso 10 Ton. </v>
      </c>
      <c r="C39" s="870"/>
      <c r="D39" s="870"/>
      <c r="E39" s="870"/>
      <c r="F39" s="870"/>
      <c r="G39" s="870"/>
      <c r="H39" s="871"/>
      <c r="I39" s="872"/>
      <c r="J39" s="873"/>
      <c r="K39" s="277">
        <f>VLOOKUP(A39,EQUIPOS!A9:D189,4,FALSE)</f>
        <v>139000</v>
      </c>
      <c r="L39" s="874">
        <v>45</v>
      </c>
      <c r="M39" s="875"/>
      <c r="N39" s="280">
        <f>K39/L39</f>
        <v>3088.8888888888887</v>
      </c>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t="s">
        <v>1036</v>
      </c>
      <c r="C42" s="870"/>
      <c r="D42" s="870"/>
      <c r="E42" s="870"/>
      <c r="F42" s="870"/>
      <c r="G42" s="870"/>
      <c r="H42" s="871"/>
      <c r="I42" s="879"/>
      <c r="J42" s="880"/>
      <c r="K42" s="47"/>
      <c r="L42" s="881">
        <v>0.02</v>
      </c>
      <c r="M42" s="882"/>
      <c r="N42" s="111">
        <f>N76*L42</f>
        <v>11.348267823577778</v>
      </c>
    </row>
    <row r="43" spans="1:14" ht="15.75" thickBot="1">
      <c r="B43" s="820" t="s">
        <v>1037</v>
      </c>
      <c r="C43" s="821"/>
      <c r="D43" s="821"/>
      <c r="E43" s="821"/>
      <c r="F43" s="821"/>
      <c r="G43" s="821"/>
      <c r="H43" s="821"/>
      <c r="I43" s="821"/>
      <c r="J43" s="821"/>
      <c r="K43" s="821"/>
      <c r="L43" s="821"/>
      <c r="M43" s="822"/>
      <c r="N43" s="402">
        <f>SUM(N36:N42)</f>
        <v>14931.348267823576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49980</v>
      </c>
      <c r="N48" s="280">
        <f>K48*M48</f>
        <v>62475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62475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7">
        <f>VLOOKUP(A59,TRANSPORTE!A5:D123,4,FALSE)</f>
        <v>1380</v>
      </c>
      <c r="M59" s="908"/>
      <c r="N59" s="299">
        <f>K59*L59</f>
        <v>1725</v>
      </c>
    </row>
    <row r="60" spans="1:14" ht="24.75" customHeight="1">
      <c r="B60" s="52"/>
      <c r="C60" s="325"/>
      <c r="D60" s="325"/>
      <c r="E60" s="325"/>
      <c r="F60" s="325"/>
      <c r="G60" s="325"/>
      <c r="H60" s="319"/>
      <c r="I60" s="407"/>
      <c r="J60" s="294"/>
      <c r="K60" s="287"/>
      <c r="L60" s="907"/>
      <c r="M60" s="908"/>
      <c r="N60" s="295"/>
    </row>
    <row r="61" spans="1:14">
      <c r="B61" s="52"/>
      <c r="C61" s="53"/>
      <c r="D61" s="53"/>
      <c r="E61" s="53"/>
      <c r="F61" s="53"/>
      <c r="G61" s="325"/>
      <c r="H61" s="319"/>
      <c r="I61" s="407"/>
      <c r="J61" s="294"/>
      <c r="K61" s="287"/>
      <c r="L61" s="907"/>
      <c r="M61" s="908"/>
      <c r="N61" s="299"/>
    </row>
    <row r="62" spans="1:14">
      <c r="B62" s="52"/>
      <c r="C62" s="53"/>
      <c r="D62" s="53"/>
      <c r="E62" s="53"/>
      <c r="F62" s="53"/>
      <c r="G62" s="53"/>
      <c r="H62" s="296"/>
      <c r="I62" s="287"/>
      <c r="J62" s="287"/>
      <c r="K62" s="287"/>
      <c r="L62" s="907"/>
      <c r="M62" s="908"/>
      <c r="N62" s="299"/>
    </row>
    <row r="63" spans="1:14">
      <c r="B63" s="52"/>
      <c r="C63" s="53"/>
      <c r="D63" s="53"/>
      <c r="E63" s="53"/>
      <c r="F63" s="53"/>
      <c r="G63" s="53"/>
      <c r="H63" s="296"/>
      <c r="I63" s="287"/>
      <c r="J63" s="287"/>
      <c r="K63" s="287"/>
      <c r="L63" s="907"/>
      <c r="M63" s="908"/>
      <c r="N63" s="299"/>
    </row>
    <row r="64" spans="1:14" ht="15.75" thickBot="1">
      <c r="B64" s="473"/>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SUM(N59:N64)</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79698.76165900247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15939.752331800495</v>
      </c>
      <c r="M83" s="856"/>
      <c r="N83" s="57"/>
    </row>
    <row r="84" spans="1:14">
      <c r="B84" s="95" t="s">
        <v>1057</v>
      </c>
      <c r="C84" s="96"/>
      <c r="D84" s="96"/>
      <c r="E84" s="96"/>
      <c r="F84" s="96"/>
      <c r="G84" s="96"/>
      <c r="H84" s="96"/>
      <c r="I84" s="93"/>
      <c r="J84" s="94"/>
      <c r="K84" s="312">
        <v>0.05</v>
      </c>
      <c r="L84" s="855">
        <f>N78*K84</f>
        <v>3984.9380829501238</v>
      </c>
      <c r="M84" s="856"/>
      <c r="N84" s="57"/>
    </row>
    <row r="85" spans="1:14" ht="15.75" thickBot="1">
      <c r="B85" s="97" t="s">
        <v>1058</v>
      </c>
      <c r="C85" s="98"/>
      <c r="D85" s="98"/>
      <c r="E85" s="98"/>
      <c r="F85" s="98"/>
      <c r="G85" s="98"/>
      <c r="H85" s="98"/>
      <c r="I85" s="99"/>
      <c r="J85" s="100"/>
      <c r="K85" s="313">
        <v>0.05</v>
      </c>
      <c r="L85" s="857">
        <f>N78*K85</f>
        <v>3984.9380829501238</v>
      </c>
      <c r="M85" s="858"/>
      <c r="N85" s="57"/>
    </row>
    <row r="86" spans="1:14" ht="15.75" thickBot="1">
      <c r="B86" s="820" t="s">
        <v>1037</v>
      </c>
      <c r="C86" s="821"/>
      <c r="D86" s="821"/>
      <c r="E86" s="821"/>
      <c r="F86" s="821"/>
      <c r="G86" s="821"/>
      <c r="H86" s="821"/>
      <c r="I86" s="821"/>
      <c r="J86" s="821"/>
      <c r="K86" s="821"/>
      <c r="L86" s="821"/>
      <c r="M86" s="822"/>
      <c r="N86" s="58">
        <f>L83+L84+L85</f>
        <v>23909.628497700742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103608.39015670322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VLOOKUP(A36,EQUIPOS!A6:D163,4,FALSE)</f>
        <v>202000</v>
      </c>
      <c r="L36" s="278"/>
      <c r="M36" s="279">
        <v>400</v>
      </c>
      <c r="N36" s="280">
        <f>K36/M36</f>
        <v>505</v>
      </c>
    </row>
    <row r="37" spans="1:14">
      <c r="A37" s="119" t="s">
        <v>152</v>
      </c>
      <c r="B37" s="869" t="str">
        <f>VLOOKUP(A37,EQUIPOS!A7:D154,3,FALSE)</f>
        <v xml:space="preserve">Carrotanque de agua(1000 Galones) </v>
      </c>
      <c r="C37" s="870"/>
      <c r="D37" s="870"/>
      <c r="E37" s="870"/>
      <c r="F37" s="870"/>
      <c r="G37" s="870"/>
      <c r="H37" s="871"/>
      <c r="I37" s="275"/>
      <c r="J37" s="276"/>
      <c r="K37" s="277">
        <f>VLOOKUP(A37,EQUIPOS!A7:D164,4,FALSE)</f>
        <v>101920</v>
      </c>
      <c r="L37" s="278"/>
      <c r="M37" s="279">
        <v>200</v>
      </c>
      <c r="N37" s="280">
        <f>K37/M37</f>
        <v>509.6</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200</v>
      </c>
      <c r="N38" s="280">
        <f>K38/M38</f>
        <v>1142.4000000000001</v>
      </c>
    </row>
    <row r="39" spans="1:14">
      <c r="A39" t="s">
        <v>365</v>
      </c>
      <c r="B39" s="869" t="str">
        <f>VLOOKUP(A39,EQUIPOS!A9:D155,3,FALSE)</f>
        <v xml:space="preserve">Vibrocompatador, potencia 153 HP, peso 10 Ton. </v>
      </c>
      <c r="C39" s="870"/>
      <c r="D39" s="870"/>
      <c r="E39" s="870"/>
      <c r="F39" s="870"/>
      <c r="G39" s="870"/>
      <c r="H39" s="871"/>
      <c r="I39" s="872"/>
      <c r="J39" s="873"/>
      <c r="K39" s="277">
        <f>VLOOKUP(A39,EQUIPOS!A9:D166,4,FALSE)</f>
        <v>139000</v>
      </c>
      <c r="L39" s="874">
        <v>200</v>
      </c>
      <c r="M39" s="875"/>
      <c r="N39" s="280">
        <f>K39/L39</f>
        <v>695</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N76*M41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2854.553360260305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2982.2213732755549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596.44427465511103</v>
      </c>
      <c r="M83" s="856"/>
      <c r="N83" s="57"/>
    </row>
    <row r="84" spans="1:14">
      <c r="B84" s="95" t="s">
        <v>1057</v>
      </c>
      <c r="C84" s="96"/>
      <c r="D84" s="96"/>
      <c r="E84" s="96"/>
      <c r="F84" s="96"/>
      <c r="G84" s="96"/>
      <c r="H84" s="96"/>
      <c r="I84" s="93"/>
      <c r="J84" s="94"/>
      <c r="K84" s="312">
        <v>0.05</v>
      </c>
      <c r="L84" s="855">
        <f>N78*K84</f>
        <v>149.11106866377776</v>
      </c>
      <c r="M84" s="856"/>
      <c r="N84" s="57"/>
    </row>
    <row r="85" spans="1:14" ht="15.75" thickBot="1">
      <c r="B85" s="97" t="s">
        <v>1058</v>
      </c>
      <c r="C85" s="98"/>
      <c r="D85" s="98"/>
      <c r="E85" s="98"/>
      <c r="F85" s="98"/>
      <c r="G85" s="98"/>
      <c r="H85" s="98"/>
      <c r="I85" s="99"/>
      <c r="J85" s="100"/>
      <c r="K85" s="313">
        <v>0.05</v>
      </c>
      <c r="L85" s="857">
        <f>N78*K85</f>
        <v>149.11106866377776</v>
      </c>
      <c r="M85" s="858"/>
      <c r="N85" s="57"/>
    </row>
    <row r="86" spans="1:14" ht="15.75" thickBot="1">
      <c r="B86" s="820" t="s">
        <v>1037</v>
      </c>
      <c r="C86" s="821"/>
      <c r="D86" s="821"/>
      <c r="E86" s="821"/>
      <c r="F86" s="821"/>
      <c r="G86" s="821"/>
      <c r="H86" s="821"/>
      <c r="I86" s="821"/>
      <c r="J86" s="821"/>
      <c r="K86" s="821"/>
      <c r="L86" s="821"/>
      <c r="M86" s="822"/>
      <c r="N86" s="58">
        <f>L83+L84+L85</f>
        <v>894.66641198266666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3876.8877852582218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2.0426882082439999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4934.9299999999994</v>
      </c>
      <c r="N48" s="280">
        <f>K48*M48</f>
        <v>5921.9159999999993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5921.9159999999993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6128.227509032643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1225.6455018065287</v>
      </c>
      <c r="M83" s="856"/>
      <c r="N83" s="57"/>
    </row>
    <row r="84" spans="1:14">
      <c r="B84" s="95" t="s">
        <v>1057</v>
      </c>
      <c r="C84" s="96"/>
      <c r="D84" s="96"/>
      <c r="E84" s="96"/>
      <c r="F84" s="96"/>
      <c r="G84" s="96"/>
      <c r="H84" s="96"/>
      <c r="I84" s="93"/>
      <c r="J84" s="94"/>
      <c r="K84" s="312">
        <v>0.05</v>
      </c>
      <c r="L84" s="855">
        <f>N78*K84</f>
        <v>306.41137545163218</v>
      </c>
      <c r="M84" s="856"/>
      <c r="N84" s="57"/>
    </row>
    <row r="85" spans="1:14" ht="15.75" thickBot="1">
      <c r="B85" s="97" t="s">
        <v>1058</v>
      </c>
      <c r="C85" s="98"/>
      <c r="D85" s="98"/>
      <c r="E85" s="98"/>
      <c r="F85" s="98"/>
      <c r="G85" s="98"/>
      <c r="H85" s="98"/>
      <c r="I85" s="99"/>
      <c r="J85" s="100"/>
      <c r="K85" s="313">
        <v>0.05</v>
      </c>
      <c r="L85" s="857">
        <f>N78*K85</f>
        <v>306.41137545163218</v>
      </c>
      <c r="M85" s="858"/>
      <c r="N85" s="57"/>
    </row>
    <row r="86" spans="1:14" ht="15.75" thickBot="1">
      <c r="B86" s="820" t="s">
        <v>1037</v>
      </c>
      <c r="C86" s="821"/>
      <c r="D86" s="821"/>
      <c r="E86" s="821"/>
      <c r="F86" s="821"/>
      <c r="G86" s="821"/>
      <c r="H86" s="821"/>
      <c r="I86" s="821"/>
      <c r="J86" s="821"/>
      <c r="K86" s="821"/>
      <c r="L86" s="821"/>
      <c r="M86" s="822"/>
      <c r="N86" s="58">
        <f>L83+L84+L85</f>
        <v>1838.4682527097932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7966.6957617424359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2.0426882082439999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1158.3343018065289</v>
      </c>
      <c r="M83" s="856"/>
      <c r="N83" s="57"/>
    </row>
    <row r="84" spans="1:14">
      <c r="B84" s="95" t="s">
        <v>1057</v>
      </c>
      <c r="C84" s="96"/>
      <c r="D84" s="96"/>
      <c r="E84" s="96"/>
      <c r="F84" s="96"/>
      <c r="G84" s="96"/>
      <c r="H84" s="96"/>
      <c r="I84" s="93"/>
      <c r="J84" s="94"/>
      <c r="K84" s="312">
        <v>0.05</v>
      </c>
      <c r="L84" s="855">
        <f>N78*K84</f>
        <v>289.58357545163221</v>
      </c>
      <c r="M84" s="856"/>
      <c r="N84" s="57"/>
    </row>
    <row r="85" spans="1:14" ht="15.75" thickBot="1">
      <c r="B85" s="97" t="s">
        <v>1058</v>
      </c>
      <c r="C85" s="98"/>
      <c r="D85" s="98"/>
      <c r="E85" s="98"/>
      <c r="F85" s="98"/>
      <c r="G85" s="98"/>
      <c r="H85" s="98"/>
      <c r="I85" s="99"/>
      <c r="J85" s="100"/>
      <c r="K85" s="313">
        <v>0.05</v>
      </c>
      <c r="L85" s="857">
        <f>N78*K85</f>
        <v>289.58357545163221</v>
      </c>
      <c r="M85" s="858"/>
      <c r="N85" s="57"/>
    </row>
    <row r="86" spans="1:14" ht="15.75" thickBot="1">
      <c r="B86" s="820" t="s">
        <v>1037</v>
      </c>
      <c r="C86" s="821"/>
      <c r="D86" s="821"/>
      <c r="E86" s="821"/>
      <c r="F86" s="821"/>
      <c r="G86" s="821"/>
      <c r="H86" s="821"/>
      <c r="I86" s="821"/>
      <c r="J86" s="821"/>
      <c r="K86" s="821"/>
      <c r="L86" s="821"/>
      <c r="M86" s="822"/>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2.0426882082439999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6435.5199999999995</v>
      </c>
      <c r="N48" s="280">
        <f>K48*M48</f>
        <v>7722.6239999999989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7722.6239999999989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7928.9355090326426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1585.7871018065287</v>
      </c>
      <c r="M83" s="856"/>
      <c r="N83" s="57"/>
    </row>
    <row r="84" spans="1:14">
      <c r="B84" s="95" t="s">
        <v>1057</v>
      </c>
      <c r="C84" s="96"/>
      <c r="D84" s="96"/>
      <c r="E84" s="96"/>
      <c r="F84" s="96"/>
      <c r="G84" s="96"/>
      <c r="H84" s="96"/>
      <c r="I84" s="93"/>
      <c r="J84" s="94"/>
      <c r="K84" s="312">
        <v>0.05</v>
      </c>
      <c r="L84" s="855">
        <f>N78*K84</f>
        <v>396.44677545163216</v>
      </c>
      <c r="M84" s="856"/>
      <c r="N84" s="57"/>
    </row>
    <row r="85" spans="1:14" ht="15.75" thickBot="1">
      <c r="B85" s="97" t="s">
        <v>1058</v>
      </c>
      <c r="C85" s="98"/>
      <c r="D85" s="98"/>
      <c r="E85" s="98"/>
      <c r="F85" s="98"/>
      <c r="G85" s="98"/>
      <c r="H85" s="98"/>
      <c r="I85" s="99"/>
      <c r="J85" s="100"/>
      <c r="K85" s="313">
        <v>0.05</v>
      </c>
      <c r="L85" s="857">
        <f>N78*K85</f>
        <v>396.44677545163216</v>
      </c>
      <c r="M85" s="858"/>
      <c r="N85" s="57"/>
    </row>
    <row r="86" spans="1:14" ht="15.75" thickBot="1">
      <c r="B86" s="820" t="s">
        <v>1037</v>
      </c>
      <c r="C86" s="821"/>
      <c r="D86" s="821"/>
      <c r="E86" s="821"/>
      <c r="F86" s="821"/>
      <c r="G86" s="821"/>
      <c r="H86" s="821"/>
      <c r="I86" s="821"/>
      <c r="J86" s="821"/>
      <c r="K86" s="821"/>
      <c r="L86" s="821"/>
      <c r="M86" s="822"/>
      <c r="N86" s="58">
        <f>L83+L84+L85</f>
        <v>2378.6806527097929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10307.616161742435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2.0426882082439999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14263.34</v>
      </c>
      <c r="N48" s="280">
        <f>K48*M48</f>
        <v>18542.342000000001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18542.342000000001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18748.653509032643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3749.7307018065289</v>
      </c>
      <c r="M83" s="856"/>
      <c r="N83" s="57"/>
    </row>
    <row r="84" spans="1:14">
      <c r="B84" s="95" t="s">
        <v>1057</v>
      </c>
      <c r="C84" s="96"/>
      <c r="D84" s="96"/>
      <c r="E84" s="96"/>
      <c r="F84" s="96"/>
      <c r="G84" s="96"/>
      <c r="H84" s="96"/>
      <c r="I84" s="93"/>
      <c r="J84" s="94"/>
      <c r="K84" s="312">
        <v>0.05</v>
      </c>
      <c r="L84" s="855">
        <f>N78*K84</f>
        <v>937.43267545163224</v>
      </c>
      <c r="M84" s="856"/>
      <c r="N84" s="57"/>
    </row>
    <row r="85" spans="1:14" ht="15.75" thickBot="1">
      <c r="B85" s="97" t="s">
        <v>1058</v>
      </c>
      <c r="C85" s="98"/>
      <c r="D85" s="98"/>
      <c r="E85" s="98"/>
      <c r="F85" s="98"/>
      <c r="G85" s="98"/>
      <c r="H85" s="98"/>
      <c r="I85" s="99"/>
      <c r="J85" s="100"/>
      <c r="K85" s="313">
        <v>0.05</v>
      </c>
      <c r="L85" s="857">
        <f>N78*K85</f>
        <v>937.43267545163224</v>
      </c>
      <c r="M85" s="858"/>
      <c r="N85" s="57"/>
    </row>
    <row r="86" spans="1:14" ht="15.75" thickBot="1">
      <c r="B86" s="820" t="s">
        <v>1037</v>
      </c>
      <c r="C86" s="821"/>
      <c r="D86" s="821"/>
      <c r="E86" s="821"/>
      <c r="F86" s="821"/>
      <c r="G86" s="821"/>
      <c r="H86" s="821"/>
      <c r="I86" s="821"/>
      <c r="J86" s="821"/>
      <c r="K86" s="821"/>
      <c r="L86" s="821"/>
      <c r="M86" s="822"/>
      <c r="N86" s="58">
        <f>L83+L84+L85</f>
        <v>5624.5960527097932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24373.249561742436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303</v>
      </c>
      <c r="B36" s="869" t="str">
        <f>VLOOKUP(A36,EQUIPOS!A6:D154,3,FALSE)</f>
        <v>Retrocargador, pala de 1,1 m3 de capacidad, profundidad de excavación de 4.400 mm y una altura de 5.680 mm</v>
      </c>
      <c r="C36" s="870"/>
      <c r="D36" s="870"/>
      <c r="E36" s="870"/>
      <c r="F36" s="870"/>
      <c r="G36" s="870"/>
      <c r="H36" s="871"/>
      <c r="I36" s="275"/>
      <c r="J36" s="276"/>
      <c r="K36" s="277">
        <f>VLOOKUP(A36,EQUIPOS!A6:D163,4,FALSE)</f>
        <v>119808.1992337165</v>
      </c>
      <c r="L36" s="278"/>
      <c r="M36" s="279">
        <v>250</v>
      </c>
      <c r="N36" s="280">
        <f>K36/M36</f>
        <v>479.23279693486597</v>
      </c>
    </row>
    <row r="37" spans="1:14">
      <c r="A37" s="119" t="s">
        <v>373</v>
      </c>
      <c r="B37" s="869" t="str">
        <f>VLOOKUP(A37,EQUIPOS!A7:D154,3,FALSE)</f>
        <v>Volqueta 6 m3</v>
      </c>
      <c r="C37" s="870"/>
      <c r="D37" s="870"/>
      <c r="E37" s="870"/>
      <c r="F37" s="870"/>
      <c r="G37" s="870"/>
      <c r="H37" s="871"/>
      <c r="I37" s="275"/>
      <c r="J37" s="276"/>
      <c r="K37" s="277">
        <f>VLOOKUP(A37,EQUIPOS!A7:D164,4,FALSE)</f>
        <v>56000</v>
      </c>
      <c r="L37" s="278"/>
      <c r="M37" s="279">
        <v>250</v>
      </c>
      <c r="N37" s="280">
        <f>K37/M37</f>
        <v>224</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5.1067205206100006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708.33951745547597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810.47392786767591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162.09478557353521</v>
      </c>
      <c r="M83" s="856"/>
      <c r="N83" s="57"/>
    </row>
    <row r="84" spans="1:14">
      <c r="B84" s="95" t="s">
        <v>1057</v>
      </c>
      <c r="C84" s="96"/>
      <c r="D84" s="96"/>
      <c r="E84" s="96"/>
      <c r="F84" s="96"/>
      <c r="G84" s="96"/>
      <c r="H84" s="96"/>
      <c r="I84" s="93"/>
      <c r="J84" s="94"/>
      <c r="K84" s="312">
        <v>0.05</v>
      </c>
      <c r="L84" s="855">
        <f>N78*K84</f>
        <v>40.523696393383801</v>
      </c>
      <c r="M84" s="856"/>
      <c r="N84" s="57"/>
    </row>
    <row r="85" spans="1:14" ht="15.75" thickBot="1">
      <c r="B85" s="97" t="s">
        <v>1058</v>
      </c>
      <c r="C85" s="98"/>
      <c r="D85" s="98"/>
      <c r="E85" s="98"/>
      <c r="F85" s="98"/>
      <c r="G85" s="98"/>
      <c r="H85" s="98"/>
      <c r="I85" s="99"/>
      <c r="J85" s="100"/>
      <c r="K85" s="313">
        <v>0.05</v>
      </c>
      <c r="L85" s="857">
        <f>N78*K85</f>
        <v>40.523696393383801</v>
      </c>
      <c r="M85" s="858"/>
      <c r="N85" s="57"/>
    </row>
    <row r="86" spans="1:14" ht="15.75" thickBot="1">
      <c r="B86" s="820" t="s">
        <v>1037</v>
      </c>
      <c r="C86" s="821"/>
      <c r="D86" s="821"/>
      <c r="E86" s="821"/>
      <c r="F86" s="821"/>
      <c r="G86" s="821"/>
      <c r="H86" s="821"/>
      <c r="I86" s="821"/>
      <c r="J86" s="821"/>
      <c r="K86" s="821"/>
      <c r="L86" s="821"/>
      <c r="M86" s="822"/>
      <c r="N86" s="58">
        <f>L83+L84+L85</f>
        <v>243.14217836030281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1053.6161062279787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35</v>
      </c>
      <c r="N36" s="280">
        <f>K36/M36</f>
        <v>2912</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35</v>
      </c>
      <c r="N37" s="280">
        <f>K37/M37</f>
        <v>6528</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35</v>
      </c>
      <c r="N38" s="280">
        <f>K38/M38</f>
        <v>3971.4285714285716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N76*M41</f>
        <v>14.590630058885715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13426.019201487457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68.207316338214895</v>
      </c>
      <c r="N48" s="280">
        <f>K48*M48</f>
        <v>1705.1829084553724</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396</v>
      </c>
      <c r="N49" s="280">
        <f>K49*M49</f>
        <v>31680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33385.182908455376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47540.733612887117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9508.1467225774231</v>
      </c>
      <c r="M83" s="856"/>
      <c r="N83" s="57"/>
    </row>
    <row r="84" spans="1:14">
      <c r="B84" s="95" t="s">
        <v>1057</v>
      </c>
      <c r="C84" s="96"/>
      <c r="D84" s="96"/>
      <c r="E84" s="96"/>
      <c r="F84" s="96"/>
      <c r="G84" s="96"/>
      <c r="H84" s="96"/>
      <c r="I84" s="93"/>
      <c r="J84" s="94"/>
      <c r="K84" s="312">
        <v>0.05</v>
      </c>
      <c r="L84" s="855">
        <f>N78*K84</f>
        <v>2377.0366806443558</v>
      </c>
      <c r="M84" s="856"/>
      <c r="N84" s="57"/>
    </row>
    <row r="85" spans="1:14" ht="15.75" thickBot="1">
      <c r="B85" s="97" t="s">
        <v>1058</v>
      </c>
      <c r="C85" s="98"/>
      <c r="D85" s="98"/>
      <c r="E85" s="98"/>
      <c r="F85" s="98"/>
      <c r="G85" s="98"/>
      <c r="H85" s="98"/>
      <c r="I85" s="99"/>
      <c r="J85" s="100"/>
      <c r="K85" s="313">
        <v>0.05</v>
      </c>
      <c r="L85" s="857">
        <f>N78*K85</f>
        <v>2377.0366806443558</v>
      </c>
      <c r="M85" s="858"/>
      <c r="N85" s="57"/>
    </row>
    <row r="86" spans="1:14" ht="15.75" thickBot="1">
      <c r="B86" s="820" t="s">
        <v>1037</v>
      </c>
      <c r="C86" s="821"/>
      <c r="D86" s="821"/>
      <c r="E86" s="821"/>
      <c r="F86" s="821"/>
      <c r="G86" s="821"/>
      <c r="H86" s="821"/>
      <c r="I86" s="821"/>
      <c r="J86" s="821"/>
      <c r="K86" s="821"/>
      <c r="L86" s="821"/>
      <c r="M86" s="822"/>
      <c r="N86" s="58">
        <f>L83+L84+L85</f>
        <v>14262.220083866136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61802.953696753255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35</v>
      </c>
      <c r="N36" s="280">
        <f>K36/M36</f>
        <v>2912</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35</v>
      </c>
      <c r="N37" s="280">
        <f>K37/M37</f>
        <v>6528</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35</v>
      </c>
      <c r="N38" s="280">
        <f>K38/M38</f>
        <v>3971.4285714285716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N76*M41</f>
        <v>14.590630058885715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13426.019201487457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68.207316338214895</v>
      </c>
      <c r="N48" s="280">
        <f>K48*M48</f>
        <v>1705.1829084553724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1705.1829084553724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15860.733612887116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3172.1467225774231</v>
      </c>
      <c r="M83" s="856"/>
      <c r="N83" s="57"/>
    </row>
    <row r="84" spans="1:14">
      <c r="B84" s="95" t="s">
        <v>1057</v>
      </c>
      <c r="C84" s="96"/>
      <c r="D84" s="96"/>
      <c r="E84" s="96"/>
      <c r="F84" s="96"/>
      <c r="G84" s="96"/>
      <c r="H84" s="96"/>
      <c r="I84" s="93"/>
      <c r="J84" s="94"/>
      <c r="K84" s="312">
        <v>0.05</v>
      </c>
      <c r="L84" s="855">
        <f>N78*K84</f>
        <v>793.03668064435578</v>
      </c>
      <c r="M84" s="856"/>
      <c r="N84" s="57"/>
    </row>
    <row r="85" spans="1:14" ht="15.75" thickBot="1">
      <c r="B85" s="97" t="s">
        <v>1058</v>
      </c>
      <c r="C85" s="98"/>
      <c r="D85" s="98"/>
      <c r="E85" s="98"/>
      <c r="F85" s="98"/>
      <c r="G85" s="98"/>
      <c r="H85" s="98"/>
      <c r="I85" s="99"/>
      <c r="J85" s="100"/>
      <c r="K85" s="313">
        <v>0.05</v>
      </c>
      <c r="L85" s="857">
        <f>N78*K85</f>
        <v>793.03668064435578</v>
      </c>
      <c r="M85" s="858"/>
      <c r="N85" s="57"/>
    </row>
    <row r="86" spans="1:14" ht="15.75" thickBot="1">
      <c r="B86" s="820" t="s">
        <v>1037</v>
      </c>
      <c r="C86" s="821"/>
      <c r="D86" s="821"/>
      <c r="E86" s="821"/>
      <c r="F86" s="821"/>
      <c r="G86" s="821"/>
      <c r="H86" s="821"/>
      <c r="I86" s="821"/>
      <c r="J86" s="821"/>
      <c r="K86" s="821"/>
      <c r="L86" s="821"/>
      <c r="M86" s="822"/>
      <c r="N86" s="58">
        <f>L83+L84+L85</f>
        <v>4758.2200838661347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20618.953696753251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396</v>
      </c>
      <c r="N48" s="280">
        <f>K48*M48</f>
        <v>396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f>SUM(N70:N75)</f>
        <v>0</v>
      </c>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79.2</v>
      </c>
      <c r="M83" s="856"/>
      <c r="N83" s="57"/>
    </row>
    <row r="84" spans="1:14">
      <c r="B84" s="95" t="s">
        <v>1057</v>
      </c>
      <c r="C84" s="96"/>
      <c r="D84" s="96"/>
      <c r="E84" s="96"/>
      <c r="F84" s="96"/>
      <c r="G84" s="96"/>
      <c r="H84" s="96"/>
      <c r="I84" s="93"/>
      <c r="J84" s="94"/>
      <c r="K84" s="312">
        <v>0.05</v>
      </c>
      <c r="L84" s="855">
        <f>N78*K84</f>
        <v>19.8</v>
      </c>
      <c r="M84" s="856"/>
      <c r="N84" s="57"/>
    </row>
    <row r="85" spans="1:14" ht="15.75" thickBot="1">
      <c r="B85" s="97" t="s">
        <v>1058</v>
      </c>
      <c r="C85" s="98"/>
      <c r="D85" s="98"/>
      <c r="E85" s="98"/>
      <c r="F85" s="98"/>
      <c r="G85" s="98"/>
      <c r="H85" s="98"/>
      <c r="I85" s="99"/>
      <c r="J85" s="100"/>
      <c r="K85" s="313">
        <v>0.05</v>
      </c>
      <c r="L85" s="857">
        <f>N78*K85</f>
        <v>19.8</v>
      </c>
      <c r="M85" s="858"/>
      <c r="N85" s="57"/>
    </row>
    <row r="86" spans="1:14" ht="15.75" thickBot="1">
      <c r="B86" s="820" t="s">
        <v>1037</v>
      </c>
      <c r="C86" s="821"/>
      <c r="D86" s="821"/>
      <c r="E86" s="821"/>
      <c r="F86" s="821"/>
      <c r="G86" s="821"/>
      <c r="H86" s="821"/>
      <c r="I86" s="821"/>
      <c r="J86" s="821"/>
      <c r="K86" s="821"/>
      <c r="L86" s="821"/>
      <c r="M86" s="822"/>
      <c r="N86" s="58">
        <f>L83+L84+L85</f>
        <v>118.8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514.79999999999995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8"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35</v>
      </c>
      <c r="N36" s="280">
        <f>K36/M36</f>
        <v>2912</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35</v>
      </c>
      <c r="N37" s="280">
        <f>K37/M37</f>
        <v>6528</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35</v>
      </c>
      <c r="N38" s="280">
        <f>K38/M38</f>
        <v>3971.4285714285716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N76*M41</f>
        <v>14.590630058885715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13426.019201487457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700</v>
      </c>
      <c r="N48" s="280">
        <f>K48*M48</f>
        <v>56000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68.207316338214895</v>
      </c>
      <c r="N49" s="280">
        <f>K49*M49</f>
        <v>1705.1829084553724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57705.182908455376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71860.733612887125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14372.146722577425</v>
      </c>
      <c r="M83" s="856"/>
      <c r="N83" s="57"/>
    </row>
    <row r="84" spans="1:14">
      <c r="B84" s="95" t="s">
        <v>1057</v>
      </c>
      <c r="C84" s="96"/>
      <c r="D84" s="96"/>
      <c r="E84" s="96"/>
      <c r="F84" s="96"/>
      <c r="G84" s="96"/>
      <c r="H84" s="96"/>
      <c r="I84" s="93"/>
      <c r="J84" s="94"/>
      <c r="K84" s="312">
        <v>0.05</v>
      </c>
      <c r="L84" s="855">
        <f>N78*K84</f>
        <v>3593.0366806443562</v>
      </c>
      <c r="M84" s="856"/>
      <c r="N84" s="57"/>
    </row>
    <row r="85" spans="1:14" ht="15.75" thickBot="1">
      <c r="B85" s="97" t="s">
        <v>1058</v>
      </c>
      <c r="C85" s="98"/>
      <c r="D85" s="98"/>
      <c r="E85" s="98"/>
      <c r="F85" s="98"/>
      <c r="G85" s="98"/>
      <c r="H85" s="98"/>
      <c r="I85" s="99"/>
      <c r="J85" s="100"/>
      <c r="K85" s="313">
        <v>0.05</v>
      </c>
      <c r="L85" s="857">
        <f>N78*K85</f>
        <v>3593.0366806443562</v>
      </c>
      <c r="M85" s="858"/>
      <c r="N85" s="57"/>
    </row>
    <row r="86" spans="1:14" ht="15.75" thickBot="1">
      <c r="B86" s="820" t="s">
        <v>1037</v>
      </c>
      <c r="C86" s="821"/>
      <c r="D86" s="821"/>
      <c r="E86" s="821"/>
      <c r="F86" s="821"/>
      <c r="G86" s="821"/>
      <c r="H86" s="821"/>
      <c r="I86" s="821"/>
      <c r="J86" s="821"/>
      <c r="K86" s="821"/>
      <c r="L86" s="821"/>
      <c r="M86" s="822"/>
      <c r="N86" s="58">
        <f>L83+L84+L85</f>
        <v>21558.220083866137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93418.953696753262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7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35</v>
      </c>
      <c r="N36" s="280">
        <f>K36/M36</f>
        <v>2912</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35</v>
      </c>
      <c r="N37" s="280">
        <f>K37/M37</f>
        <v>6528</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35</v>
      </c>
      <c r="N38" s="280">
        <f>K38/M38</f>
        <v>3971.4285714285716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N75*M41</f>
        <v>14.590630058885715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13426.019201487457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68.207316338214895</v>
      </c>
      <c r="N48" s="280">
        <f>K48*M48</f>
        <v>1705.1829084553724</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1705.1829084553724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820" t="s">
        <v>1037</v>
      </c>
      <c r="C75" s="821"/>
      <c r="D75" s="821"/>
      <c r="E75" s="821"/>
      <c r="F75" s="821"/>
      <c r="G75" s="821"/>
      <c r="H75" s="821"/>
      <c r="I75" s="863"/>
      <c r="J75" s="863"/>
      <c r="K75" s="863"/>
      <c r="L75" s="863"/>
      <c r="M75" s="864"/>
      <c r="N75" s="309">
        <f>SUM(N69:N74)</f>
        <v>729.53150294428576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15860.733612887116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3172.1467225774231</v>
      </c>
      <c r="M82" s="856"/>
      <c r="N82" s="57"/>
    </row>
    <row r="83" spans="1:14">
      <c r="B83" s="95" t="s">
        <v>1057</v>
      </c>
      <c r="C83" s="96"/>
      <c r="D83" s="96"/>
      <c r="E83" s="96"/>
      <c r="F83" s="96"/>
      <c r="G83" s="96"/>
      <c r="H83" s="96"/>
      <c r="I83" s="93"/>
      <c r="J83" s="94"/>
      <c r="K83" s="312">
        <v>0.05</v>
      </c>
      <c r="L83" s="855">
        <f>N77*K83</f>
        <v>793.03668064435578</v>
      </c>
      <c r="M83" s="856"/>
      <c r="N83" s="57"/>
    </row>
    <row r="84" spans="1:14" ht="15.75" thickBot="1">
      <c r="B84" s="97" t="s">
        <v>1058</v>
      </c>
      <c r="C84" s="98"/>
      <c r="D84" s="98"/>
      <c r="E84" s="98"/>
      <c r="F84" s="98"/>
      <c r="G84" s="98"/>
      <c r="H84" s="98"/>
      <c r="I84" s="99"/>
      <c r="J84" s="100"/>
      <c r="K84" s="313">
        <v>0.05</v>
      </c>
      <c r="L84" s="857">
        <f>N77*K84</f>
        <v>793.03668064435578</v>
      </c>
      <c r="M84" s="858"/>
      <c r="N84" s="57"/>
    </row>
    <row r="85" spans="1:14" ht="15.75" thickBot="1">
      <c r="B85" s="820" t="s">
        <v>1037</v>
      </c>
      <c r="C85" s="821"/>
      <c r="D85" s="821"/>
      <c r="E85" s="821"/>
      <c r="F85" s="821"/>
      <c r="G85" s="821"/>
      <c r="H85" s="821"/>
      <c r="I85" s="821"/>
      <c r="J85" s="821"/>
      <c r="K85" s="821"/>
      <c r="L85" s="821"/>
      <c r="M85" s="822"/>
      <c r="N85" s="58">
        <f>L82+L83+L84</f>
        <v>4758.2200838661347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20618.953696753251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ht="21"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700</v>
      </c>
      <c r="N48" s="280">
        <f>K48*M48</f>
        <v>700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700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140</v>
      </c>
      <c r="M83" s="856"/>
      <c r="N83" s="57"/>
    </row>
    <row r="84" spans="1:14">
      <c r="B84" s="95" t="s">
        <v>1057</v>
      </c>
      <c r="C84" s="96"/>
      <c r="D84" s="96"/>
      <c r="E84" s="96"/>
      <c r="F84" s="96"/>
      <c r="G84" s="96"/>
      <c r="H84" s="96"/>
      <c r="I84" s="93"/>
      <c r="J84" s="94"/>
      <c r="K84" s="312">
        <v>0.05</v>
      </c>
      <c r="L84" s="855">
        <f>N78*K84</f>
        <v>35</v>
      </c>
      <c r="M84" s="856"/>
      <c r="N84" s="57"/>
    </row>
    <row r="85" spans="1:14" ht="15.75" thickBot="1">
      <c r="B85" s="97" t="s">
        <v>1058</v>
      </c>
      <c r="C85" s="98"/>
      <c r="D85" s="98"/>
      <c r="E85" s="98"/>
      <c r="F85" s="98"/>
      <c r="G85" s="98"/>
      <c r="H85" s="98"/>
      <c r="I85" s="99"/>
      <c r="J85" s="100"/>
      <c r="K85" s="313">
        <v>0.05</v>
      </c>
      <c r="L85" s="857">
        <f>N78*K85</f>
        <v>35</v>
      </c>
      <c r="M85" s="858"/>
      <c r="N85" s="57"/>
    </row>
    <row r="86" spans="1:14" ht="15.75" thickBot="1">
      <c r="B86" s="820" t="s">
        <v>1037</v>
      </c>
      <c r="C86" s="821"/>
      <c r="D86" s="821"/>
      <c r="E86" s="821"/>
      <c r="F86" s="821"/>
      <c r="G86" s="821"/>
      <c r="H86" s="821"/>
      <c r="I86" s="821"/>
      <c r="J86" s="821"/>
      <c r="K86" s="821"/>
      <c r="L86" s="821"/>
      <c r="M86" s="822"/>
      <c r="N86" s="58">
        <f>L83+L84+L85</f>
        <v>210</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910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600</v>
      </c>
      <c r="N36" s="280">
        <f>K36/M36</f>
        <v>169.86666666666667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600</v>
      </c>
      <c r="N37" s="280">
        <f>K37/M37</f>
        <v>380.8</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600</v>
      </c>
      <c r="N38" s="280">
        <f>K38/M38</f>
        <v>231.66666666666666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N75*M41</f>
        <v>0.42556004338416664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782.75889337671754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68.207316338214895</v>
      </c>
      <c r="N48" s="280">
        <f>K48*M48</f>
        <v>204.62194901464468</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204.62194901464468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820" t="s">
        <v>1037</v>
      </c>
      <c r="C75" s="821"/>
      <c r="D75" s="821"/>
      <c r="E75" s="821"/>
      <c r="F75" s="821"/>
      <c r="G75" s="821"/>
      <c r="H75" s="821"/>
      <c r="I75" s="863"/>
      <c r="J75" s="863"/>
      <c r="K75" s="863"/>
      <c r="L75" s="863"/>
      <c r="M75" s="864"/>
      <c r="N75" s="309">
        <f>SUM(N69:N74)</f>
        <v>42.556004338416663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1029.9368467297788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205.98736934595578</v>
      </c>
      <c r="M82" s="856"/>
      <c r="N82" s="57"/>
    </row>
    <row r="83" spans="1:14">
      <c r="B83" s="95" t="s">
        <v>1057</v>
      </c>
      <c r="C83" s="96"/>
      <c r="D83" s="96"/>
      <c r="E83" s="96"/>
      <c r="F83" s="96"/>
      <c r="G83" s="96"/>
      <c r="H83" s="96"/>
      <c r="I83" s="93"/>
      <c r="J83" s="94"/>
      <c r="K83" s="312">
        <v>0.05</v>
      </c>
      <c r="L83" s="855">
        <f>N77*K83</f>
        <v>51.496842336488946</v>
      </c>
      <c r="M83" s="856"/>
      <c r="N83" s="57"/>
    </row>
    <row r="84" spans="1:14" ht="15.75" thickBot="1">
      <c r="B84" s="97" t="s">
        <v>1058</v>
      </c>
      <c r="C84" s="98"/>
      <c r="D84" s="98"/>
      <c r="E84" s="98"/>
      <c r="F84" s="98"/>
      <c r="G84" s="98"/>
      <c r="H84" s="98"/>
      <c r="I84" s="99"/>
      <c r="J84" s="100"/>
      <c r="K84" s="313">
        <v>0.05</v>
      </c>
      <c r="L84" s="857">
        <f>N77*K84</f>
        <v>51.496842336488946</v>
      </c>
      <c r="M84" s="858"/>
      <c r="N84" s="57"/>
    </row>
    <row r="85" spans="1:14" ht="15.75" thickBot="1">
      <c r="B85" s="820" t="s">
        <v>1037</v>
      </c>
      <c r="C85" s="821"/>
      <c r="D85" s="821"/>
      <c r="E85" s="821"/>
      <c r="F85" s="821"/>
      <c r="G85" s="821"/>
      <c r="H85" s="821"/>
      <c r="I85" s="821"/>
      <c r="J85" s="821"/>
      <c r="K85" s="821"/>
      <c r="L85" s="821"/>
      <c r="M85" s="822"/>
      <c r="N85" s="58">
        <f>L82+L83+L84</f>
        <v>308.98105401893366</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1338.9179007487126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0.02</v>
      </c>
      <c r="N41" s="352">
        <f>N75*M41</f>
        <v>11.348267823577778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10442.459378934687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68.207316338214895</v>
      </c>
      <c r="N48" s="280">
        <f>K48*M48</f>
        <v>1705.1829084553724</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20000</v>
      </c>
      <c r="N49" s="280">
        <f>K49*M49</f>
        <v>25000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26705.182908455372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7">
        <f>VLOOKUP(A58,TRANSPORTE!A5:D117,4,FALSE)</f>
        <v>1380</v>
      </c>
      <c r="M58" s="908"/>
      <c r="N58" s="295">
        <f>K58*L58</f>
        <v>1725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820" t="s">
        <v>1037</v>
      </c>
      <c r="C75" s="821"/>
      <c r="D75" s="821"/>
      <c r="E75" s="821"/>
      <c r="F75" s="821"/>
      <c r="G75" s="821"/>
      <c r="H75" s="821"/>
      <c r="I75" s="863"/>
      <c r="J75" s="863"/>
      <c r="K75" s="863"/>
      <c r="L75" s="863"/>
      <c r="M75" s="864"/>
      <c r="N75" s="309">
        <f>SUM(N69:N74)</f>
        <v>567.4133911788889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39440.055678568948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7888.0111357137903</v>
      </c>
      <c r="M82" s="856"/>
      <c r="N82" s="57"/>
    </row>
    <row r="83" spans="1:14">
      <c r="B83" s="95" t="s">
        <v>1057</v>
      </c>
      <c r="C83" s="96"/>
      <c r="D83" s="96"/>
      <c r="E83" s="96"/>
      <c r="F83" s="96"/>
      <c r="G83" s="96"/>
      <c r="H83" s="96"/>
      <c r="I83" s="93"/>
      <c r="J83" s="94"/>
      <c r="K83" s="312">
        <v>0.05</v>
      </c>
      <c r="L83" s="855">
        <f>N77*K83</f>
        <v>1972.0027839284476</v>
      </c>
      <c r="M83" s="856"/>
      <c r="N83" s="57"/>
    </row>
    <row r="84" spans="1:14" ht="15.75" thickBot="1">
      <c r="B84" s="97" t="s">
        <v>1058</v>
      </c>
      <c r="C84" s="98"/>
      <c r="D84" s="98"/>
      <c r="E84" s="98"/>
      <c r="F84" s="98"/>
      <c r="G84" s="98"/>
      <c r="H84" s="98"/>
      <c r="I84" s="99"/>
      <c r="J84" s="100"/>
      <c r="K84" s="313">
        <v>0.05</v>
      </c>
      <c r="L84" s="857">
        <f>N77*K84</f>
        <v>1972.0027839284476</v>
      </c>
      <c r="M84" s="858"/>
      <c r="N84" s="57"/>
    </row>
    <row r="85" spans="1:14" ht="15.75" thickBot="1">
      <c r="B85" s="820" t="s">
        <v>1037</v>
      </c>
      <c r="C85" s="821"/>
      <c r="D85" s="821"/>
      <c r="E85" s="821"/>
      <c r="F85" s="821"/>
      <c r="G85" s="821"/>
      <c r="H85" s="821"/>
      <c r="I85" s="821"/>
      <c r="J85" s="821"/>
      <c r="K85" s="821"/>
      <c r="L85" s="821"/>
      <c r="M85" s="822"/>
      <c r="N85" s="58">
        <f>L82+L83+L84</f>
        <v>11832.016703570687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51272.072382139639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4631.9893931175793</v>
      </c>
      <c r="N48" s="280">
        <f>K48*M48</f>
        <v>4631.9893931175793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4631.9893931175793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4631.9893931175793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926.39787862351591</v>
      </c>
      <c r="M83" s="856"/>
      <c r="N83" s="57"/>
    </row>
    <row r="84" spans="1:14">
      <c r="B84" s="95" t="s">
        <v>1057</v>
      </c>
      <c r="C84" s="96"/>
      <c r="D84" s="96"/>
      <c r="E84" s="96"/>
      <c r="F84" s="96"/>
      <c r="G84" s="96"/>
      <c r="H84" s="96"/>
      <c r="I84" s="93"/>
      <c r="J84" s="94"/>
      <c r="K84" s="312">
        <v>0.05</v>
      </c>
      <c r="L84" s="855">
        <f>N78*K84</f>
        <v>231.59946965587898</v>
      </c>
      <c r="M84" s="856"/>
      <c r="N84" s="57"/>
    </row>
    <row r="85" spans="1:14" ht="15.75" thickBot="1">
      <c r="B85" s="97" t="s">
        <v>1058</v>
      </c>
      <c r="C85" s="98"/>
      <c r="D85" s="98"/>
      <c r="E85" s="98"/>
      <c r="F85" s="98"/>
      <c r="G85" s="98"/>
      <c r="H85" s="98"/>
      <c r="I85" s="99"/>
      <c r="J85" s="100"/>
      <c r="K85" s="313">
        <v>0.05</v>
      </c>
      <c r="L85" s="857">
        <f>N78*K85</f>
        <v>231.59946965587898</v>
      </c>
      <c r="M85" s="858"/>
      <c r="N85" s="57"/>
    </row>
    <row r="86" spans="1:14" ht="15.75" thickBot="1">
      <c r="B86" s="820" t="s">
        <v>1037</v>
      </c>
      <c r="C86" s="821"/>
      <c r="D86" s="821"/>
      <c r="E86" s="821"/>
      <c r="F86" s="821"/>
      <c r="G86" s="821"/>
      <c r="H86" s="821"/>
      <c r="I86" s="821"/>
      <c r="J86" s="821"/>
      <c r="K86" s="821"/>
      <c r="L86" s="821"/>
      <c r="M86" s="822"/>
      <c r="N86" s="58">
        <f>L83+L84+L85</f>
        <v>1389.5968179352737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6021.5862110528533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4560.7280178388473</v>
      </c>
      <c r="N48" s="280">
        <f>K48*M48</f>
        <v>4560.7280178388473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4560.7280178388473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4560.7280178388473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912.14560356776951</v>
      </c>
      <c r="M83" s="856"/>
      <c r="N83" s="57"/>
    </row>
    <row r="84" spans="1:14">
      <c r="B84" s="95" t="s">
        <v>1057</v>
      </c>
      <c r="C84" s="96"/>
      <c r="D84" s="96"/>
      <c r="E84" s="96"/>
      <c r="F84" s="96"/>
      <c r="G84" s="96"/>
      <c r="H84" s="96"/>
      <c r="I84" s="93"/>
      <c r="J84" s="94"/>
      <c r="K84" s="312">
        <v>0.05</v>
      </c>
      <c r="L84" s="855">
        <f>N78*K84</f>
        <v>228.03640089194238</v>
      </c>
      <c r="M84" s="856"/>
      <c r="N84" s="57"/>
    </row>
    <row r="85" spans="1:14" ht="15.75" thickBot="1">
      <c r="B85" s="97" t="s">
        <v>1058</v>
      </c>
      <c r="C85" s="98"/>
      <c r="D85" s="98"/>
      <c r="E85" s="98"/>
      <c r="F85" s="98"/>
      <c r="G85" s="98"/>
      <c r="H85" s="98"/>
      <c r="I85" s="99"/>
      <c r="J85" s="100"/>
      <c r="K85" s="313">
        <v>0.05</v>
      </c>
      <c r="L85" s="857">
        <f>N78*K85</f>
        <v>228.03640089194238</v>
      </c>
      <c r="M85" s="858"/>
      <c r="N85" s="57"/>
    </row>
    <row r="86" spans="1:14" ht="15.75" thickBot="1">
      <c r="B86" s="820" t="s">
        <v>1037</v>
      </c>
      <c r="C86" s="821"/>
      <c r="D86" s="821"/>
      <c r="E86" s="821"/>
      <c r="F86" s="821"/>
      <c r="G86" s="821"/>
      <c r="H86" s="821"/>
      <c r="I86" s="821"/>
      <c r="J86" s="821"/>
      <c r="K86" s="821"/>
      <c r="L86" s="821"/>
      <c r="M86" s="822"/>
      <c r="N86" s="58">
        <f>L83+L84+L85</f>
        <v>1368.2184053516542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5928.9464231905013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ht="18.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68.207316338214895</v>
      </c>
      <c r="N48" s="280">
        <f>K48*M48</f>
        <v>68.207316338214895</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4560.7280178388473</v>
      </c>
      <c r="N49" s="280">
        <f>K49*M49</f>
        <v>1641.8620864219849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1710.0694027601999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9" t="s">
        <v>1047</v>
      </c>
      <c r="C68" s="860"/>
      <c r="D68" s="860"/>
      <c r="E68" s="860"/>
      <c r="F68" s="860"/>
      <c r="G68" s="860"/>
      <c r="H68" s="860"/>
      <c r="I68" s="79" t="s">
        <v>1048</v>
      </c>
      <c r="J68" s="81" t="s">
        <v>1494</v>
      </c>
      <c r="K68" s="80" t="s">
        <v>1050</v>
      </c>
      <c r="L68" s="861" t="s">
        <v>1034</v>
      </c>
      <c r="M68" s="862"/>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6"/>
      <c r="C74" s="897"/>
      <c r="D74" s="897"/>
      <c r="E74" s="897"/>
      <c r="F74" s="897"/>
      <c r="G74" s="897"/>
      <c r="H74" s="897"/>
      <c r="I74" s="132"/>
      <c r="J74" s="132"/>
      <c r="K74" s="132"/>
      <c r="L74" s="910"/>
      <c r="M74" s="910"/>
      <c r="N74" s="51"/>
    </row>
    <row r="75" spans="2:15" ht="15.75" thickBot="1">
      <c r="B75" s="820" t="s">
        <v>1037</v>
      </c>
      <c r="C75" s="821"/>
      <c r="D75" s="821"/>
      <c r="E75" s="821"/>
      <c r="F75" s="821"/>
      <c r="G75" s="821"/>
      <c r="H75" s="821"/>
      <c r="I75" s="863"/>
      <c r="J75" s="863"/>
      <c r="K75" s="863"/>
      <c r="L75" s="863"/>
      <c r="M75" s="864"/>
      <c r="N75" s="309"/>
    </row>
    <row r="76" spans="2:15" ht="15.75" thickBot="1">
      <c r="B76" s="39"/>
      <c r="C76" s="40"/>
      <c r="D76" s="40"/>
      <c r="E76" s="40"/>
      <c r="F76" s="40"/>
      <c r="G76" s="40"/>
      <c r="H76" s="40"/>
      <c r="I76" s="40"/>
      <c r="J76" s="40"/>
      <c r="K76" s="40"/>
      <c r="L76" s="40"/>
      <c r="M76" s="40"/>
      <c r="N76" s="41"/>
    </row>
    <row r="77" spans="2:15" ht="15.75" thickBot="1">
      <c r="B77" s="820" t="s">
        <v>1051</v>
      </c>
      <c r="C77" s="821"/>
      <c r="D77" s="821"/>
      <c r="E77" s="821"/>
      <c r="F77" s="821"/>
      <c r="G77" s="821"/>
      <c r="H77" s="821"/>
      <c r="I77" s="821"/>
      <c r="J77" s="821"/>
      <c r="K77" s="821"/>
      <c r="L77" s="821"/>
      <c r="M77" s="822"/>
      <c r="N77" s="105">
        <f>N43+N53+N64+N75</f>
        <v>1710.0694027601999</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342.01388055204001</v>
      </c>
      <c r="M82" s="856"/>
      <c r="N82" s="57"/>
    </row>
    <row r="83" spans="1:14">
      <c r="B83" s="95" t="s">
        <v>1057</v>
      </c>
      <c r="C83" s="96"/>
      <c r="D83" s="96"/>
      <c r="E83" s="96"/>
      <c r="F83" s="96"/>
      <c r="G83" s="96"/>
      <c r="H83" s="96"/>
      <c r="I83" s="93"/>
      <c r="J83" s="94"/>
      <c r="K83" s="312">
        <v>0.05</v>
      </c>
      <c r="L83" s="855">
        <f>N77*K83</f>
        <v>85.503470138010002</v>
      </c>
      <c r="M83" s="856"/>
      <c r="N83" s="57"/>
    </row>
    <row r="84" spans="1:14" ht="15.75" thickBot="1">
      <c r="B84" s="97" t="s">
        <v>1058</v>
      </c>
      <c r="C84" s="98"/>
      <c r="D84" s="98"/>
      <c r="E84" s="98"/>
      <c r="F84" s="98"/>
      <c r="G84" s="98"/>
      <c r="H84" s="98"/>
      <c r="I84" s="99"/>
      <c r="J84" s="100"/>
      <c r="K84" s="313">
        <v>0.05</v>
      </c>
      <c r="L84" s="857">
        <f>N77*K84</f>
        <v>85.503470138010002</v>
      </c>
      <c r="M84" s="858"/>
      <c r="N84" s="57"/>
    </row>
    <row r="85" spans="1:14" ht="15.75" thickBot="1">
      <c r="B85" s="820" t="s">
        <v>1037</v>
      </c>
      <c r="C85" s="821"/>
      <c r="D85" s="821"/>
      <c r="E85" s="821"/>
      <c r="F85" s="821"/>
      <c r="G85" s="821"/>
      <c r="H85" s="821"/>
      <c r="I85" s="821"/>
      <c r="J85" s="821"/>
      <c r="K85" s="821"/>
      <c r="L85" s="821"/>
      <c r="M85" s="822"/>
      <c r="N85" s="58">
        <f>L82+L83+L84</f>
        <v>513.02082082805998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2223.09022358826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25" zoomScale="78" zoomScaleNormal="78" workbookViewId="0">
      <selection activeCell="K49" sqref="K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20000</v>
      </c>
      <c r="N48" s="280">
        <f>K48*M48</f>
        <v>25000</v>
      </c>
    </row>
    <row r="49" spans="1:14">
      <c r="A49" t="s">
        <v>845</v>
      </c>
      <c r="B49" s="49" t="str">
        <f>VLOOKUP(A49,MATERIALES!A5:D373,3,FALSE)</f>
        <v>Agua</v>
      </c>
      <c r="C49" s="289"/>
      <c r="D49" s="289"/>
      <c r="E49" s="289"/>
      <c r="F49" s="289"/>
      <c r="G49" s="289"/>
      <c r="H49" s="289"/>
      <c r="I49" s="276"/>
      <c r="J49" s="232" t="str">
        <f>VLOOKUP(A49,MATERIALES!A5:D373,2,FALSE)</f>
        <v>lt</v>
      </c>
      <c r="K49" s="656">
        <v>25</v>
      </c>
      <c r="L49" s="275"/>
      <c r="M49" s="410">
        <f>VLOOKUP(A49,MATERIALES!A5:D396,4,FALSE)</f>
        <v>68.207316338214895</v>
      </c>
      <c r="N49" s="280">
        <f>K49*M49</f>
        <v>1705.1829084553724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26705.182908455372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7">
        <f>VLOOKUP(A59,TRANSPORTE!A5:D123,4,FALSE)</f>
        <v>1380</v>
      </c>
      <c r="M59" s="908"/>
      <c r="N59" s="295">
        <f>K59*L59</f>
        <v>1725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39434.381544657161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7886.8763089314325</v>
      </c>
      <c r="M83" s="856"/>
      <c r="N83" s="57"/>
    </row>
    <row r="84" spans="1:14">
      <c r="B84" s="95" t="s">
        <v>1057</v>
      </c>
      <c r="C84" s="96"/>
      <c r="D84" s="96"/>
      <c r="E84" s="96"/>
      <c r="F84" s="96"/>
      <c r="G84" s="96"/>
      <c r="H84" s="96"/>
      <c r="I84" s="93"/>
      <c r="J84" s="94"/>
      <c r="K84" s="312">
        <v>0.05</v>
      </c>
      <c r="L84" s="855">
        <f>N78*K84</f>
        <v>1971.7190772328581</v>
      </c>
      <c r="M84" s="856"/>
      <c r="N84" s="57"/>
    </row>
    <row r="85" spans="1:14" ht="15.75" thickBot="1">
      <c r="B85" s="97" t="s">
        <v>1058</v>
      </c>
      <c r="C85" s="98"/>
      <c r="D85" s="98"/>
      <c r="E85" s="98"/>
      <c r="F85" s="98"/>
      <c r="G85" s="98"/>
      <c r="H85" s="98"/>
      <c r="I85" s="99"/>
      <c r="J85" s="100"/>
      <c r="K85" s="313">
        <v>0.05</v>
      </c>
      <c r="L85" s="857">
        <f>N78*K85</f>
        <v>1971.7190772328581</v>
      </c>
      <c r="M85" s="858"/>
      <c r="N85" s="57"/>
    </row>
    <row r="86" spans="1:14" ht="15.75" thickBot="1">
      <c r="B86" s="820" t="s">
        <v>1037</v>
      </c>
      <c r="C86" s="821"/>
      <c r="D86" s="821"/>
      <c r="E86" s="821"/>
      <c r="F86" s="821"/>
      <c r="G86" s="821"/>
      <c r="H86" s="821"/>
      <c r="I86" s="821"/>
      <c r="J86" s="821"/>
      <c r="K86" s="821"/>
      <c r="L86" s="821"/>
      <c r="M86" s="822"/>
      <c r="N86" s="58">
        <f>L83+L84+L85</f>
        <v>11830.314463397148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51264.696008054307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43" zoomScale="78" zoomScaleNormal="78" workbookViewId="0">
      <selection activeCell="P45" sqref="P4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26468.510817814738</v>
      </c>
      <c r="N48" s="280">
        <f>K48*M48</f>
        <v>34409.06406315916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36046.03965527632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48844.238291478105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9768.8476582956209</v>
      </c>
      <c r="M83" s="856"/>
      <c r="N83" s="57"/>
    </row>
    <row r="84" spans="1:14">
      <c r="B84" s="95" t="s">
        <v>1057</v>
      </c>
      <c r="C84" s="96"/>
      <c r="D84" s="96"/>
      <c r="E84" s="96"/>
      <c r="F84" s="96"/>
      <c r="G84" s="96"/>
      <c r="H84" s="96"/>
      <c r="I84" s="93"/>
      <c r="J84" s="94"/>
      <c r="K84" s="312">
        <v>0.05</v>
      </c>
      <c r="L84" s="855">
        <f>N78*K84</f>
        <v>2442.2119145739052</v>
      </c>
      <c r="M84" s="856"/>
      <c r="N84" s="57"/>
    </row>
    <row r="85" spans="1:14" ht="15.75" thickBot="1">
      <c r="B85" s="97" t="s">
        <v>1058</v>
      </c>
      <c r="C85" s="98"/>
      <c r="D85" s="98"/>
      <c r="E85" s="98"/>
      <c r="F85" s="98"/>
      <c r="G85" s="98"/>
      <c r="H85" s="98"/>
      <c r="I85" s="99"/>
      <c r="J85" s="100"/>
      <c r="K85" s="313">
        <v>0.05</v>
      </c>
      <c r="L85" s="857">
        <f>N78*K85</f>
        <v>2442.2119145739052</v>
      </c>
      <c r="M85" s="858"/>
      <c r="N85" s="57"/>
    </row>
    <row r="86" spans="1:14" ht="15.75" thickBot="1">
      <c r="B86" s="820" t="s">
        <v>1037</v>
      </c>
      <c r="C86" s="821"/>
      <c r="D86" s="821"/>
      <c r="E86" s="821"/>
      <c r="F86" s="821"/>
      <c r="G86" s="821"/>
      <c r="H86" s="821"/>
      <c r="I86" s="821"/>
      <c r="J86" s="821"/>
      <c r="K86" s="821"/>
      <c r="L86" s="821"/>
      <c r="M86" s="822"/>
      <c r="N86" s="58">
        <f>L83+L84+L85</f>
        <v>14653.271487443431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63497.509778921536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42756.825167239193</v>
      </c>
      <c r="N48" s="280">
        <f>K48*M48</f>
        <v>55583.872717410952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57220.848309528112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70019.046945729904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14003.809389145981</v>
      </c>
      <c r="M83" s="856"/>
      <c r="N83" s="57"/>
    </row>
    <row r="84" spans="1:14">
      <c r="B84" s="95" t="s">
        <v>1057</v>
      </c>
      <c r="C84" s="96"/>
      <c r="D84" s="96"/>
      <c r="E84" s="96"/>
      <c r="F84" s="96"/>
      <c r="G84" s="96"/>
      <c r="H84" s="96"/>
      <c r="I84" s="93"/>
      <c r="J84" s="94"/>
      <c r="K84" s="312">
        <v>0.05</v>
      </c>
      <c r="L84" s="855">
        <f>N78*K84</f>
        <v>3500.9523472864953</v>
      </c>
      <c r="M84" s="856"/>
      <c r="N84" s="57"/>
    </row>
    <row r="85" spans="1:14" ht="15.75" thickBot="1">
      <c r="B85" s="97" t="s">
        <v>1058</v>
      </c>
      <c r="C85" s="98"/>
      <c r="D85" s="98"/>
      <c r="E85" s="98"/>
      <c r="F85" s="98"/>
      <c r="G85" s="98"/>
      <c r="H85" s="98"/>
      <c r="I85" s="99"/>
      <c r="J85" s="100"/>
      <c r="K85" s="313">
        <v>0.05</v>
      </c>
      <c r="L85" s="857">
        <f>N78*K85</f>
        <v>3500.9523472864953</v>
      </c>
      <c r="M85" s="858"/>
      <c r="N85" s="57"/>
    </row>
    <row r="86" spans="1:14" ht="15.75" thickBot="1">
      <c r="B86" s="820" t="s">
        <v>1037</v>
      </c>
      <c r="C86" s="821"/>
      <c r="D86" s="821"/>
      <c r="E86" s="821"/>
      <c r="F86" s="821"/>
      <c r="G86" s="821"/>
      <c r="H86" s="821"/>
      <c r="I86" s="821"/>
      <c r="J86" s="821"/>
      <c r="K86" s="821"/>
      <c r="L86" s="821"/>
      <c r="M86" s="822"/>
      <c r="N86" s="58">
        <f>L83+L84+L85</f>
        <v>21005.714083718973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91024.761029448884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47541.517507382625</v>
      </c>
      <c r="N48" s="280">
        <f>K48*M48</f>
        <v>61803.972759597411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63440.948351714571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76239.146987916363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15247.829397583273</v>
      </c>
      <c r="M83" s="856"/>
      <c r="N83" s="57"/>
    </row>
    <row r="84" spans="1:14">
      <c r="B84" s="95" t="s">
        <v>1057</v>
      </c>
      <c r="C84" s="96"/>
      <c r="D84" s="96"/>
      <c r="E84" s="96"/>
      <c r="F84" s="96"/>
      <c r="G84" s="96"/>
      <c r="H84" s="96"/>
      <c r="I84" s="93"/>
      <c r="J84" s="94"/>
      <c r="K84" s="312">
        <v>0.05</v>
      </c>
      <c r="L84" s="855">
        <f>N78*K84</f>
        <v>3811.9573493958183</v>
      </c>
      <c r="M84" s="856"/>
      <c r="N84" s="57"/>
    </row>
    <row r="85" spans="1:14" ht="15.75" thickBot="1">
      <c r="B85" s="97" t="s">
        <v>1058</v>
      </c>
      <c r="C85" s="98"/>
      <c r="D85" s="98"/>
      <c r="E85" s="98"/>
      <c r="F85" s="98"/>
      <c r="G85" s="98"/>
      <c r="H85" s="98"/>
      <c r="I85" s="99"/>
      <c r="J85" s="100"/>
      <c r="K85" s="313">
        <v>0.05</v>
      </c>
      <c r="L85" s="857">
        <f>N78*K85</f>
        <v>3811.9573493958183</v>
      </c>
      <c r="M85" s="858"/>
      <c r="N85" s="57"/>
    </row>
    <row r="86" spans="1:14" ht="15.75" thickBot="1">
      <c r="B86" s="820" t="s">
        <v>1037</v>
      </c>
      <c r="C86" s="821"/>
      <c r="D86" s="821"/>
      <c r="E86" s="821"/>
      <c r="F86" s="821"/>
      <c r="G86" s="821"/>
      <c r="H86" s="821"/>
      <c r="I86" s="821"/>
      <c r="J86" s="821"/>
      <c r="K86" s="821"/>
      <c r="L86" s="821"/>
      <c r="M86" s="822"/>
      <c r="N86" s="58">
        <f>L83+L84+L85</f>
        <v>22871.74409637491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99110.891084291274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411"/>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26468.510817814738</v>
      </c>
      <c r="N48" s="280">
        <f>K48*M48</f>
        <v>34409.06406315916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36046.03965527632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59526.209295197819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11905.241859039565</v>
      </c>
      <c r="M83" s="856"/>
      <c r="N83" s="57"/>
    </row>
    <row r="84" spans="1:14">
      <c r="B84" s="95" t="s">
        <v>1057</v>
      </c>
      <c r="C84" s="96"/>
      <c r="D84" s="96"/>
      <c r="E84" s="96"/>
      <c r="F84" s="96"/>
      <c r="G84" s="96"/>
      <c r="H84" s="96"/>
      <c r="I84" s="93"/>
      <c r="J84" s="94"/>
      <c r="K84" s="312">
        <v>0.05</v>
      </c>
      <c r="L84" s="855">
        <f>N78*K84</f>
        <v>2976.3104647598911</v>
      </c>
      <c r="M84" s="856"/>
      <c r="N84" s="57"/>
    </row>
    <row r="85" spans="1:14" ht="15.75" thickBot="1">
      <c r="B85" s="97" t="s">
        <v>1058</v>
      </c>
      <c r="C85" s="98"/>
      <c r="D85" s="98"/>
      <c r="E85" s="98"/>
      <c r="F85" s="98"/>
      <c r="G85" s="98"/>
      <c r="H85" s="98"/>
      <c r="I85" s="99"/>
      <c r="J85" s="100"/>
      <c r="K85" s="313">
        <v>0.05</v>
      </c>
      <c r="L85" s="857">
        <f>N78*K85</f>
        <v>2976.3104647598911</v>
      </c>
      <c r="M85" s="858"/>
      <c r="N85" s="57"/>
    </row>
    <row r="86" spans="1:14" ht="15.75" thickBot="1">
      <c r="B86" s="820" t="s">
        <v>1037</v>
      </c>
      <c r="C86" s="821"/>
      <c r="D86" s="821"/>
      <c r="E86" s="821"/>
      <c r="F86" s="821"/>
      <c r="G86" s="821"/>
      <c r="H86" s="821"/>
      <c r="I86" s="821"/>
      <c r="J86" s="821"/>
      <c r="K86" s="821"/>
      <c r="L86" s="821"/>
      <c r="M86" s="822"/>
      <c r="N86" s="58">
        <f>L83+L84+L85</f>
        <v>17857.862788559349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77384.072083757172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42756.825167239193</v>
      </c>
      <c r="N48" s="280">
        <f>K48*M48</f>
        <v>55583.872717410952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57220.848309528112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80701.017949449611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16140.203589889923</v>
      </c>
      <c r="M83" s="856"/>
      <c r="N83" s="57"/>
    </row>
    <row r="84" spans="1:14">
      <c r="B84" s="95" t="s">
        <v>1057</v>
      </c>
      <c r="C84" s="96"/>
      <c r="D84" s="96"/>
      <c r="E84" s="96"/>
      <c r="F84" s="96"/>
      <c r="G84" s="96"/>
      <c r="H84" s="96"/>
      <c r="I84" s="93"/>
      <c r="J84" s="94"/>
      <c r="K84" s="312">
        <v>0.05</v>
      </c>
      <c r="L84" s="855">
        <f>N78*K84</f>
        <v>4035.0508974724808</v>
      </c>
      <c r="M84" s="856"/>
      <c r="N84" s="57"/>
    </row>
    <row r="85" spans="1:14" ht="15.75" thickBot="1">
      <c r="B85" s="97" t="s">
        <v>1058</v>
      </c>
      <c r="C85" s="98"/>
      <c r="D85" s="98"/>
      <c r="E85" s="98"/>
      <c r="F85" s="98"/>
      <c r="G85" s="98"/>
      <c r="H85" s="98"/>
      <c r="I85" s="99"/>
      <c r="J85" s="100"/>
      <c r="K85" s="313">
        <v>0.05</v>
      </c>
      <c r="L85" s="857">
        <f>N78*K85</f>
        <v>4035.0508974724808</v>
      </c>
      <c r="M85" s="858"/>
      <c r="N85" s="57"/>
    </row>
    <row r="86" spans="1:14" ht="15.75" thickBot="1">
      <c r="B86" s="820" t="s">
        <v>1037</v>
      </c>
      <c r="C86" s="821"/>
      <c r="D86" s="821"/>
      <c r="E86" s="821"/>
      <c r="F86" s="821"/>
      <c r="G86" s="821"/>
      <c r="H86" s="821"/>
      <c r="I86" s="821"/>
      <c r="J86" s="821"/>
      <c r="K86" s="821"/>
      <c r="L86" s="821"/>
      <c r="M86" s="822"/>
      <c r="N86" s="58">
        <f>L83+L84+L85</f>
        <v>24210.305384834883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104911.32333428449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47541.517507382625</v>
      </c>
      <c r="N48" s="280">
        <f>K48*M48</f>
        <v>61803.972759597411</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63440.948351714571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86921.117991636071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17384.223598327215</v>
      </c>
      <c r="M83" s="856"/>
      <c r="N83" s="57"/>
    </row>
    <row r="84" spans="1:14">
      <c r="B84" s="95" t="s">
        <v>1057</v>
      </c>
      <c r="C84" s="96"/>
      <c r="D84" s="96"/>
      <c r="E84" s="96"/>
      <c r="F84" s="96"/>
      <c r="G84" s="96"/>
      <c r="H84" s="96"/>
      <c r="I84" s="93"/>
      <c r="J84" s="94"/>
      <c r="K84" s="312">
        <v>0.05</v>
      </c>
      <c r="L84" s="855">
        <f>N78*K84</f>
        <v>4346.0558995818037</v>
      </c>
      <c r="M84" s="856"/>
      <c r="N84" s="57"/>
    </row>
    <row r="85" spans="1:14" ht="15.75" thickBot="1">
      <c r="B85" s="97" t="s">
        <v>1058</v>
      </c>
      <c r="C85" s="98"/>
      <c r="D85" s="98"/>
      <c r="E85" s="98"/>
      <c r="F85" s="98"/>
      <c r="G85" s="98"/>
      <c r="H85" s="98"/>
      <c r="I85" s="99"/>
      <c r="J85" s="100"/>
      <c r="K85" s="313">
        <v>0.05</v>
      </c>
      <c r="L85" s="857">
        <f>N78*K85</f>
        <v>4346.0558995818037</v>
      </c>
      <c r="M85" s="858"/>
      <c r="N85" s="57"/>
    </row>
    <row r="86" spans="1:14" ht="15.75" thickBot="1">
      <c r="B86" s="820" t="s">
        <v>1037</v>
      </c>
      <c r="C86" s="821"/>
      <c r="D86" s="821"/>
      <c r="E86" s="821"/>
      <c r="F86" s="821"/>
      <c r="G86" s="821"/>
      <c r="H86" s="821"/>
      <c r="I86" s="821"/>
      <c r="J86" s="821"/>
      <c r="K86" s="821"/>
      <c r="L86" s="821"/>
      <c r="M86" s="822"/>
      <c r="N86" s="58">
        <f>L83+L84+L85</f>
        <v>26076.33539749082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112997.45338912689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95626.657506177304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108424.8561423791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21684.971228475821</v>
      </c>
      <c r="M83" s="856"/>
      <c r="N83" s="57"/>
    </row>
    <row r="84" spans="1:14">
      <c r="B84" s="95" t="s">
        <v>1057</v>
      </c>
      <c r="C84" s="96"/>
      <c r="D84" s="96"/>
      <c r="E84" s="96"/>
      <c r="F84" s="96"/>
      <c r="G84" s="96"/>
      <c r="H84" s="96"/>
      <c r="I84" s="93"/>
      <c r="J84" s="94"/>
      <c r="K84" s="312">
        <v>0.05</v>
      </c>
      <c r="L84" s="855">
        <f>N78*K84</f>
        <v>5421.2428071189552</v>
      </c>
      <c r="M84" s="856"/>
      <c r="N84" s="57"/>
    </row>
    <row r="85" spans="1:14" ht="15.75" thickBot="1">
      <c r="B85" s="97" t="s">
        <v>1058</v>
      </c>
      <c r="C85" s="98"/>
      <c r="D85" s="98"/>
      <c r="E85" s="98"/>
      <c r="F85" s="98"/>
      <c r="G85" s="98"/>
      <c r="H85" s="98"/>
      <c r="I85" s="99"/>
      <c r="J85" s="100"/>
      <c r="K85" s="313">
        <v>0.05</v>
      </c>
      <c r="L85" s="857">
        <f>N78*K85</f>
        <v>5421.2428071189552</v>
      </c>
      <c r="M85" s="858"/>
      <c r="N85" s="57"/>
    </row>
    <row r="86" spans="1:14" ht="15.75" thickBot="1">
      <c r="B86" s="820" t="s">
        <v>1037</v>
      </c>
      <c r="C86" s="821"/>
      <c r="D86" s="821"/>
      <c r="E86" s="821"/>
      <c r="F86" s="821"/>
      <c r="G86" s="821"/>
      <c r="H86" s="821"/>
      <c r="I86" s="821"/>
      <c r="J86" s="821"/>
      <c r="K86" s="821"/>
      <c r="L86" s="821"/>
      <c r="M86" s="822"/>
      <c r="N86" s="58">
        <f>L83+L84+L85</f>
        <v>32527.456842713735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140952.31298509284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90015.333212800557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102813.53184900235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20562.706369800471</v>
      </c>
      <c r="M83" s="856"/>
      <c r="N83" s="57"/>
    </row>
    <row r="84" spans="1:14">
      <c r="B84" s="95" t="s">
        <v>1057</v>
      </c>
      <c r="C84" s="96"/>
      <c r="D84" s="96"/>
      <c r="E84" s="96"/>
      <c r="F84" s="96"/>
      <c r="G84" s="96"/>
      <c r="H84" s="96"/>
      <c r="I84" s="93"/>
      <c r="J84" s="94"/>
      <c r="K84" s="312">
        <v>0.05</v>
      </c>
      <c r="L84" s="855">
        <f>N78*K84</f>
        <v>5140.6765924501178</v>
      </c>
      <c r="M84" s="856"/>
      <c r="N84" s="57"/>
    </row>
    <row r="85" spans="1:14" ht="15.75" thickBot="1">
      <c r="B85" s="97" t="s">
        <v>1058</v>
      </c>
      <c r="C85" s="98"/>
      <c r="D85" s="98"/>
      <c r="E85" s="98"/>
      <c r="F85" s="98"/>
      <c r="G85" s="98"/>
      <c r="H85" s="98"/>
      <c r="I85" s="99"/>
      <c r="J85" s="100"/>
      <c r="K85" s="313">
        <v>0.05</v>
      </c>
      <c r="L85" s="857">
        <f>N78*K85</f>
        <v>5140.6765924501178</v>
      </c>
      <c r="M85" s="858"/>
      <c r="N85" s="57"/>
    </row>
    <row r="86" spans="1:14" ht="15.75" thickBot="1">
      <c r="B86" s="820" t="s">
        <v>1037</v>
      </c>
      <c r="C86" s="821"/>
      <c r="D86" s="821"/>
      <c r="E86" s="821"/>
      <c r="F86" s="821"/>
      <c r="G86" s="821"/>
      <c r="H86" s="821"/>
      <c r="I86" s="821"/>
      <c r="J86" s="821"/>
      <c r="K86" s="821"/>
      <c r="L86" s="821"/>
      <c r="M86" s="822"/>
      <c r="N86" s="58">
        <f>L83+L84+L85</f>
        <v>30844.059554700703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133657.59140370306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269</v>
      </c>
      <c r="B37" s="869" t="str">
        <f>VLOOKUP(A37,EQUIPOS!A7:D154,3,FALSE)</f>
        <v>Motoniveladora  potencia 215 HP, ancho de cuchilla 4,27 m, peso 18 ton.</v>
      </c>
      <c r="C37" s="870"/>
      <c r="D37" s="870"/>
      <c r="E37" s="870"/>
      <c r="F37" s="870"/>
      <c r="G37" s="870"/>
      <c r="H37" s="871"/>
      <c r="I37" s="275"/>
      <c r="J37" s="276"/>
      <c r="K37" s="277">
        <f>VLOOKUP(A37,EQUIPOS!A7:D164,4,FALSE)</f>
        <v>228480</v>
      </c>
      <c r="L37" s="278"/>
      <c r="M37" s="279">
        <v>45</v>
      </c>
      <c r="N37" s="280">
        <f>K37/M37</f>
        <v>5077.333333333333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10436.785245022898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65285.599951786891</v>
      </c>
      <c r="N48" s="280">
        <f>K48*M48</f>
        <v>84871.279937322965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86508.255529440125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99306.454165641917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19861.290833128383</v>
      </c>
      <c r="M83" s="856"/>
      <c r="N83" s="57"/>
    </row>
    <row r="84" spans="1:14">
      <c r="B84" s="95" t="s">
        <v>1057</v>
      </c>
      <c r="C84" s="96"/>
      <c r="D84" s="96"/>
      <c r="E84" s="96"/>
      <c r="F84" s="96"/>
      <c r="G84" s="96"/>
      <c r="H84" s="96"/>
      <c r="I84" s="93"/>
      <c r="J84" s="94"/>
      <c r="K84" s="312">
        <v>0.05</v>
      </c>
      <c r="L84" s="855">
        <f>N78*K84</f>
        <v>4965.3227082820958</v>
      </c>
      <c r="M84" s="856"/>
      <c r="N84" s="57"/>
    </row>
    <row r="85" spans="1:14" ht="15.75" thickBot="1">
      <c r="B85" s="97" t="s">
        <v>1058</v>
      </c>
      <c r="C85" s="98"/>
      <c r="D85" s="98"/>
      <c r="E85" s="98"/>
      <c r="F85" s="98"/>
      <c r="G85" s="98"/>
      <c r="H85" s="98"/>
      <c r="I85" s="99"/>
      <c r="J85" s="100"/>
      <c r="K85" s="313">
        <v>0.05</v>
      </c>
      <c r="L85" s="857">
        <f>N78*K85</f>
        <v>4965.3227082820958</v>
      </c>
      <c r="M85" s="858"/>
      <c r="N85" s="57"/>
    </row>
    <row r="86" spans="1:14" ht="15.75" thickBot="1">
      <c r="B86" s="820" t="s">
        <v>1037</v>
      </c>
      <c r="C86" s="821"/>
      <c r="D86" s="821"/>
      <c r="E86" s="821"/>
      <c r="F86" s="821"/>
      <c r="G86" s="821"/>
      <c r="H86" s="821"/>
      <c r="I86" s="821"/>
      <c r="J86" s="821"/>
      <c r="K86" s="821"/>
      <c r="L86" s="821"/>
      <c r="M86" s="822"/>
      <c r="N86" s="58">
        <f>L83+L84+L85</f>
        <v>29791.936249692575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129098.39041533449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19" zoomScale="78" zoomScaleNormal="78" workbookViewId="0">
      <selection activeCell="L21" sqref="L2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95626.657506177304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119106.8271460988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23821.365429219761</v>
      </c>
      <c r="M83" s="856"/>
      <c r="N83" s="57"/>
    </row>
    <row r="84" spans="1:14">
      <c r="B84" s="95" t="s">
        <v>1057</v>
      </c>
      <c r="C84" s="96"/>
      <c r="D84" s="96"/>
      <c r="E84" s="96"/>
      <c r="F84" s="96"/>
      <c r="G84" s="96"/>
      <c r="H84" s="96"/>
      <c r="I84" s="93"/>
      <c r="J84" s="94"/>
      <c r="K84" s="312">
        <v>0.05</v>
      </c>
      <c r="L84" s="855">
        <f>N78*K84</f>
        <v>5955.3413573049402</v>
      </c>
      <c r="M84" s="856"/>
      <c r="N84" s="57"/>
    </row>
    <row r="85" spans="1:14" ht="15.75" thickBot="1">
      <c r="B85" s="97" t="s">
        <v>1058</v>
      </c>
      <c r="C85" s="98"/>
      <c r="D85" s="98"/>
      <c r="E85" s="98"/>
      <c r="F85" s="98"/>
      <c r="G85" s="98"/>
      <c r="H85" s="98"/>
      <c r="I85" s="99"/>
      <c r="J85" s="100"/>
      <c r="K85" s="313">
        <v>0.05</v>
      </c>
      <c r="L85" s="857">
        <f>N78*K85</f>
        <v>5955.3413573049402</v>
      </c>
      <c r="M85" s="858"/>
      <c r="N85" s="57"/>
    </row>
    <row r="86" spans="1:14" ht="15.75" thickBot="1">
      <c r="B86" s="820" t="s">
        <v>1037</v>
      </c>
      <c r="C86" s="821"/>
      <c r="D86" s="821"/>
      <c r="E86" s="821"/>
      <c r="F86" s="821"/>
      <c r="G86" s="821"/>
      <c r="H86" s="821"/>
      <c r="I86" s="821"/>
      <c r="J86" s="821"/>
      <c r="K86" s="821"/>
      <c r="L86" s="821"/>
      <c r="M86" s="822"/>
      <c r="N86" s="58">
        <f>L83+L84+L85</f>
        <v>35732.048143829641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154838.87528992846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90015.333212800557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113495.50285272206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22699.100570544411</v>
      </c>
      <c r="M83" s="856"/>
      <c r="N83" s="57"/>
    </row>
    <row r="84" spans="1:14">
      <c r="B84" s="95" t="s">
        <v>1057</v>
      </c>
      <c r="C84" s="96"/>
      <c r="D84" s="96"/>
      <c r="E84" s="96"/>
      <c r="F84" s="96"/>
      <c r="G84" s="96"/>
      <c r="H84" s="96"/>
      <c r="I84" s="93"/>
      <c r="J84" s="94"/>
      <c r="K84" s="312">
        <v>0.05</v>
      </c>
      <c r="L84" s="855">
        <f>N78*K84</f>
        <v>5674.7751426361028</v>
      </c>
      <c r="M84" s="856"/>
      <c r="N84" s="57"/>
    </row>
    <row r="85" spans="1:14" ht="15.75" thickBot="1">
      <c r="B85" s="97" t="s">
        <v>1058</v>
      </c>
      <c r="C85" s="98"/>
      <c r="D85" s="98"/>
      <c r="E85" s="98"/>
      <c r="F85" s="98"/>
      <c r="G85" s="98"/>
      <c r="H85" s="98"/>
      <c r="I85" s="99"/>
      <c r="J85" s="100"/>
      <c r="K85" s="313">
        <v>0.05</v>
      </c>
      <c r="L85" s="857">
        <f>N78*K85</f>
        <v>5674.7751426361028</v>
      </c>
      <c r="M85" s="858"/>
      <c r="N85" s="57"/>
    </row>
    <row r="86" spans="1:14" ht="15.75" thickBot="1">
      <c r="B86" s="820" t="s">
        <v>1037</v>
      </c>
      <c r="C86" s="821"/>
      <c r="D86" s="821"/>
      <c r="E86" s="821"/>
      <c r="F86" s="821"/>
      <c r="G86" s="821"/>
      <c r="H86" s="821"/>
      <c r="I86" s="821"/>
      <c r="J86" s="821"/>
      <c r="K86" s="821"/>
      <c r="L86" s="821"/>
      <c r="M86" s="822"/>
      <c r="N86" s="58">
        <f>L83+L84+L85</f>
        <v>34048.650855816617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147544.15370853868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279">
        <v>2.5</v>
      </c>
      <c r="N36" s="280">
        <f>K36/M36</f>
        <v>5600</v>
      </c>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0.05</v>
      </c>
      <c r="N41" s="352">
        <f>N76*M41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65285.599951786891</v>
      </c>
      <c r="N48" s="280">
        <f>K48*M48</f>
        <v>84871.279937322965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68.207316338214895</v>
      </c>
      <c r="N49" s="280">
        <f>K49*M49</f>
        <v>1636.9755921171575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86508.255529440125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109988.42516936162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21997.685033872327</v>
      </c>
      <c r="M83" s="856"/>
      <c r="N83" s="57"/>
    </row>
    <row r="84" spans="1:14">
      <c r="B84" s="95" t="s">
        <v>1057</v>
      </c>
      <c r="C84" s="96"/>
      <c r="D84" s="96"/>
      <c r="E84" s="96"/>
      <c r="F84" s="96"/>
      <c r="G84" s="96"/>
      <c r="H84" s="96"/>
      <c r="I84" s="93"/>
      <c r="J84" s="94"/>
      <c r="K84" s="312">
        <v>0.05</v>
      </c>
      <c r="L84" s="855">
        <f>N78*K84</f>
        <v>5499.4212584680818</v>
      </c>
      <c r="M84" s="856"/>
      <c r="N84" s="57"/>
    </row>
    <row r="85" spans="1:14" ht="15.75" thickBot="1">
      <c r="B85" s="97" t="s">
        <v>1058</v>
      </c>
      <c r="C85" s="98"/>
      <c r="D85" s="98"/>
      <c r="E85" s="98"/>
      <c r="F85" s="98"/>
      <c r="G85" s="98"/>
      <c r="H85" s="98"/>
      <c r="I85" s="99"/>
      <c r="J85" s="100"/>
      <c r="K85" s="313">
        <v>0.05</v>
      </c>
      <c r="L85" s="857">
        <f>N78*K85</f>
        <v>5499.4212584680818</v>
      </c>
      <c r="M85" s="858"/>
      <c r="N85" s="57"/>
    </row>
    <row r="86" spans="1:14" ht="15.75" thickBot="1">
      <c r="B86" s="820" t="s">
        <v>1037</v>
      </c>
      <c r="C86" s="821"/>
      <c r="D86" s="821"/>
      <c r="E86" s="821"/>
      <c r="F86" s="821"/>
      <c r="G86" s="821"/>
      <c r="H86" s="821"/>
      <c r="I86" s="821"/>
      <c r="J86" s="821"/>
      <c r="K86" s="821"/>
      <c r="L86" s="821"/>
      <c r="M86" s="822"/>
      <c r="N86" s="58">
        <f>L83+L84+L85</f>
        <v>32996.527550808489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142984.95272017011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30</v>
      </c>
      <c r="N36" s="280">
        <f>K36/M36</f>
        <v>3736.262381155102</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30</v>
      </c>
      <c r="N37" s="280">
        <f>K37/M37</f>
        <v>5833.333333333333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30</v>
      </c>
      <c r="N38" s="280">
        <f>K38/M38</f>
        <v>4633.333333333333</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8.5112008676833337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14211.440248689451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72299.7553185078</v>
      </c>
      <c r="N48" s="280">
        <f>K48*M48</f>
        <v>90374.694148134746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90374.694148134746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7">
        <f>VLOOKUP(A59,TRANSPORTE!A5:D123,4,FALSE)</f>
        <v>1380</v>
      </c>
      <c r="M59" s="908"/>
      <c r="N59" s="295">
        <f>K59*L59</f>
        <v>1725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107162.25448359254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21432.45089671851</v>
      </c>
      <c r="M83" s="856"/>
      <c r="N83" s="57"/>
    </row>
    <row r="84" spans="1:14">
      <c r="B84" s="95" t="s">
        <v>1057</v>
      </c>
      <c r="C84" s="96"/>
      <c r="D84" s="96"/>
      <c r="E84" s="96"/>
      <c r="F84" s="96"/>
      <c r="G84" s="96"/>
      <c r="H84" s="96"/>
      <c r="I84" s="93"/>
      <c r="J84" s="94"/>
      <c r="K84" s="312">
        <v>0.05</v>
      </c>
      <c r="L84" s="855">
        <f>N78*K84</f>
        <v>5358.1127241796275</v>
      </c>
      <c r="M84" s="856"/>
      <c r="N84" s="57"/>
    </row>
    <row r="85" spans="1:14" ht="15.75" thickBot="1">
      <c r="B85" s="97" t="s">
        <v>1058</v>
      </c>
      <c r="C85" s="98"/>
      <c r="D85" s="98"/>
      <c r="E85" s="98"/>
      <c r="F85" s="98"/>
      <c r="G85" s="98"/>
      <c r="H85" s="98"/>
      <c r="I85" s="99"/>
      <c r="J85" s="100"/>
      <c r="K85" s="313">
        <v>0.05</v>
      </c>
      <c r="L85" s="857">
        <f>N78*K85</f>
        <v>5358.1127241796275</v>
      </c>
      <c r="M85" s="858"/>
      <c r="N85" s="57"/>
    </row>
    <row r="86" spans="1:14" ht="15.75" thickBot="1">
      <c r="B86" s="820" t="s">
        <v>1037</v>
      </c>
      <c r="C86" s="821"/>
      <c r="D86" s="821"/>
      <c r="E86" s="821"/>
      <c r="F86" s="821"/>
      <c r="G86" s="821"/>
      <c r="H86" s="821"/>
      <c r="I86" s="821"/>
      <c r="J86" s="821"/>
      <c r="K86" s="821"/>
      <c r="L86" s="821"/>
      <c r="M86" s="822"/>
      <c r="N86" s="58">
        <f>L83+L84+L85</f>
        <v>32148.676345077765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139310.9308286703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30</v>
      </c>
      <c r="N36" s="280">
        <f>K36/M36</f>
        <v>3736.262381155102</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30</v>
      </c>
      <c r="N37" s="280">
        <f>K37/M37</f>
        <v>5833.333333333333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30</v>
      </c>
      <c r="N38" s="280">
        <f>K38/M38</f>
        <v>4633.333333333333</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8.5112008676833337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14211.440248689451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65285.599951786891</v>
      </c>
      <c r="N48" s="280">
        <f>K48*M48</f>
        <v>81606.999939733621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81606.999939733621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7">
        <f>VLOOKUP(A59,TRANSPORTE!A5:D123,4,FALSE)</f>
        <v>1380</v>
      </c>
      <c r="M59" s="908"/>
      <c r="N59" s="295">
        <f>K59*L59</f>
        <v>1725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98394.560275191412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19678.912055038283</v>
      </c>
      <c r="M83" s="856"/>
      <c r="N83" s="57"/>
    </row>
    <row r="84" spans="1:14">
      <c r="B84" s="95" t="s">
        <v>1057</v>
      </c>
      <c r="C84" s="96"/>
      <c r="D84" s="96"/>
      <c r="E84" s="96"/>
      <c r="F84" s="96"/>
      <c r="G84" s="96"/>
      <c r="H84" s="96"/>
      <c r="I84" s="93"/>
      <c r="J84" s="94"/>
      <c r="K84" s="312">
        <v>0.05</v>
      </c>
      <c r="L84" s="855">
        <f>N78*K84</f>
        <v>4919.7280137595708</v>
      </c>
      <c r="M84" s="856"/>
      <c r="N84" s="57"/>
    </row>
    <row r="85" spans="1:14" ht="15.75" thickBot="1">
      <c r="B85" s="97" t="s">
        <v>1058</v>
      </c>
      <c r="C85" s="98"/>
      <c r="D85" s="98"/>
      <c r="E85" s="98"/>
      <c r="F85" s="98"/>
      <c r="G85" s="98"/>
      <c r="H85" s="98"/>
      <c r="I85" s="99"/>
      <c r="J85" s="100"/>
      <c r="K85" s="313">
        <v>0.05</v>
      </c>
      <c r="L85" s="857">
        <f>N78*K85</f>
        <v>4919.7280137595708</v>
      </c>
      <c r="M85" s="858"/>
      <c r="N85" s="57"/>
    </row>
    <row r="86" spans="1:14" ht="15.75" thickBot="1">
      <c r="B86" s="820" t="s">
        <v>1037</v>
      </c>
      <c r="C86" s="821"/>
      <c r="D86" s="821"/>
      <c r="E86" s="821"/>
      <c r="F86" s="821"/>
      <c r="G86" s="821"/>
      <c r="H86" s="821"/>
      <c r="I86" s="821"/>
      <c r="J86" s="821"/>
      <c r="K86" s="821"/>
      <c r="L86" s="821"/>
      <c r="M86" s="822"/>
      <c r="N86" s="58">
        <f>L83+L84+L85</f>
        <v>29518.368082557423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127912.92835774884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30</v>
      </c>
      <c r="N36" s="280">
        <f>K36/M36</f>
        <v>3736.262381155102</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30</v>
      </c>
      <c r="N37" s="280">
        <f>K37/M37</f>
        <v>5833.333333333333</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30</v>
      </c>
      <c r="N38" s="280">
        <f>K38/M38</f>
        <v>4633.333333333333</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8.5112008676833337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14211.440248689451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65285.599951786891</v>
      </c>
      <c r="N48" s="280">
        <f>K48*M48</f>
        <v>81606.999939733621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81606.999939733621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7">
        <f>VLOOKUP(A59,TRANSPORTE!A5:D123,4,FALSE)</f>
        <v>1380</v>
      </c>
      <c r="M59" s="908"/>
      <c r="N59" s="295">
        <f>K59*L59</f>
        <v>1725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98394.560275191412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19678.912055038283</v>
      </c>
      <c r="M83" s="856"/>
      <c r="N83" s="57"/>
    </row>
    <row r="84" spans="1:14">
      <c r="B84" s="95" t="s">
        <v>1057</v>
      </c>
      <c r="C84" s="96"/>
      <c r="D84" s="96"/>
      <c r="E84" s="96"/>
      <c r="F84" s="96"/>
      <c r="G84" s="96"/>
      <c r="H84" s="96"/>
      <c r="I84" s="93"/>
      <c r="J84" s="94"/>
      <c r="K84" s="312">
        <v>0.05</v>
      </c>
      <c r="L84" s="855">
        <f>N78*K84</f>
        <v>4919.7280137595708</v>
      </c>
      <c r="M84" s="856"/>
      <c r="N84" s="57"/>
    </row>
    <row r="85" spans="1:14" ht="15.75" thickBot="1">
      <c r="B85" s="97" t="s">
        <v>1058</v>
      </c>
      <c r="C85" s="98"/>
      <c r="D85" s="98"/>
      <c r="E85" s="98"/>
      <c r="F85" s="98"/>
      <c r="G85" s="98"/>
      <c r="H85" s="98"/>
      <c r="I85" s="99"/>
      <c r="J85" s="100"/>
      <c r="K85" s="313">
        <v>0.05</v>
      </c>
      <c r="L85" s="857">
        <f>N78*K85</f>
        <v>4919.7280137595708</v>
      </c>
      <c r="M85" s="858"/>
      <c r="N85" s="57"/>
    </row>
    <row r="86" spans="1:14" ht="15.75" thickBot="1">
      <c r="B86" s="820" t="s">
        <v>1037</v>
      </c>
      <c r="C86" s="821"/>
      <c r="D86" s="821"/>
      <c r="E86" s="821"/>
      <c r="F86" s="821"/>
      <c r="G86" s="821"/>
      <c r="H86" s="821"/>
      <c r="I86" s="821"/>
      <c r="J86" s="821"/>
      <c r="K86" s="821"/>
      <c r="L86" s="821"/>
      <c r="M86" s="822"/>
      <c r="N86" s="58">
        <f>L83+L84+L85</f>
        <v>29518.368082557423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127912.92835774884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129629.68191406014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141239.43610581747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28247.887221163495</v>
      </c>
      <c r="M83" s="856"/>
      <c r="N83" s="57"/>
    </row>
    <row r="84" spans="1:14">
      <c r="B84" s="95" t="s">
        <v>1057</v>
      </c>
      <c r="C84" s="96"/>
      <c r="D84" s="96"/>
      <c r="E84" s="96"/>
      <c r="F84" s="96"/>
      <c r="G84" s="96"/>
      <c r="H84" s="96"/>
      <c r="I84" s="93"/>
      <c r="J84" s="94"/>
      <c r="K84" s="312">
        <v>0.05</v>
      </c>
      <c r="L84" s="855">
        <f>N78*K84</f>
        <v>7061.9718052908738</v>
      </c>
      <c r="M84" s="856"/>
      <c r="N84" s="57"/>
    </row>
    <row r="85" spans="1:14" ht="15.75" thickBot="1">
      <c r="B85" s="97" t="s">
        <v>1058</v>
      </c>
      <c r="C85" s="98"/>
      <c r="D85" s="98"/>
      <c r="E85" s="98"/>
      <c r="F85" s="98"/>
      <c r="G85" s="98"/>
      <c r="H85" s="98"/>
      <c r="I85" s="99"/>
      <c r="J85" s="100"/>
      <c r="K85" s="313">
        <v>0.05</v>
      </c>
      <c r="L85" s="857">
        <f>N78*K85</f>
        <v>7061.9718052908738</v>
      </c>
      <c r="M85" s="858"/>
      <c r="N85" s="57"/>
    </row>
    <row r="86" spans="1:14" ht="15.75" thickBot="1">
      <c r="B86" s="820" t="s">
        <v>1037</v>
      </c>
      <c r="C86" s="821"/>
      <c r="D86" s="821"/>
      <c r="E86" s="821"/>
      <c r="F86" s="821"/>
      <c r="G86" s="821"/>
      <c r="H86" s="821"/>
      <c r="I86" s="821"/>
      <c r="J86" s="821"/>
      <c r="K86" s="821"/>
      <c r="L86" s="821"/>
      <c r="M86" s="822"/>
      <c r="N86" s="58">
        <f>L83+L84+L85</f>
        <v>42371.830831745239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183611.2669375627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124018.3576206834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135628.11181244074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27125.62236248815</v>
      </c>
      <c r="M83" s="856"/>
      <c r="N83" s="57"/>
    </row>
    <row r="84" spans="1:14">
      <c r="B84" s="95" t="s">
        <v>1057</v>
      </c>
      <c r="C84" s="96"/>
      <c r="D84" s="96"/>
      <c r="E84" s="96"/>
      <c r="F84" s="96"/>
      <c r="G84" s="96"/>
      <c r="H84" s="96"/>
      <c r="I84" s="93"/>
      <c r="J84" s="94"/>
      <c r="K84" s="312">
        <v>0.05</v>
      </c>
      <c r="L84" s="855">
        <f>N78*K84</f>
        <v>6781.4055906220374</v>
      </c>
      <c r="M84" s="856"/>
      <c r="N84" s="57"/>
    </row>
    <row r="85" spans="1:14" ht="15.75" thickBot="1">
      <c r="B85" s="97" t="s">
        <v>1058</v>
      </c>
      <c r="C85" s="98"/>
      <c r="D85" s="98"/>
      <c r="E85" s="98"/>
      <c r="F85" s="98"/>
      <c r="G85" s="98"/>
      <c r="H85" s="98"/>
      <c r="I85" s="99"/>
      <c r="J85" s="100"/>
      <c r="K85" s="313">
        <v>0.05</v>
      </c>
      <c r="L85" s="857">
        <f>N78*K85</f>
        <v>6781.4055906220374</v>
      </c>
      <c r="M85" s="858"/>
      <c r="N85" s="57"/>
    </row>
    <row r="86" spans="1:14" ht="15.75" thickBot="1">
      <c r="B86" s="820" t="s">
        <v>1037</v>
      </c>
      <c r="C86" s="821"/>
      <c r="D86" s="821"/>
      <c r="E86" s="821"/>
      <c r="F86" s="821"/>
      <c r="G86" s="821"/>
      <c r="H86" s="821"/>
      <c r="I86" s="821"/>
      <c r="J86" s="821"/>
      <c r="K86" s="821"/>
      <c r="L86" s="821"/>
      <c r="M86" s="822"/>
      <c r="N86" s="58">
        <f>L83+L84+L85</f>
        <v>40688.433543732222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176316.54535617295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129629.68191406014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141239.43610581747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28247.887221163495</v>
      </c>
      <c r="M83" s="856"/>
      <c r="N83" s="57"/>
    </row>
    <row r="84" spans="1:14">
      <c r="B84" s="95" t="s">
        <v>1057</v>
      </c>
      <c r="C84" s="96"/>
      <c r="D84" s="96"/>
      <c r="E84" s="96"/>
      <c r="F84" s="96"/>
      <c r="G84" s="96"/>
      <c r="H84" s="96"/>
      <c r="I84" s="93"/>
      <c r="J84" s="94"/>
      <c r="K84" s="312">
        <v>0.05</v>
      </c>
      <c r="L84" s="855">
        <f>N78*K84</f>
        <v>7061.9718052908738</v>
      </c>
      <c r="M84" s="856"/>
      <c r="N84" s="57"/>
    </row>
    <row r="85" spans="1:14" ht="15.75" thickBot="1">
      <c r="B85" s="97" t="s">
        <v>1058</v>
      </c>
      <c r="C85" s="98"/>
      <c r="D85" s="98"/>
      <c r="E85" s="98"/>
      <c r="F85" s="98"/>
      <c r="G85" s="98"/>
      <c r="H85" s="98"/>
      <c r="I85" s="99"/>
      <c r="J85" s="100"/>
      <c r="K85" s="313">
        <v>0.05</v>
      </c>
      <c r="L85" s="857">
        <f>N78*K85</f>
        <v>7061.9718052908738</v>
      </c>
      <c r="M85" s="858"/>
      <c r="N85" s="57"/>
    </row>
    <row r="86" spans="1:14" ht="15.75" thickBot="1">
      <c r="B86" s="820" t="s">
        <v>1037</v>
      </c>
      <c r="C86" s="821"/>
      <c r="D86" s="821"/>
      <c r="E86" s="821"/>
      <c r="F86" s="821"/>
      <c r="G86" s="821"/>
      <c r="H86" s="821"/>
      <c r="I86" s="821"/>
      <c r="J86" s="821"/>
      <c r="K86" s="821"/>
      <c r="L86" s="821"/>
      <c r="M86" s="822"/>
      <c r="N86" s="58">
        <f>L83+L84+L85</f>
        <v>42371.830831745239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183611.2669375627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124018.3576206834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135628.11181244074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27125.62236248815</v>
      </c>
      <c r="M83" s="856"/>
      <c r="N83" s="57"/>
    </row>
    <row r="84" spans="1:14">
      <c r="B84" s="95" t="s">
        <v>1057</v>
      </c>
      <c r="C84" s="96"/>
      <c r="D84" s="96"/>
      <c r="E84" s="96"/>
      <c r="F84" s="96"/>
      <c r="G84" s="96"/>
      <c r="H84" s="96"/>
      <c r="I84" s="93"/>
      <c r="J84" s="94"/>
      <c r="K84" s="312">
        <v>0.05</v>
      </c>
      <c r="L84" s="855">
        <f>N78*K84</f>
        <v>6781.4055906220374</v>
      </c>
      <c r="M84" s="856"/>
      <c r="N84" s="57"/>
    </row>
    <row r="85" spans="1:14" ht="15.75" thickBot="1">
      <c r="B85" s="97" t="s">
        <v>1058</v>
      </c>
      <c r="C85" s="98"/>
      <c r="D85" s="98"/>
      <c r="E85" s="98"/>
      <c r="F85" s="98"/>
      <c r="G85" s="98"/>
      <c r="H85" s="98"/>
      <c r="I85" s="99"/>
      <c r="J85" s="100"/>
      <c r="K85" s="313">
        <v>0.05</v>
      </c>
      <c r="L85" s="857">
        <f>N78*K85</f>
        <v>6781.4055906220374</v>
      </c>
      <c r="M85" s="858"/>
      <c r="N85" s="57"/>
    </row>
    <row r="86" spans="1:14" ht="15.75" thickBot="1">
      <c r="B86" s="820" t="s">
        <v>1037</v>
      </c>
      <c r="C86" s="821"/>
      <c r="D86" s="821"/>
      <c r="E86" s="821"/>
      <c r="F86" s="821"/>
      <c r="G86" s="821"/>
      <c r="H86" s="821"/>
      <c r="I86" s="821"/>
      <c r="J86" s="821"/>
      <c r="K86" s="821"/>
      <c r="L86" s="821"/>
      <c r="M86" s="822"/>
      <c r="N86" s="58">
        <f>L83+L84+L85</f>
        <v>40688.433543732222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176316.54535617295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93989.681914060144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105599.4361058175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21119.887221163503</v>
      </c>
      <c r="M83" s="856"/>
      <c r="N83" s="57"/>
    </row>
    <row r="84" spans="1:14">
      <c r="B84" s="95" t="s">
        <v>1057</v>
      </c>
      <c r="C84" s="96"/>
      <c r="D84" s="96"/>
      <c r="E84" s="96"/>
      <c r="F84" s="96"/>
      <c r="G84" s="96"/>
      <c r="H84" s="96"/>
      <c r="I84" s="93"/>
      <c r="J84" s="94"/>
      <c r="K84" s="312">
        <v>0.05</v>
      </c>
      <c r="L84" s="855">
        <f>N78*K84</f>
        <v>5279.9718052908756</v>
      </c>
      <c r="M84" s="856"/>
      <c r="N84" s="57"/>
    </row>
    <row r="85" spans="1:14" ht="15.75" thickBot="1">
      <c r="B85" s="97" t="s">
        <v>1058</v>
      </c>
      <c r="C85" s="98"/>
      <c r="D85" s="98"/>
      <c r="E85" s="98"/>
      <c r="F85" s="98"/>
      <c r="G85" s="98"/>
      <c r="H85" s="98"/>
      <c r="I85" s="99"/>
      <c r="J85" s="100"/>
      <c r="K85" s="313">
        <v>0.05</v>
      </c>
      <c r="L85" s="857">
        <f>N78*K85</f>
        <v>5279.9718052908756</v>
      </c>
      <c r="M85" s="858"/>
      <c r="N85" s="57"/>
    </row>
    <row r="86" spans="1:14" ht="15.75" thickBot="1">
      <c r="B86" s="820" t="s">
        <v>1037</v>
      </c>
      <c r="C86" s="821"/>
      <c r="D86" s="821"/>
      <c r="E86" s="821"/>
      <c r="F86" s="821"/>
      <c r="G86" s="821"/>
      <c r="H86" s="821"/>
      <c r="I86" s="821"/>
      <c r="J86" s="821"/>
      <c r="K86" s="821"/>
      <c r="L86" s="821"/>
      <c r="M86" s="822"/>
      <c r="N86" s="58">
        <f>L83+L84+L85</f>
        <v>31679.830831745254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137279.26693756276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88378.357620683397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99988.111812440751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19997.622362488153</v>
      </c>
      <c r="M83" s="856"/>
      <c r="N83" s="57"/>
    </row>
    <row r="84" spans="1:14">
      <c r="B84" s="95" t="s">
        <v>1057</v>
      </c>
      <c r="C84" s="96"/>
      <c r="D84" s="96"/>
      <c r="E84" s="96"/>
      <c r="F84" s="96"/>
      <c r="G84" s="96"/>
      <c r="H84" s="96"/>
      <c r="I84" s="93"/>
      <c r="J84" s="94"/>
      <c r="K84" s="312">
        <v>0.05</v>
      </c>
      <c r="L84" s="855">
        <f>N78*K84</f>
        <v>4999.4055906220383</v>
      </c>
      <c r="M84" s="856"/>
      <c r="N84" s="57"/>
    </row>
    <row r="85" spans="1:14" ht="15.75" thickBot="1">
      <c r="B85" s="97" t="s">
        <v>1058</v>
      </c>
      <c r="C85" s="98"/>
      <c r="D85" s="98"/>
      <c r="E85" s="98"/>
      <c r="F85" s="98"/>
      <c r="G85" s="98"/>
      <c r="H85" s="98"/>
      <c r="I85" s="99"/>
      <c r="J85" s="100"/>
      <c r="K85" s="313">
        <v>0.05</v>
      </c>
      <c r="L85" s="857">
        <f>N78*K85</f>
        <v>4999.4055906220383</v>
      </c>
      <c r="M85" s="858"/>
      <c r="N85" s="57"/>
    </row>
    <row r="86" spans="1:14" ht="15.75" thickBot="1">
      <c r="B86" s="820" t="s">
        <v>1037</v>
      </c>
      <c r="C86" s="821"/>
      <c r="D86" s="821"/>
      <c r="E86" s="821"/>
      <c r="F86" s="821"/>
      <c r="G86" s="821"/>
      <c r="H86" s="821"/>
      <c r="I86" s="821"/>
      <c r="J86" s="821"/>
      <c r="K86" s="821"/>
      <c r="L86" s="821"/>
      <c r="M86" s="822"/>
      <c r="N86" s="58">
        <f>L83+L84+L85</f>
        <v>29996.43354373223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129984.54535617298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72299.7553185078</v>
      </c>
      <c r="N48" s="280">
        <f>K48*M48</f>
        <v>93989.681914060144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93989.681914060144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105599.4361058175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21119.887221163503</v>
      </c>
      <c r="M83" s="856"/>
      <c r="N83" s="57"/>
    </row>
    <row r="84" spans="1:14">
      <c r="B84" s="95" t="s">
        <v>1057</v>
      </c>
      <c r="C84" s="96"/>
      <c r="D84" s="96"/>
      <c r="E84" s="96"/>
      <c r="F84" s="96"/>
      <c r="G84" s="96"/>
      <c r="H84" s="96"/>
      <c r="I84" s="93"/>
      <c r="J84" s="94"/>
      <c r="K84" s="312">
        <v>0.05</v>
      </c>
      <c r="L84" s="855">
        <f>N78*K84</f>
        <v>5279.9718052908756</v>
      </c>
      <c r="M84" s="856"/>
      <c r="N84" s="57"/>
    </row>
    <row r="85" spans="1:14" ht="15.75" thickBot="1">
      <c r="B85" s="97" t="s">
        <v>1058</v>
      </c>
      <c r="C85" s="98"/>
      <c r="D85" s="98"/>
      <c r="E85" s="98"/>
      <c r="F85" s="98"/>
      <c r="G85" s="98"/>
      <c r="H85" s="98"/>
      <c r="I85" s="99"/>
      <c r="J85" s="100"/>
      <c r="K85" s="313">
        <v>0.05</v>
      </c>
      <c r="L85" s="857">
        <f>N78*K85</f>
        <v>5279.9718052908756</v>
      </c>
      <c r="M85" s="858"/>
      <c r="N85" s="57"/>
    </row>
    <row r="86" spans="1:14" ht="15.75" thickBot="1">
      <c r="B86" s="820" t="s">
        <v>1037</v>
      </c>
      <c r="C86" s="821"/>
      <c r="D86" s="821"/>
      <c r="E86" s="821"/>
      <c r="F86" s="821"/>
      <c r="G86" s="821"/>
      <c r="H86" s="821"/>
      <c r="I86" s="821"/>
      <c r="J86" s="821"/>
      <c r="K86" s="821"/>
      <c r="L86" s="821"/>
      <c r="M86" s="822"/>
      <c r="N86" s="58">
        <f>L83+L84+L85</f>
        <v>31679.830831745254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137279.26693756276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88378.357620683397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99988.111812440751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19997.622362488153</v>
      </c>
      <c r="M83" s="856"/>
      <c r="N83" s="57"/>
    </row>
    <row r="84" spans="1:14">
      <c r="B84" s="95" t="s">
        <v>1057</v>
      </c>
      <c r="C84" s="96"/>
      <c r="D84" s="96"/>
      <c r="E84" s="96"/>
      <c r="F84" s="96"/>
      <c r="G84" s="96"/>
      <c r="H84" s="96"/>
      <c r="I84" s="93"/>
      <c r="J84" s="94"/>
      <c r="K84" s="312">
        <v>0.05</v>
      </c>
      <c r="L84" s="855">
        <f>N78*K84</f>
        <v>4999.4055906220383</v>
      </c>
      <c r="M84" s="856"/>
      <c r="N84" s="57"/>
    </row>
    <row r="85" spans="1:14" ht="15.75" thickBot="1">
      <c r="B85" s="97" t="s">
        <v>1058</v>
      </c>
      <c r="C85" s="98"/>
      <c r="D85" s="98"/>
      <c r="E85" s="98"/>
      <c r="F85" s="98"/>
      <c r="G85" s="98"/>
      <c r="H85" s="98"/>
      <c r="I85" s="99"/>
      <c r="J85" s="100"/>
      <c r="K85" s="313">
        <v>0.05</v>
      </c>
      <c r="L85" s="857">
        <f>N78*K85</f>
        <v>4999.4055906220383</v>
      </c>
      <c r="M85" s="858"/>
      <c r="N85" s="57"/>
    </row>
    <row r="86" spans="1:14" ht="15.75" thickBot="1">
      <c r="B86" s="820" t="s">
        <v>1037</v>
      </c>
      <c r="C86" s="821"/>
      <c r="D86" s="821"/>
      <c r="E86" s="821"/>
      <c r="F86" s="821"/>
      <c r="G86" s="821"/>
      <c r="H86" s="821"/>
      <c r="I86" s="821"/>
      <c r="J86" s="821"/>
      <c r="K86" s="821"/>
      <c r="L86" s="821"/>
      <c r="M86" s="822"/>
      <c r="N86" s="58">
        <f>L83+L84+L85</f>
        <v>29996.43354373223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129984.54535617298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396</v>
      </c>
      <c r="N48" s="280">
        <f>K48*M48</f>
        <v>396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79.2</v>
      </c>
      <c r="M83" s="856"/>
      <c r="N83" s="57"/>
    </row>
    <row r="84" spans="1:14">
      <c r="B84" s="95" t="s">
        <v>1057</v>
      </c>
      <c r="C84" s="96"/>
      <c r="D84" s="96"/>
      <c r="E84" s="96"/>
      <c r="F84" s="96"/>
      <c r="G84" s="96"/>
      <c r="H84" s="96"/>
      <c r="I84" s="93"/>
      <c r="J84" s="94"/>
      <c r="K84" s="312">
        <v>0.05</v>
      </c>
      <c r="L84" s="855">
        <f>N78*K84</f>
        <v>19.8</v>
      </c>
      <c r="M84" s="856"/>
      <c r="N84" s="57"/>
    </row>
    <row r="85" spans="1:14" ht="15.75" thickBot="1">
      <c r="B85" s="97" t="s">
        <v>1058</v>
      </c>
      <c r="C85" s="98"/>
      <c r="D85" s="98"/>
      <c r="E85" s="98"/>
      <c r="F85" s="98"/>
      <c r="G85" s="98"/>
      <c r="H85" s="98"/>
      <c r="I85" s="99"/>
      <c r="J85" s="100"/>
      <c r="K85" s="313">
        <v>0.05</v>
      </c>
      <c r="L85" s="857">
        <f>N78*K85</f>
        <v>19.8</v>
      </c>
      <c r="M85" s="858"/>
      <c r="N85" s="57"/>
    </row>
    <row r="86" spans="1:14" ht="15.75" thickBot="1">
      <c r="B86" s="820" t="s">
        <v>1037</v>
      </c>
      <c r="C86" s="821"/>
      <c r="D86" s="821"/>
      <c r="E86" s="821"/>
      <c r="F86" s="821"/>
      <c r="G86" s="821"/>
      <c r="H86" s="821"/>
      <c r="I86" s="821"/>
      <c r="J86" s="821"/>
      <c r="K86" s="821"/>
      <c r="L86" s="821"/>
      <c r="M86" s="822"/>
      <c r="N86" s="58">
        <f>L83+L84+L85</f>
        <v>118.8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514.79999999999995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124018.3576206834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135628.11181244074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27125.62236248815</v>
      </c>
      <c r="M83" s="856"/>
      <c r="N83" s="57"/>
    </row>
    <row r="84" spans="1:14">
      <c r="B84" s="95" t="s">
        <v>1057</v>
      </c>
      <c r="C84" s="96"/>
      <c r="D84" s="96"/>
      <c r="E84" s="96"/>
      <c r="F84" s="96"/>
      <c r="G84" s="96"/>
      <c r="H84" s="96"/>
      <c r="I84" s="93"/>
      <c r="J84" s="94"/>
      <c r="K84" s="312">
        <v>0.05</v>
      </c>
      <c r="L84" s="855">
        <f>N78*K84</f>
        <v>6781.4055906220374</v>
      </c>
      <c r="M84" s="856"/>
      <c r="N84" s="57"/>
    </row>
    <row r="85" spans="1:14" ht="15.75" thickBot="1">
      <c r="B85" s="97" t="s">
        <v>1058</v>
      </c>
      <c r="C85" s="98"/>
      <c r="D85" s="98"/>
      <c r="E85" s="98"/>
      <c r="F85" s="98"/>
      <c r="G85" s="98"/>
      <c r="H85" s="98"/>
      <c r="I85" s="99"/>
      <c r="J85" s="100"/>
      <c r="K85" s="313">
        <v>0.05</v>
      </c>
      <c r="L85" s="857">
        <f>N78*K85</f>
        <v>6781.4055906220374</v>
      </c>
      <c r="M85" s="858"/>
      <c r="N85" s="57"/>
    </row>
    <row r="86" spans="1:14" ht="15.75" thickBot="1">
      <c r="B86" s="820" t="s">
        <v>1037</v>
      </c>
      <c r="C86" s="821"/>
      <c r="D86" s="821"/>
      <c r="E86" s="821"/>
      <c r="F86" s="821"/>
      <c r="G86" s="821"/>
      <c r="H86" s="821"/>
      <c r="I86" s="821"/>
      <c r="J86" s="821"/>
      <c r="K86" s="821"/>
      <c r="L86" s="821"/>
      <c r="M86" s="822"/>
      <c r="N86" s="58">
        <f>L83+L84+L85</f>
        <v>40688.433543732222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176316.54535617295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396</v>
      </c>
      <c r="N49" s="280">
        <f>K49*M49</f>
        <v>35640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124018.3576206834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135628.11181244074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27125.62236248815</v>
      </c>
      <c r="M83" s="856"/>
      <c r="N83" s="57"/>
    </row>
    <row r="84" spans="1:14">
      <c r="B84" s="95" t="s">
        <v>1057</v>
      </c>
      <c r="C84" s="96"/>
      <c r="D84" s="96"/>
      <c r="E84" s="96"/>
      <c r="F84" s="96"/>
      <c r="G84" s="96"/>
      <c r="H84" s="96"/>
      <c r="I84" s="93"/>
      <c r="J84" s="94"/>
      <c r="K84" s="312">
        <v>0.05</v>
      </c>
      <c r="L84" s="855">
        <f>N78*K84</f>
        <v>6781.4055906220374</v>
      </c>
      <c r="M84" s="856"/>
      <c r="N84" s="57"/>
    </row>
    <row r="85" spans="1:14" ht="15.75" thickBot="1">
      <c r="B85" s="97" t="s">
        <v>1058</v>
      </c>
      <c r="C85" s="98"/>
      <c r="D85" s="98"/>
      <c r="E85" s="98"/>
      <c r="F85" s="98"/>
      <c r="G85" s="98"/>
      <c r="H85" s="98"/>
      <c r="I85" s="99"/>
      <c r="J85" s="100"/>
      <c r="K85" s="313">
        <v>0.05</v>
      </c>
      <c r="L85" s="857">
        <f>N78*K85</f>
        <v>6781.4055906220374</v>
      </c>
      <c r="M85" s="858"/>
      <c r="N85" s="57"/>
    </row>
    <row r="86" spans="1:14" ht="15.75" thickBot="1">
      <c r="B86" s="820" t="s">
        <v>1037</v>
      </c>
      <c r="C86" s="821"/>
      <c r="D86" s="821"/>
      <c r="E86" s="821"/>
      <c r="F86" s="821"/>
      <c r="G86" s="821"/>
      <c r="H86" s="821"/>
      <c r="I86" s="821"/>
      <c r="J86" s="821"/>
      <c r="K86" s="821"/>
      <c r="L86" s="821"/>
      <c r="M86" s="822"/>
      <c r="N86" s="58">
        <f>L83+L84+L85</f>
        <v>40688.433543732222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176316.54535617295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88378.357620683397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99988.111812440751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19997.622362488153</v>
      </c>
      <c r="M83" s="856"/>
      <c r="N83" s="57"/>
    </row>
    <row r="84" spans="1:14">
      <c r="B84" s="95" t="s">
        <v>1057</v>
      </c>
      <c r="C84" s="96"/>
      <c r="D84" s="96"/>
      <c r="E84" s="96"/>
      <c r="F84" s="96"/>
      <c r="G84" s="96"/>
      <c r="H84" s="96"/>
      <c r="I84" s="93"/>
      <c r="J84" s="94"/>
      <c r="K84" s="312">
        <v>0.05</v>
      </c>
      <c r="L84" s="855">
        <f>N78*K84</f>
        <v>4999.4055906220383</v>
      </c>
      <c r="M84" s="856"/>
      <c r="N84" s="57"/>
    </row>
    <row r="85" spans="1:14" ht="15.75" thickBot="1">
      <c r="B85" s="97" t="s">
        <v>1058</v>
      </c>
      <c r="C85" s="98"/>
      <c r="D85" s="98"/>
      <c r="E85" s="98"/>
      <c r="F85" s="98"/>
      <c r="G85" s="98"/>
      <c r="H85" s="98"/>
      <c r="I85" s="99"/>
      <c r="J85" s="100"/>
      <c r="K85" s="313">
        <v>0.05</v>
      </c>
      <c r="L85" s="857">
        <f>N78*K85</f>
        <v>4999.4055906220383</v>
      </c>
      <c r="M85" s="858"/>
      <c r="N85" s="57"/>
    </row>
    <row r="86" spans="1:14" ht="15.75" thickBot="1">
      <c r="B86" s="820" t="s">
        <v>1037</v>
      </c>
      <c r="C86" s="821"/>
      <c r="D86" s="821"/>
      <c r="E86" s="821"/>
      <c r="F86" s="821"/>
      <c r="G86" s="821"/>
      <c r="H86" s="821"/>
      <c r="I86" s="821"/>
      <c r="J86" s="821"/>
      <c r="K86" s="821"/>
      <c r="L86" s="821"/>
      <c r="M86" s="822"/>
      <c r="N86" s="58">
        <f>L83+L84+L85</f>
        <v>29996.43354373223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129984.54535617298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45</v>
      </c>
      <c r="N36" s="280">
        <f>K36/M36</f>
        <v>2264.8888888888887</v>
      </c>
    </row>
    <row r="37" spans="1:14">
      <c r="A37" s="119" t="s">
        <v>271</v>
      </c>
      <c r="B37" s="869" t="str">
        <f>VLOOKUP(A37,EQUIPOS!A7:D154,3,FALSE)</f>
        <v>Motoniveladora, potencia 140 HP, ancho de cuchilla 3,66 m, peso 11 ton.</v>
      </c>
      <c r="C37" s="870"/>
      <c r="D37" s="870"/>
      <c r="E37" s="870"/>
      <c r="F37" s="870"/>
      <c r="G37" s="870"/>
      <c r="H37" s="871"/>
      <c r="I37" s="275"/>
      <c r="J37" s="276"/>
      <c r="K37" s="277">
        <f>VLOOKUP(A37,EQUIPOS!A7:D164,4,FALSE)</f>
        <v>175000</v>
      </c>
      <c r="L37" s="278"/>
      <c r="M37" s="279">
        <v>45</v>
      </c>
      <c r="N37" s="280">
        <f>K37/M37</f>
        <v>3888.8888888888887</v>
      </c>
    </row>
    <row r="38" spans="1:14">
      <c r="A38" t="s">
        <v>365</v>
      </c>
      <c r="B38" s="869" t="str">
        <f>VLOOKUP(A38,EQUIPOS!A8:D154,3,FALSE)</f>
        <v xml:space="preserve">Vibrocompatador, potencia 153 HP, peso 10 Ton. </v>
      </c>
      <c r="C38" s="870"/>
      <c r="D38" s="870"/>
      <c r="E38" s="870"/>
      <c r="F38" s="870"/>
      <c r="G38" s="870"/>
      <c r="H38" s="871"/>
      <c r="I38" s="275"/>
      <c r="J38" s="276"/>
      <c r="K38" s="277">
        <f>VLOOKUP(A38,EQUIPOS!A8:D165,4,FALSE)</f>
        <v>139000</v>
      </c>
      <c r="L38" s="278"/>
      <c r="M38" s="279">
        <v>45</v>
      </c>
      <c r="N38" s="280">
        <f>K38/M38</f>
        <v>3088.8888888888887</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5.6741339117888892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9248.3408005784549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67983.352015910306</v>
      </c>
      <c r="N48" s="280">
        <f>K48*M48</f>
        <v>88378.357620683397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88378.357620683397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7">
        <f>VLOOKUP(A59,TRANSPORTE!A5:D123,4,FALSE)</f>
        <v>1380</v>
      </c>
      <c r="M59" s="908"/>
      <c r="N59" s="295">
        <f>K59*L59</f>
        <v>1794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820" t="s">
        <v>1037</v>
      </c>
      <c r="C76" s="821"/>
      <c r="D76" s="821"/>
      <c r="E76" s="821"/>
      <c r="F76" s="821"/>
      <c r="G76" s="821"/>
      <c r="H76" s="821"/>
      <c r="I76" s="863"/>
      <c r="J76" s="863"/>
      <c r="K76" s="863"/>
      <c r="L76" s="863"/>
      <c r="M76" s="864"/>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99988.111812440751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19997.622362488153</v>
      </c>
      <c r="M83" s="856"/>
      <c r="N83" s="57"/>
    </row>
    <row r="84" spans="1:14">
      <c r="B84" s="95" t="s">
        <v>1057</v>
      </c>
      <c r="C84" s="96"/>
      <c r="D84" s="96"/>
      <c r="E84" s="96"/>
      <c r="F84" s="96"/>
      <c r="G84" s="96"/>
      <c r="H84" s="96"/>
      <c r="I84" s="93"/>
      <c r="J84" s="94"/>
      <c r="K84" s="312">
        <v>0.05</v>
      </c>
      <c r="L84" s="855">
        <f>N78*K84</f>
        <v>4999.4055906220383</v>
      </c>
      <c r="M84" s="856"/>
      <c r="N84" s="57"/>
    </row>
    <row r="85" spans="1:14" ht="15.75" thickBot="1">
      <c r="B85" s="97" t="s">
        <v>1058</v>
      </c>
      <c r="C85" s="98"/>
      <c r="D85" s="98"/>
      <c r="E85" s="98"/>
      <c r="F85" s="98"/>
      <c r="G85" s="98"/>
      <c r="H85" s="98"/>
      <c r="I85" s="99"/>
      <c r="J85" s="100"/>
      <c r="K85" s="313">
        <v>0.05</v>
      </c>
      <c r="L85" s="857">
        <f>N78*K85</f>
        <v>4999.4055906220383</v>
      </c>
      <c r="M85" s="858"/>
      <c r="N85" s="57"/>
    </row>
    <row r="86" spans="1:14" ht="15.75" thickBot="1">
      <c r="B86" s="820" t="s">
        <v>1037</v>
      </c>
      <c r="C86" s="821"/>
      <c r="D86" s="821"/>
      <c r="E86" s="821"/>
      <c r="F86" s="821"/>
      <c r="G86" s="821"/>
      <c r="H86" s="821"/>
      <c r="I86" s="821"/>
      <c r="J86" s="821"/>
      <c r="K86" s="821"/>
      <c r="L86" s="821"/>
      <c r="M86" s="822"/>
      <c r="N86" s="58">
        <f>L83+L84+L85</f>
        <v>29996.43354373223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129984.54535617298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396</v>
      </c>
      <c r="N48" s="280">
        <f>K48*M48</f>
        <v>396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79.2</v>
      </c>
      <c r="M83" s="856"/>
      <c r="N83" s="57"/>
    </row>
    <row r="84" spans="1:14">
      <c r="B84" s="95" t="s">
        <v>1057</v>
      </c>
      <c r="C84" s="96"/>
      <c r="D84" s="96"/>
      <c r="E84" s="96"/>
      <c r="F84" s="96"/>
      <c r="G84" s="96"/>
      <c r="H84" s="96"/>
      <c r="I84" s="93"/>
      <c r="J84" s="94"/>
      <c r="K84" s="312">
        <v>0.05</v>
      </c>
      <c r="L84" s="855">
        <f>N78*K84</f>
        <v>19.8</v>
      </c>
      <c r="M84" s="856"/>
      <c r="N84" s="57"/>
    </row>
    <row r="85" spans="1:14" ht="15.75" thickBot="1">
      <c r="B85" s="97" t="s">
        <v>1058</v>
      </c>
      <c r="C85" s="98"/>
      <c r="D85" s="98"/>
      <c r="E85" s="98"/>
      <c r="F85" s="98"/>
      <c r="G85" s="98"/>
      <c r="H85" s="98"/>
      <c r="I85" s="99"/>
      <c r="J85" s="100"/>
      <c r="K85" s="313">
        <v>0.05</v>
      </c>
      <c r="L85" s="857">
        <f>N78*K85</f>
        <v>19.8</v>
      </c>
      <c r="M85" s="858"/>
      <c r="N85" s="57"/>
    </row>
    <row r="86" spans="1:14" ht="15.75" thickBot="1">
      <c r="B86" s="820" t="s">
        <v>1037</v>
      </c>
      <c r="C86" s="821"/>
      <c r="D86" s="821"/>
      <c r="E86" s="821"/>
      <c r="F86" s="821"/>
      <c r="G86" s="821"/>
      <c r="H86" s="821"/>
      <c r="I86" s="821"/>
      <c r="J86" s="821"/>
      <c r="K86" s="821"/>
      <c r="L86" s="821"/>
      <c r="M86" s="822"/>
      <c r="N86" s="58">
        <f>L83+L84+L85</f>
        <v>118.8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514.79999999999995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460"/>
      <c r="L30" s="796" t="s">
        <v>1029</v>
      </c>
      <c r="M30" s="797"/>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1415.0473091062495</v>
      </c>
      <c r="N48" s="280">
        <f>K48*M48</f>
        <v>1415.0473091062495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1415.0473091062495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1415.0473091062495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283.00946182124989</v>
      </c>
      <c r="M83" s="856"/>
      <c r="N83" s="57"/>
    </row>
    <row r="84" spans="1:14">
      <c r="B84" s="95" t="s">
        <v>1057</v>
      </c>
      <c r="C84" s="96"/>
      <c r="D84" s="96"/>
      <c r="E84" s="96"/>
      <c r="F84" s="96"/>
      <c r="G84" s="96"/>
      <c r="H84" s="96"/>
      <c r="I84" s="93"/>
      <c r="J84" s="94"/>
      <c r="K84" s="312">
        <v>0.05</v>
      </c>
      <c r="L84" s="855">
        <f>N78*K84</f>
        <v>70.752365455312471</v>
      </c>
      <c r="M84" s="856"/>
      <c r="N84" s="57"/>
    </row>
    <row r="85" spans="1:14" ht="15.75" thickBot="1">
      <c r="B85" s="97" t="s">
        <v>1058</v>
      </c>
      <c r="C85" s="98"/>
      <c r="D85" s="98"/>
      <c r="E85" s="98"/>
      <c r="F85" s="98"/>
      <c r="G85" s="98"/>
      <c r="H85" s="98"/>
      <c r="I85" s="99"/>
      <c r="J85" s="100"/>
      <c r="K85" s="313">
        <v>0.05</v>
      </c>
      <c r="L85" s="857">
        <f>N78*K85</f>
        <v>70.752365455312471</v>
      </c>
      <c r="M85" s="858"/>
      <c r="N85" s="57"/>
    </row>
    <row r="86" spans="1:14" ht="15.75" thickBot="1">
      <c r="B86" s="820" t="s">
        <v>1037</v>
      </c>
      <c r="C86" s="821"/>
      <c r="D86" s="821"/>
      <c r="E86" s="821"/>
      <c r="F86" s="821"/>
      <c r="G86" s="821"/>
      <c r="H86" s="821"/>
      <c r="I86" s="821"/>
      <c r="J86" s="821"/>
      <c r="K86" s="821"/>
      <c r="L86" s="821"/>
      <c r="M86" s="822"/>
      <c r="N86" s="58">
        <f>L83+L84+L85</f>
        <v>424.51419273187486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1839.5615018381243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1598.2908455372744</v>
      </c>
      <c r="N48" s="280">
        <f>K48*M48</f>
        <v>1598.2908455372744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1598.2908455372744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1598.2908455372744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319.65816910745491</v>
      </c>
      <c r="M83" s="856"/>
      <c r="N83" s="57"/>
    </row>
    <row r="84" spans="1:14">
      <c r="B84" s="95" t="s">
        <v>1057</v>
      </c>
      <c r="C84" s="96"/>
      <c r="D84" s="96"/>
      <c r="E84" s="96"/>
      <c r="F84" s="96"/>
      <c r="G84" s="96"/>
      <c r="H84" s="96"/>
      <c r="I84" s="93"/>
      <c r="J84" s="94"/>
      <c r="K84" s="312">
        <v>0.05</v>
      </c>
      <c r="L84" s="855">
        <f>N78*K84</f>
        <v>79.914542276863727</v>
      </c>
      <c r="M84" s="856"/>
      <c r="N84" s="57"/>
    </row>
    <row r="85" spans="1:14" ht="15.75" thickBot="1">
      <c r="B85" s="97" t="s">
        <v>1058</v>
      </c>
      <c r="C85" s="98"/>
      <c r="D85" s="98"/>
      <c r="E85" s="98"/>
      <c r="F85" s="98"/>
      <c r="G85" s="98"/>
      <c r="H85" s="98"/>
      <c r="I85" s="99"/>
      <c r="J85" s="100"/>
      <c r="K85" s="313">
        <v>0.05</v>
      </c>
      <c r="L85" s="857">
        <f>N78*K85</f>
        <v>79.914542276863727</v>
      </c>
      <c r="M85" s="858"/>
      <c r="N85" s="57"/>
    </row>
    <row r="86" spans="1:14" ht="15.75" thickBot="1">
      <c r="B86" s="820" t="s">
        <v>1037</v>
      </c>
      <c r="C86" s="821"/>
      <c r="D86" s="821"/>
      <c r="E86" s="821"/>
      <c r="F86" s="821"/>
      <c r="G86" s="821"/>
      <c r="H86" s="821"/>
      <c r="I86" s="821"/>
      <c r="J86" s="821"/>
      <c r="K86" s="821"/>
      <c r="L86" s="821"/>
      <c r="M86" s="822"/>
      <c r="N86" s="58">
        <f>L83+L84+L85</f>
        <v>479.48725366118231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2077.7780991984569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1618.6512384740552</v>
      </c>
      <c r="N48" s="280">
        <f>K48*M48</f>
        <v>1618.6512384740552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1618.6512384740552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1618.6512384740552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323.73024769481106</v>
      </c>
      <c r="M83" s="856"/>
      <c r="N83" s="57"/>
    </row>
    <row r="84" spans="1:14">
      <c r="B84" s="95" t="s">
        <v>1057</v>
      </c>
      <c r="C84" s="96"/>
      <c r="D84" s="96"/>
      <c r="E84" s="96"/>
      <c r="F84" s="96"/>
      <c r="G84" s="96"/>
      <c r="H84" s="96"/>
      <c r="I84" s="93"/>
      <c r="J84" s="94"/>
      <c r="K84" s="312">
        <v>0.05</v>
      </c>
      <c r="L84" s="855">
        <f>N78*K84</f>
        <v>80.932561923702764</v>
      </c>
      <c r="M84" s="856"/>
      <c r="N84" s="57"/>
    </row>
    <row r="85" spans="1:14" ht="15.75" thickBot="1">
      <c r="B85" s="97" t="s">
        <v>1058</v>
      </c>
      <c r="C85" s="98"/>
      <c r="D85" s="98"/>
      <c r="E85" s="98"/>
      <c r="F85" s="98"/>
      <c r="G85" s="98"/>
      <c r="H85" s="98"/>
      <c r="I85" s="99"/>
      <c r="J85" s="100"/>
      <c r="K85" s="313">
        <v>0.05</v>
      </c>
      <c r="L85" s="857">
        <f>N78*K85</f>
        <v>80.932561923702764</v>
      </c>
      <c r="M85" s="858"/>
      <c r="N85" s="57"/>
    </row>
    <row r="86" spans="1:14" ht="15.75" thickBot="1">
      <c r="B86" s="820" t="s">
        <v>1037</v>
      </c>
      <c r="C86" s="821"/>
      <c r="D86" s="821"/>
      <c r="E86" s="821"/>
      <c r="F86" s="821"/>
      <c r="G86" s="821"/>
      <c r="H86" s="821"/>
      <c r="I86" s="821"/>
      <c r="J86" s="821"/>
      <c r="K86" s="821"/>
      <c r="L86" s="821"/>
      <c r="M86" s="822"/>
      <c r="N86" s="58">
        <f>L83+L84+L85</f>
        <v>485.59537154221664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2104.2466100162719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1710.2730066895676</v>
      </c>
      <c r="N48" s="280">
        <f>K48*M48</f>
        <v>1710.2730066895676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1710.2730066895676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1710.2730066895676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342.05460133791354</v>
      </c>
      <c r="M83" s="856"/>
      <c r="N83" s="57"/>
    </row>
    <row r="84" spans="1:14">
      <c r="B84" s="95" t="s">
        <v>1057</v>
      </c>
      <c r="C84" s="96"/>
      <c r="D84" s="96"/>
      <c r="E84" s="96"/>
      <c r="F84" s="96"/>
      <c r="G84" s="96"/>
      <c r="H84" s="96"/>
      <c r="I84" s="93"/>
      <c r="J84" s="94"/>
      <c r="K84" s="312">
        <v>0.05</v>
      </c>
      <c r="L84" s="855">
        <f>N78*K84</f>
        <v>85.513650334478385</v>
      </c>
      <c r="M84" s="856"/>
      <c r="N84" s="57"/>
    </row>
    <row r="85" spans="1:14" ht="15.75" thickBot="1">
      <c r="B85" s="97" t="s">
        <v>1058</v>
      </c>
      <c r="C85" s="98"/>
      <c r="D85" s="98"/>
      <c r="E85" s="98"/>
      <c r="F85" s="98"/>
      <c r="G85" s="98"/>
      <c r="H85" s="98"/>
      <c r="I85" s="99"/>
      <c r="J85" s="100"/>
      <c r="K85" s="313">
        <v>0.05</v>
      </c>
      <c r="L85" s="857">
        <f>N78*K85</f>
        <v>85.513650334478385</v>
      </c>
      <c r="M85" s="858"/>
      <c r="N85" s="57"/>
    </row>
    <row r="86" spans="1:14" ht="15.75" thickBot="1">
      <c r="B86" s="820" t="s">
        <v>1037</v>
      </c>
      <c r="C86" s="821"/>
      <c r="D86" s="821"/>
      <c r="E86" s="821"/>
      <c r="F86" s="821"/>
      <c r="G86" s="821"/>
      <c r="H86" s="821"/>
      <c r="I86" s="821"/>
      <c r="J86" s="821"/>
      <c r="K86" s="821"/>
      <c r="L86" s="821"/>
      <c r="M86" s="822"/>
      <c r="N86" s="58">
        <f>L83+L84+L85</f>
        <v>513.08190200687034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2223.3549086964381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4050</v>
      </c>
      <c r="N48" s="280">
        <f>K48*M48</f>
        <v>4050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4050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4050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810</v>
      </c>
      <c r="M83" s="856"/>
      <c r="N83" s="57"/>
    </row>
    <row r="84" spans="1:14">
      <c r="B84" s="95" t="s">
        <v>1057</v>
      </c>
      <c r="C84" s="96"/>
      <c r="D84" s="96"/>
      <c r="E84" s="96"/>
      <c r="F84" s="96"/>
      <c r="G84" s="96"/>
      <c r="H84" s="96"/>
      <c r="I84" s="93"/>
      <c r="J84" s="94"/>
      <c r="K84" s="312">
        <v>0.05</v>
      </c>
      <c r="L84" s="855">
        <f>N78*K84</f>
        <v>202.5</v>
      </c>
      <c r="M84" s="856"/>
      <c r="N84" s="57"/>
    </row>
    <row r="85" spans="1:14" ht="15.75" thickBot="1">
      <c r="B85" s="97" t="s">
        <v>1058</v>
      </c>
      <c r="C85" s="98"/>
      <c r="D85" s="98"/>
      <c r="E85" s="98"/>
      <c r="F85" s="98"/>
      <c r="G85" s="98"/>
      <c r="H85" s="98"/>
      <c r="I85" s="99"/>
      <c r="J85" s="100"/>
      <c r="K85" s="313">
        <v>0.05</v>
      </c>
      <c r="L85" s="857">
        <f>N78*K85</f>
        <v>202.5</v>
      </c>
      <c r="M85" s="858"/>
      <c r="N85" s="57"/>
    </row>
    <row r="86" spans="1:14" ht="15.75" thickBot="1">
      <c r="B86" s="820" t="s">
        <v>1037</v>
      </c>
      <c r="C86" s="821"/>
      <c r="D86" s="821"/>
      <c r="E86" s="821"/>
      <c r="F86" s="821"/>
      <c r="G86" s="821"/>
      <c r="H86" s="821"/>
      <c r="I86" s="821"/>
      <c r="J86" s="821"/>
      <c r="K86" s="821"/>
      <c r="L86" s="821"/>
      <c r="M86" s="822"/>
      <c r="N86" s="58">
        <f>L83+L84+L85</f>
        <v>1215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3079.5094316880609</v>
      </c>
      <c r="N48" s="280">
        <f>K48*M48</f>
        <v>3079.5094316880609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3079.5094316880609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3079.5094316880609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615.90188633761227</v>
      </c>
      <c r="M83" s="856"/>
      <c r="N83" s="57"/>
    </row>
    <row r="84" spans="1:14">
      <c r="B84" s="95" t="s">
        <v>1057</v>
      </c>
      <c r="C84" s="96"/>
      <c r="D84" s="96"/>
      <c r="E84" s="96"/>
      <c r="F84" s="96"/>
      <c r="G84" s="96"/>
      <c r="H84" s="96"/>
      <c r="I84" s="93"/>
      <c r="J84" s="94"/>
      <c r="K84" s="312">
        <v>0.05</v>
      </c>
      <c r="L84" s="855">
        <f>N78*K84</f>
        <v>153.97547158440307</v>
      </c>
      <c r="M84" s="856"/>
      <c r="N84" s="57"/>
    </row>
    <row r="85" spans="1:14" ht="15.75" thickBot="1">
      <c r="B85" s="97" t="s">
        <v>1058</v>
      </c>
      <c r="C85" s="98"/>
      <c r="D85" s="98"/>
      <c r="E85" s="98"/>
      <c r="F85" s="98"/>
      <c r="G85" s="98"/>
      <c r="H85" s="98"/>
      <c r="I85" s="99"/>
      <c r="J85" s="100"/>
      <c r="K85" s="313">
        <v>0.05</v>
      </c>
      <c r="L85" s="857">
        <f>N78*K85</f>
        <v>153.97547158440307</v>
      </c>
      <c r="M85" s="858"/>
      <c r="N85" s="57"/>
    </row>
    <row r="86" spans="1:14" ht="15.75" thickBot="1">
      <c r="B86" s="820" t="s">
        <v>1037</v>
      </c>
      <c r="C86" s="821"/>
      <c r="D86" s="821"/>
      <c r="E86" s="821"/>
      <c r="F86" s="821"/>
      <c r="G86" s="821"/>
      <c r="H86" s="821"/>
      <c r="I86" s="821"/>
      <c r="J86" s="821"/>
      <c r="K86" s="821"/>
      <c r="L86" s="821"/>
      <c r="M86" s="822"/>
      <c r="N86" s="58">
        <f>L83+L84+L85</f>
        <v>923.8528295064184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4003.3622611944793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2290.5442053878137</v>
      </c>
      <c r="N48" s="280">
        <f>K48*M48</f>
        <v>2290.5442053878137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2290.5442053878137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2290.5442053878137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458.10884107756277</v>
      </c>
      <c r="M83" s="856"/>
      <c r="N83" s="57"/>
    </row>
    <row r="84" spans="1:14">
      <c r="B84" s="95" t="s">
        <v>1057</v>
      </c>
      <c r="C84" s="96"/>
      <c r="D84" s="96"/>
      <c r="E84" s="96"/>
      <c r="F84" s="96"/>
      <c r="G84" s="96"/>
      <c r="H84" s="96"/>
      <c r="I84" s="93"/>
      <c r="J84" s="94"/>
      <c r="K84" s="312">
        <v>0.05</v>
      </c>
      <c r="L84" s="855">
        <f>N78*K84</f>
        <v>114.52721026939069</v>
      </c>
      <c r="M84" s="856"/>
      <c r="N84" s="57"/>
    </row>
    <row r="85" spans="1:14" ht="15.75" thickBot="1">
      <c r="B85" s="97" t="s">
        <v>1058</v>
      </c>
      <c r="C85" s="98"/>
      <c r="D85" s="98"/>
      <c r="E85" s="98"/>
      <c r="F85" s="98"/>
      <c r="G85" s="98"/>
      <c r="H85" s="98"/>
      <c r="I85" s="99"/>
      <c r="J85" s="100"/>
      <c r="K85" s="313">
        <v>0.05</v>
      </c>
      <c r="L85" s="857">
        <f>N78*K85</f>
        <v>114.52721026939069</v>
      </c>
      <c r="M85" s="858"/>
      <c r="N85" s="57"/>
    </row>
    <row r="86" spans="1:14" ht="15.75" thickBot="1">
      <c r="B86" s="820" t="s">
        <v>1037</v>
      </c>
      <c r="C86" s="821"/>
      <c r="D86" s="821"/>
      <c r="E86" s="821"/>
      <c r="F86" s="821"/>
      <c r="G86" s="821"/>
      <c r="H86" s="821"/>
      <c r="I86" s="821"/>
      <c r="J86" s="821"/>
      <c r="K86" s="821"/>
      <c r="L86" s="821"/>
      <c r="M86" s="822"/>
      <c r="N86" s="58">
        <f>L83+L84+L85</f>
        <v>687.16326161634413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2977.7074670041579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2392.3461700717166</v>
      </c>
      <c r="N48" s="280">
        <f>K48*M48</f>
        <v>2392.3461700717166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2392.3461700717166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2392.3461700717166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478.46923401434333</v>
      </c>
      <c r="M83" s="856"/>
      <c r="N83" s="57"/>
    </row>
    <row r="84" spans="1:14">
      <c r="B84" s="95" t="s">
        <v>1057</v>
      </c>
      <c r="C84" s="96"/>
      <c r="D84" s="96"/>
      <c r="E84" s="96"/>
      <c r="F84" s="96"/>
      <c r="G84" s="96"/>
      <c r="H84" s="96"/>
      <c r="I84" s="93"/>
      <c r="J84" s="94"/>
      <c r="K84" s="312">
        <v>0.05</v>
      </c>
      <c r="L84" s="855">
        <f>N78*K84</f>
        <v>119.61730850358583</v>
      </c>
      <c r="M84" s="856"/>
      <c r="N84" s="57"/>
    </row>
    <row r="85" spans="1:14" ht="15.75" thickBot="1">
      <c r="B85" s="97" t="s">
        <v>1058</v>
      </c>
      <c r="C85" s="98"/>
      <c r="D85" s="98"/>
      <c r="E85" s="98"/>
      <c r="F85" s="98"/>
      <c r="G85" s="98"/>
      <c r="H85" s="98"/>
      <c r="I85" s="99"/>
      <c r="J85" s="100"/>
      <c r="K85" s="313">
        <v>0.05</v>
      </c>
      <c r="L85" s="857">
        <f>N78*K85</f>
        <v>119.61730850358583</v>
      </c>
      <c r="M85" s="858"/>
      <c r="N85" s="57"/>
    </row>
    <row r="86" spans="1:14" ht="15.75" thickBot="1">
      <c r="B86" s="820" t="s">
        <v>1037</v>
      </c>
      <c r="C86" s="821"/>
      <c r="D86" s="821"/>
      <c r="E86" s="821"/>
      <c r="F86" s="821"/>
      <c r="G86" s="821"/>
      <c r="H86" s="821"/>
      <c r="I86" s="821"/>
      <c r="J86" s="821"/>
      <c r="K86" s="821"/>
      <c r="L86" s="821"/>
      <c r="M86" s="822"/>
      <c r="N86" s="58">
        <f>L83+L84+L85</f>
        <v>717.70385102151499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3110.0500210932314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2606.1302959079126</v>
      </c>
      <c r="N48" s="280">
        <f>K48*M48</f>
        <v>2606.1302959079126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2606.1302959079126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820" t="s">
        <v>1037</v>
      </c>
      <c r="C76" s="821"/>
      <c r="D76" s="821"/>
      <c r="E76" s="821"/>
      <c r="F76" s="821"/>
      <c r="G76" s="821"/>
      <c r="H76" s="821"/>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2606.1302959079126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521.22605918158251</v>
      </c>
      <c r="M83" s="856"/>
      <c r="N83" s="57"/>
    </row>
    <row r="84" spans="1:14">
      <c r="B84" s="95" t="s">
        <v>1057</v>
      </c>
      <c r="C84" s="96"/>
      <c r="D84" s="96"/>
      <c r="E84" s="96"/>
      <c r="F84" s="96"/>
      <c r="G84" s="96"/>
      <c r="H84" s="96"/>
      <c r="I84" s="93"/>
      <c r="J84" s="94"/>
      <c r="K84" s="312">
        <v>0.05</v>
      </c>
      <c r="L84" s="855">
        <f>N78*K84</f>
        <v>130.30651479539563</v>
      </c>
      <c r="M84" s="856"/>
      <c r="N84" s="57"/>
    </row>
    <row r="85" spans="1:14" ht="15.75" thickBot="1">
      <c r="B85" s="97" t="s">
        <v>1058</v>
      </c>
      <c r="C85" s="98"/>
      <c r="D85" s="98"/>
      <c r="E85" s="98"/>
      <c r="F85" s="98"/>
      <c r="G85" s="98"/>
      <c r="H85" s="98"/>
      <c r="I85" s="99"/>
      <c r="J85" s="100"/>
      <c r="K85" s="313">
        <v>0.05</v>
      </c>
      <c r="L85" s="857">
        <f>N78*K85</f>
        <v>130.30651479539563</v>
      </c>
      <c r="M85" s="858"/>
      <c r="N85" s="57"/>
    </row>
    <row r="86" spans="1:14" ht="15.75" thickBot="1">
      <c r="B86" s="820" t="s">
        <v>1037</v>
      </c>
      <c r="C86" s="821"/>
      <c r="D86" s="821"/>
      <c r="E86" s="821"/>
      <c r="F86" s="821"/>
      <c r="G86" s="821"/>
      <c r="H86" s="821"/>
      <c r="I86" s="821"/>
      <c r="J86" s="821"/>
      <c r="K86" s="821"/>
      <c r="L86" s="821"/>
      <c r="M86" s="822"/>
      <c r="N86" s="58">
        <f>L83+L84+L85</f>
        <v>781.83908877237377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3387.9693846802866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2728.292653528596</v>
      </c>
      <c r="N48" s="280">
        <f>K48*M48</f>
        <v>2728.292653528596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2728.292653528596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2728.292653528596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545.65853070571927</v>
      </c>
      <c r="M83" s="856"/>
      <c r="N83" s="57"/>
    </row>
    <row r="84" spans="1:14">
      <c r="B84" s="95" t="s">
        <v>1057</v>
      </c>
      <c r="C84" s="96"/>
      <c r="D84" s="96"/>
      <c r="E84" s="96"/>
      <c r="F84" s="96"/>
      <c r="G84" s="96"/>
      <c r="H84" s="96"/>
      <c r="I84" s="93"/>
      <c r="J84" s="94"/>
      <c r="K84" s="312">
        <v>0.05</v>
      </c>
      <c r="L84" s="855">
        <f>N78*K84</f>
        <v>136.41463267642982</v>
      </c>
      <c r="M84" s="856"/>
      <c r="N84" s="57"/>
    </row>
    <row r="85" spans="1:14" ht="15.75" thickBot="1">
      <c r="B85" s="97" t="s">
        <v>1058</v>
      </c>
      <c r="C85" s="98"/>
      <c r="D85" s="98"/>
      <c r="E85" s="98"/>
      <c r="F85" s="98"/>
      <c r="G85" s="98"/>
      <c r="H85" s="98"/>
      <c r="I85" s="99"/>
      <c r="J85" s="100"/>
      <c r="K85" s="313">
        <v>0.05</v>
      </c>
      <c r="L85" s="857">
        <f>N78*K85</f>
        <v>136.41463267642982</v>
      </c>
      <c r="M85" s="858"/>
      <c r="N85" s="57"/>
    </row>
    <row r="86" spans="1:14" ht="15.75" thickBot="1">
      <c r="B86" s="820" t="s">
        <v>1037</v>
      </c>
      <c r="C86" s="821"/>
      <c r="D86" s="821"/>
      <c r="E86" s="821"/>
      <c r="F86" s="821"/>
      <c r="G86" s="821"/>
      <c r="H86" s="821"/>
      <c r="I86" s="821"/>
      <c r="J86" s="821"/>
      <c r="K86" s="821"/>
      <c r="L86" s="821"/>
      <c r="M86" s="822"/>
      <c r="N86" s="58">
        <f>L83+L84+L85</f>
        <v>818.48779605857897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3546.7804495871751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2697.752064123425</v>
      </c>
      <c r="N48" s="280">
        <f>K48*M48</f>
        <v>2697.752064123425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2697.752064123425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2697.752064123425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539.55041282468505</v>
      </c>
      <c r="M83" s="856"/>
      <c r="N83" s="57"/>
    </row>
    <row r="84" spans="1:14">
      <c r="B84" s="95" t="s">
        <v>1057</v>
      </c>
      <c r="C84" s="96"/>
      <c r="D84" s="96"/>
      <c r="E84" s="96"/>
      <c r="F84" s="96"/>
      <c r="G84" s="96"/>
      <c r="H84" s="96"/>
      <c r="I84" s="93"/>
      <c r="J84" s="94"/>
      <c r="K84" s="312">
        <v>0.05</v>
      </c>
      <c r="L84" s="855">
        <f>N78*K84</f>
        <v>134.88760320617126</v>
      </c>
      <c r="M84" s="856"/>
      <c r="N84" s="57"/>
    </row>
    <row r="85" spans="1:14" ht="15.75" thickBot="1">
      <c r="B85" s="97" t="s">
        <v>1058</v>
      </c>
      <c r="C85" s="98"/>
      <c r="D85" s="98"/>
      <c r="E85" s="98"/>
      <c r="F85" s="98"/>
      <c r="G85" s="98"/>
      <c r="H85" s="98"/>
      <c r="I85" s="99"/>
      <c r="J85" s="100"/>
      <c r="K85" s="313">
        <v>0.05</v>
      </c>
      <c r="L85" s="857">
        <f>N78*K85</f>
        <v>134.88760320617126</v>
      </c>
      <c r="M85" s="858"/>
      <c r="N85" s="57"/>
    </row>
    <row r="86" spans="1:14" ht="15.75" thickBot="1">
      <c r="B86" s="820" t="s">
        <v>1037</v>
      </c>
      <c r="C86" s="821"/>
      <c r="D86" s="821"/>
      <c r="E86" s="821"/>
      <c r="F86" s="821"/>
      <c r="G86" s="821"/>
      <c r="H86" s="821"/>
      <c r="I86" s="821"/>
      <c r="J86" s="821"/>
      <c r="K86" s="821"/>
      <c r="L86" s="821"/>
      <c r="M86" s="822"/>
      <c r="N86" s="58">
        <f>L83+L84+L85</f>
        <v>809.32561923702747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3507.0776833604523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2809.734225275718</v>
      </c>
      <c r="N48" s="280">
        <f>K48*M48</f>
        <v>2809.734225275718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2809.734225275718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2809.734225275718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561.94684505514363</v>
      </c>
      <c r="M83" s="856"/>
      <c r="N83" s="57"/>
    </row>
    <row r="84" spans="1:14">
      <c r="B84" s="95" t="s">
        <v>1057</v>
      </c>
      <c r="C84" s="96"/>
      <c r="D84" s="96"/>
      <c r="E84" s="96"/>
      <c r="F84" s="96"/>
      <c r="G84" s="96"/>
      <c r="H84" s="96"/>
      <c r="I84" s="93"/>
      <c r="J84" s="94"/>
      <c r="K84" s="312">
        <v>0.05</v>
      </c>
      <c r="L84" s="855">
        <f>N78*K84</f>
        <v>140.48671126378591</v>
      </c>
      <c r="M84" s="856"/>
      <c r="N84" s="57"/>
    </row>
    <row r="85" spans="1:14" ht="15.75" thickBot="1">
      <c r="B85" s="97" t="s">
        <v>1058</v>
      </c>
      <c r="C85" s="98"/>
      <c r="D85" s="98"/>
      <c r="E85" s="98"/>
      <c r="F85" s="98"/>
      <c r="G85" s="98"/>
      <c r="H85" s="98"/>
      <c r="I85" s="99"/>
      <c r="J85" s="100"/>
      <c r="K85" s="313">
        <v>0.05</v>
      </c>
      <c r="L85" s="857">
        <f>N78*K85</f>
        <v>140.48671126378591</v>
      </c>
      <c r="M85" s="858"/>
      <c r="N85" s="57"/>
    </row>
    <row r="86" spans="1:14" ht="15.75" thickBot="1">
      <c r="B86" s="820" t="s">
        <v>1037</v>
      </c>
      <c r="C86" s="821"/>
      <c r="D86" s="821"/>
      <c r="E86" s="821"/>
      <c r="F86" s="821"/>
      <c r="G86" s="821"/>
      <c r="H86" s="821"/>
      <c r="I86" s="821"/>
      <c r="J86" s="821"/>
      <c r="K86" s="821"/>
      <c r="L86" s="821"/>
      <c r="M86" s="822"/>
      <c r="N86" s="58">
        <f>L83+L84+L85</f>
        <v>842.92026758271538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3652.6544928584335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2809.734225275718</v>
      </c>
      <c r="N48" s="280">
        <f>K48*M48</f>
        <v>2809.734225275718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2809.734225275718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2809.734225275718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561.94684505514363</v>
      </c>
      <c r="M83" s="856"/>
      <c r="N83" s="57"/>
    </row>
    <row r="84" spans="1:14">
      <c r="B84" s="95" t="s">
        <v>1057</v>
      </c>
      <c r="C84" s="96"/>
      <c r="D84" s="96"/>
      <c r="E84" s="96"/>
      <c r="F84" s="96"/>
      <c r="G84" s="96"/>
      <c r="H84" s="96"/>
      <c r="I84" s="93"/>
      <c r="J84" s="94"/>
      <c r="K84" s="312">
        <v>0.05</v>
      </c>
      <c r="L84" s="855">
        <f>N78*K84</f>
        <v>140.48671126378591</v>
      </c>
      <c r="M84" s="856"/>
      <c r="N84" s="57"/>
    </row>
    <row r="85" spans="1:14" ht="15.75" thickBot="1">
      <c r="B85" s="97" t="s">
        <v>1058</v>
      </c>
      <c r="C85" s="98"/>
      <c r="D85" s="98"/>
      <c r="E85" s="98"/>
      <c r="F85" s="98"/>
      <c r="G85" s="98"/>
      <c r="H85" s="98"/>
      <c r="I85" s="99"/>
      <c r="J85" s="100"/>
      <c r="K85" s="313">
        <v>0.05</v>
      </c>
      <c r="L85" s="857">
        <f>N78*K85</f>
        <v>140.48671126378591</v>
      </c>
      <c r="M85" s="858"/>
      <c r="N85" s="57"/>
    </row>
    <row r="86" spans="1:14" ht="15.75" thickBot="1">
      <c r="B86" s="820" t="s">
        <v>1037</v>
      </c>
      <c r="C86" s="821"/>
      <c r="D86" s="821"/>
      <c r="E86" s="821"/>
      <c r="F86" s="821"/>
      <c r="G86" s="821"/>
      <c r="H86" s="821"/>
      <c r="I86" s="821"/>
      <c r="J86" s="821"/>
      <c r="K86" s="821"/>
      <c r="L86" s="821"/>
      <c r="M86" s="822"/>
      <c r="N86" s="58">
        <f>L83+L84+L85</f>
        <v>842.92026758271538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3652.6544928584335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3003.1579581751334</v>
      </c>
      <c r="N48" s="280">
        <f>K48*M48</f>
        <v>3003.1579581751334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3003.1579581751334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3003.1579581751334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600.63159163502667</v>
      </c>
      <c r="M83" s="856"/>
      <c r="N83" s="57"/>
    </row>
    <row r="84" spans="1:14">
      <c r="B84" s="95" t="s">
        <v>1057</v>
      </c>
      <c r="C84" s="96"/>
      <c r="D84" s="96"/>
      <c r="E84" s="96"/>
      <c r="F84" s="96"/>
      <c r="G84" s="96"/>
      <c r="H84" s="96"/>
      <c r="I84" s="93"/>
      <c r="J84" s="94"/>
      <c r="K84" s="312">
        <v>0.05</v>
      </c>
      <c r="L84" s="855">
        <f>N78*K84</f>
        <v>150.15789790875667</v>
      </c>
      <c r="M84" s="856"/>
      <c r="N84" s="57"/>
    </row>
    <row r="85" spans="1:14" ht="15.75" thickBot="1">
      <c r="B85" s="97" t="s">
        <v>1058</v>
      </c>
      <c r="C85" s="98"/>
      <c r="D85" s="98"/>
      <c r="E85" s="98"/>
      <c r="F85" s="98"/>
      <c r="G85" s="98"/>
      <c r="H85" s="98"/>
      <c r="I85" s="99"/>
      <c r="J85" s="100"/>
      <c r="K85" s="313">
        <v>0.05</v>
      </c>
      <c r="L85" s="857">
        <f>N78*K85</f>
        <v>150.15789790875667</v>
      </c>
      <c r="M85" s="858"/>
      <c r="N85" s="57"/>
    </row>
    <row r="86" spans="1:14" ht="15.75" thickBot="1">
      <c r="B86" s="820" t="s">
        <v>1037</v>
      </c>
      <c r="C86" s="821"/>
      <c r="D86" s="821"/>
      <c r="E86" s="821"/>
      <c r="F86" s="821"/>
      <c r="G86" s="821"/>
      <c r="H86" s="821"/>
      <c r="I86" s="821"/>
      <c r="J86" s="821"/>
      <c r="K86" s="821"/>
      <c r="L86" s="821"/>
      <c r="M86" s="822"/>
      <c r="N86" s="58">
        <f>L83+L84+L85</f>
        <v>900.94738745254006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3904.1053456276736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3155.8609052009879</v>
      </c>
      <c r="N48" s="280">
        <f>K48*M48</f>
        <v>3155.8609052009879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3155.8609052009879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3155.8609052009879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631.17218104019764</v>
      </c>
      <c r="M83" s="856"/>
      <c r="N83" s="57"/>
    </row>
    <row r="84" spans="1:14">
      <c r="B84" s="95" t="s">
        <v>1057</v>
      </c>
      <c r="C84" s="96"/>
      <c r="D84" s="96"/>
      <c r="E84" s="96"/>
      <c r="F84" s="96"/>
      <c r="G84" s="96"/>
      <c r="H84" s="96"/>
      <c r="I84" s="93"/>
      <c r="J84" s="94"/>
      <c r="K84" s="312">
        <v>0.05</v>
      </c>
      <c r="L84" s="855">
        <f>N78*K84</f>
        <v>157.79304526004941</v>
      </c>
      <c r="M84" s="856"/>
      <c r="N84" s="57"/>
    </row>
    <row r="85" spans="1:14" ht="15.75" thickBot="1">
      <c r="B85" s="97" t="s">
        <v>1058</v>
      </c>
      <c r="C85" s="98"/>
      <c r="D85" s="98"/>
      <c r="E85" s="98"/>
      <c r="F85" s="98"/>
      <c r="G85" s="98"/>
      <c r="H85" s="98"/>
      <c r="I85" s="99"/>
      <c r="J85" s="100"/>
      <c r="K85" s="313">
        <v>0.05</v>
      </c>
      <c r="L85" s="857">
        <f>N78*K85</f>
        <v>157.79304526004941</v>
      </c>
      <c r="M85" s="858"/>
      <c r="N85" s="57"/>
    </row>
    <row r="86" spans="1:14" ht="15.75" thickBot="1">
      <c r="B86" s="820" t="s">
        <v>1037</v>
      </c>
      <c r="C86" s="821"/>
      <c r="D86" s="821"/>
      <c r="E86" s="821"/>
      <c r="F86" s="821"/>
      <c r="G86" s="821"/>
      <c r="H86" s="821"/>
      <c r="I86" s="821"/>
      <c r="J86" s="821"/>
      <c r="K86" s="821"/>
      <c r="L86" s="821"/>
      <c r="M86" s="822"/>
      <c r="N86" s="58">
        <f>L83+L84+L85</f>
        <v>946.75827156029652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4102.6191767612845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3278.0232628216713</v>
      </c>
      <c r="N48" s="280">
        <f>K48*M48</f>
        <v>3278.0232628216713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3278.0232628216713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3278.0232628216713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655.60465256433429</v>
      </c>
      <c r="M83" s="856"/>
      <c r="N83" s="57"/>
    </row>
    <row r="84" spans="1:14">
      <c r="B84" s="95" t="s">
        <v>1057</v>
      </c>
      <c r="C84" s="96"/>
      <c r="D84" s="96"/>
      <c r="E84" s="96"/>
      <c r="F84" s="96"/>
      <c r="G84" s="96"/>
      <c r="H84" s="96"/>
      <c r="I84" s="93"/>
      <c r="J84" s="94"/>
      <c r="K84" s="312">
        <v>0.05</v>
      </c>
      <c r="L84" s="855">
        <f>N78*K84</f>
        <v>163.90116314108357</v>
      </c>
      <c r="M84" s="856"/>
      <c r="N84" s="57"/>
    </row>
    <row r="85" spans="1:14" ht="15.75" thickBot="1">
      <c r="B85" s="97" t="s">
        <v>1058</v>
      </c>
      <c r="C85" s="98"/>
      <c r="D85" s="98"/>
      <c r="E85" s="98"/>
      <c r="F85" s="98"/>
      <c r="G85" s="98"/>
      <c r="H85" s="98"/>
      <c r="I85" s="99"/>
      <c r="J85" s="100"/>
      <c r="K85" s="313">
        <v>0.05</v>
      </c>
      <c r="L85" s="857">
        <f>N78*K85</f>
        <v>163.90116314108357</v>
      </c>
      <c r="M85" s="858"/>
      <c r="N85" s="57"/>
    </row>
    <row r="86" spans="1:14" ht="15.75" thickBot="1">
      <c r="B86" s="820" t="s">
        <v>1037</v>
      </c>
      <c r="C86" s="821"/>
      <c r="D86" s="821"/>
      <c r="E86" s="821"/>
      <c r="F86" s="821"/>
      <c r="G86" s="821"/>
      <c r="H86" s="821"/>
      <c r="I86" s="821"/>
      <c r="J86" s="821"/>
      <c r="K86" s="821"/>
      <c r="L86" s="821"/>
      <c r="M86" s="822"/>
      <c r="N86" s="58">
        <f>L83+L84+L85</f>
        <v>983.40697884650137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4261.430241668173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2780</v>
      </c>
      <c r="N48" s="280">
        <f>K48*M48</f>
        <v>2780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2780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2780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556</v>
      </c>
      <c r="M83" s="856"/>
      <c r="N83" s="57"/>
    </row>
    <row r="84" spans="1:14">
      <c r="B84" s="95" t="s">
        <v>1057</v>
      </c>
      <c r="C84" s="96"/>
      <c r="D84" s="96"/>
      <c r="E84" s="96"/>
      <c r="F84" s="96"/>
      <c r="G84" s="96"/>
      <c r="H84" s="96"/>
      <c r="I84" s="93"/>
      <c r="J84" s="94"/>
      <c r="K84" s="312">
        <v>0.05</v>
      </c>
      <c r="L84" s="855">
        <f>N78*K84</f>
        <v>139</v>
      </c>
      <c r="M84" s="856"/>
      <c r="N84" s="57"/>
    </row>
    <row r="85" spans="1:14" ht="15.75" thickBot="1">
      <c r="B85" s="97" t="s">
        <v>1058</v>
      </c>
      <c r="C85" s="98"/>
      <c r="D85" s="98"/>
      <c r="E85" s="98"/>
      <c r="F85" s="98"/>
      <c r="G85" s="98"/>
      <c r="H85" s="98"/>
      <c r="I85" s="99"/>
      <c r="J85" s="100"/>
      <c r="K85" s="313">
        <v>0.05</v>
      </c>
      <c r="L85" s="857">
        <f>N78*K85</f>
        <v>139</v>
      </c>
      <c r="M85" s="858"/>
      <c r="N85" s="57"/>
    </row>
    <row r="86" spans="1:14" ht="15.75" thickBot="1">
      <c r="B86" s="820" t="s">
        <v>1037</v>
      </c>
      <c r="C86" s="821"/>
      <c r="D86" s="821"/>
      <c r="E86" s="821"/>
      <c r="F86" s="821"/>
      <c r="G86" s="821"/>
      <c r="H86" s="821"/>
      <c r="I86" s="821"/>
      <c r="J86" s="821"/>
      <c r="K86" s="821"/>
      <c r="L86" s="821"/>
      <c r="M86" s="822"/>
      <c r="N86" s="58">
        <f>L83+L84+L85</f>
        <v>834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N75*M41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2127.6610618935692</v>
      </c>
      <c r="N48" s="280">
        <f>K48*M48</f>
        <v>2127.6610618935692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2127.6610618935692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8"/>
      <c r="M64" s="899"/>
      <c r="N64" s="133"/>
    </row>
    <row r="65" spans="1:14" ht="15.75" thickBot="1">
      <c r="B65" s="909" t="s">
        <v>1037</v>
      </c>
      <c r="C65" s="863"/>
      <c r="D65" s="863"/>
      <c r="E65" s="863"/>
      <c r="F65" s="863"/>
      <c r="G65" s="863"/>
      <c r="H65" s="863"/>
      <c r="I65" s="863"/>
      <c r="J65" s="863"/>
      <c r="K65" s="863"/>
      <c r="L65" s="863"/>
      <c r="M65" s="86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9" t="s">
        <v>1047</v>
      </c>
      <c r="C69" s="860"/>
      <c r="D69" s="860"/>
      <c r="E69" s="860"/>
      <c r="F69" s="860"/>
      <c r="G69" s="860"/>
      <c r="H69" s="860"/>
      <c r="I69" s="79" t="s">
        <v>1048</v>
      </c>
      <c r="J69" s="81" t="s">
        <v>1494</v>
      </c>
      <c r="K69" s="80" t="s">
        <v>1050</v>
      </c>
      <c r="L69" s="861" t="s">
        <v>1034</v>
      </c>
      <c r="M69" s="862"/>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6"/>
      <c r="C74" s="897"/>
      <c r="D74" s="897"/>
      <c r="E74" s="897"/>
      <c r="F74" s="897"/>
      <c r="G74" s="897"/>
      <c r="H74" s="897"/>
      <c r="I74" s="132"/>
      <c r="J74" s="132"/>
      <c r="K74" s="132"/>
      <c r="L74" s="910"/>
      <c r="M74" s="910"/>
      <c r="N74" s="51"/>
    </row>
    <row r="75" spans="1:14" ht="15.75" thickBot="1">
      <c r="B75" s="909" t="s">
        <v>1037</v>
      </c>
      <c r="C75" s="863"/>
      <c r="D75" s="863"/>
      <c r="E75" s="863"/>
      <c r="F75" s="863"/>
      <c r="G75" s="863"/>
      <c r="H75" s="863"/>
      <c r="I75" s="863"/>
      <c r="J75" s="863"/>
      <c r="K75" s="863"/>
      <c r="L75" s="863"/>
      <c r="M75" s="864"/>
      <c r="N75" s="309">
        <f>SUM(N70:N74)</f>
        <v>51.067205206099999</v>
      </c>
    </row>
    <row r="76" spans="1:14" ht="15.75" thickBot="1">
      <c r="B76" s="39"/>
      <c r="C76" s="40"/>
      <c r="D76" s="40"/>
      <c r="E76" s="40"/>
      <c r="F76" s="40"/>
      <c r="G76" s="40"/>
      <c r="H76" s="40"/>
      <c r="I76" s="40"/>
      <c r="J76" s="40"/>
      <c r="K76" s="40"/>
      <c r="L76" s="40"/>
      <c r="M76" s="40"/>
      <c r="N76" s="41"/>
    </row>
    <row r="77" spans="1:14" ht="15.75" thickBot="1">
      <c r="B77" s="820" t="s">
        <v>1051</v>
      </c>
      <c r="C77" s="821"/>
      <c r="D77" s="821"/>
      <c r="E77" s="821"/>
      <c r="F77" s="821"/>
      <c r="G77" s="821"/>
      <c r="H77" s="821"/>
      <c r="I77" s="821"/>
      <c r="J77" s="821"/>
      <c r="K77" s="821"/>
      <c r="L77" s="821"/>
      <c r="M77" s="822"/>
      <c r="N77" s="105">
        <f>N43+N54+N65+N75</f>
        <v>2503.4146820210362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500.68293640420728</v>
      </c>
      <c r="M82" s="856"/>
      <c r="N82" s="57"/>
    </row>
    <row r="83" spans="1:14">
      <c r="B83" s="95" t="s">
        <v>1057</v>
      </c>
      <c r="C83" s="96"/>
      <c r="D83" s="96"/>
      <c r="E83" s="96"/>
      <c r="F83" s="96"/>
      <c r="G83" s="96"/>
      <c r="H83" s="96"/>
      <c r="I83" s="93"/>
      <c r="J83" s="94"/>
      <c r="K83" s="312">
        <v>0.05</v>
      </c>
      <c r="L83" s="855">
        <f>N77*K83</f>
        <v>125.17073410105182</v>
      </c>
      <c r="M83" s="856"/>
      <c r="N83" s="57"/>
    </row>
    <row r="84" spans="1:14" ht="15.75" thickBot="1">
      <c r="B84" s="97" t="s">
        <v>1058</v>
      </c>
      <c r="C84" s="98"/>
      <c r="D84" s="98"/>
      <c r="E84" s="98"/>
      <c r="F84" s="98"/>
      <c r="G84" s="98"/>
      <c r="H84" s="98"/>
      <c r="I84" s="99"/>
      <c r="J84" s="100"/>
      <c r="K84" s="313">
        <v>0.05</v>
      </c>
      <c r="L84" s="857">
        <f>N77*K84</f>
        <v>125.17073410105182</v>
      </c>
      <c r="M84" s="858"/>
      <c r="N84" s="57"/>
    </row>
    <row r="85" spans="1:14" ht="15.75" thickBot="1">
      <c r="B85" s="820" t="s">
        <v>1037</v>
      </c>
      <c r="C85" s="821"/>
      <c r="D85" s="821"/>
      <c r="E85" s="821"/>
      <c r="F85" s="821"/>
      <c r="G85" s="821"/>
      <c r="H85" s="821"/>
      <c r="I85" s="821"/>
      <c r="J85" s="821"/>
      <c r="K85" s="821"/>
      <c r="L85" s="821"/>
      <c r="M85" s="822"/>
      <c r="N85" s="58">
        <f>L82+L83+L84</f>
        <v>751.0244046063109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3254.439086627347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2158.2016512987402</v>
      </c>
      <c r="N48" s="280">
        <f>K48*M48</f>
        <v>2158.2016512987402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2158.2016512987402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2533.9552714262072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506.79105428524144</v>
      </c>
      <c r="M83" s="856"/>
      <c r="N83" s="57"/>
    </row>
    <row r="84" spans="1:14">
      <c r="B84" s="95" t="s">
        <v>1057</v>
      </c>
      <c r="C84" s="96"/>
      <c r="D84" s="96"/>
      <c r="E84" s="96"/>
      <c r="F84" s="96"/>
      <c r="G84" s="96"/>
      <c r="H84" s="96"/>
      <c r="I84" s="93"/>
      <c r="J84" s="94"/>
      <c r="K84" s="312">
        <v>0.05</v>
      </c>
      <c r="L84" s="855">
        <f>N78*K84</f>
        <v>126.69776357131036</v>
      </c>
      <c r="M84" s="856"/>
      <c r="N84" s="57"/>
    </row>
    <row r="85" spans="1:14" ht="15.75" thickBot="1">
      <c r="B85" s="97" t="s">
        <v>1058</v>
      </c>
      <c r="C85" s="98"/>
      <c r="D85" s="98"/>
      <c r="E85" s="98"/>
      <c r="F85" s="98"/>
      <c r="G85" s="98"/>
      <c r="H85" s="98"/>
      <c r="I85" s="99"/>
      <c r="J85" s="100"/>
      <c r="K85" s="313">
        <v>0.05</v>
      </c>
      <c r="L85" s="857">
        <f>N78*K85</f>
        <v>126.69776357131036</v>
      </c>
      <c r="M85" s="858"/>
      <c r="N85" s="57"/>
    </row>
    <row r="86" spans="1:14" ht="15.75" thickBot="1">
      <c r="B86" s="820" t="s">
        <v>1037</v>
      </c>
      <c r="C86" s="821"/>
      <c r="D86" s="821"/>
      <c r="E86" s="821"/>
      <c r="F86" s="821"/>
      <c r="G86" s="821"/>
      <c r="H86" s="821"/>
      <c r="I86" s="821"/>
      <c r="J86" s="821"/>
      <c r="K86" s="821"/>
      <c r="L86" s="821"/>
      <c r="M86" s="822"/>
      <c r="N86" s="58">
        <f>L83+L84+L85</f>
        <v>760.18658142786217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3294.1418528540694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16491.918278792258</v>
      </c>
      <c r="N48" s="280">
        <f>K48*M48</f>
        <v>4947.5754836376773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4947.5754836376773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5323.3291037651443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1064.6658207530288</v>
      </c>
      <c r="M83" s="856"/>
      <c r="N83" s="57"/>
    </row>
    <row r="84" spans="1:14">
      <c r="B84" s="95" t="s">
        <v>1057</v>
      </c>
      <c r="C84" s="96"/>
      <c r="D84" s="96"/>
      <c r="E84" s="96"/>
      <c r="F84" s="96"/>
      <c r="G84" s="96"/>
      <c r="H84" s="96"/>
      <c r="I84" s="93"/>
      <c r="J84" s="94"/>
      <c r="K84" s="312">
        <v>0.05</v>
      </c>
      <c r="L84" s="855">
        <f>N78*K84</f>
        <v>266.1664551882572</v>
      </c>
      <c r="M84" s="856"/>
      <c r="N84" s="57"/>
    </row>
    <row r="85" spans="1:14" ht="15.75" thickBot="1">
      <c r="B85" s="97" t="s">
        <v>1058</v>
      </c>
      <c r="C85" s="98"/>
      <c r="D85" s="98"/>
      <c r="E85" s="98"/>
      <c r="F85" s="98"/>
      <c r="G85" s="98"/>
      <c r="H85" s="98"/>
      <c r="I85" s="99"/>
      <c r="J85" s="100"/>
      <c r="K85" s="313">
        <v>0.05</v>
      </c>
      <c r="L85" s="857">
        <f>N78*K85</f>
        <v>266.1664551882572</v>
      </c>
      <c r="M85" s="858"/>
      <c r="N85" s="57"/>
    </row>
    <row r="86" spans="1:14" ht="15.75" thickBot="1">
      <c r="B86" s="820" t="s">
        <v>1037</v>
      </c>
      <c r="C86" s="821"/>
      <c r="D86" s="821"/>
      <c r="E86" s="821"/>
      <c r="F86" s="821"/>
      <c r="G86" s="821"/>
      <c r="H86" s="821"/>
      <c r="I86" s="821"/>
      <c r="J86" s="821"/>
      <c r="K86" s="821"/>
      <c r="L86" s="821"/>
      <c r="M86" s="822"/>
      <c r="N86" s="58">
        <f>L83+L84+L85</f>
        <v>1596.9987311295433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6920.3278348946878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952" t="str">
        <f>VLOOKUP(A36,EQUIPOS!A6:D154,3,FALSE)</f>
        <v>Carrotanque Irrigador de asfalto, 1000 GALONES DE CAPACIDAD</v>
      </c>
      <c r="C36" s="953"/>
      <c r="D36" s="953"/>
      <c r="E36" s="953"/>
      <c r="F36" s="953"/>
      <c r="G36" s="953"/>
      <c r="H36" s="954"/>
      <c r="I36" s="275"/>
      <c r="J36" s="276"/>
      <c r="K36" s="277">
        <f>VLOOKUP(A36,EQUIPOS!A6:D163,4,FALSE)</f>
        <v>112087.87143465306</v>
      </c>
      <c r="L36" s="278"/>
      <c r="M36" s="279">
        <v>500</v>
      </c>
      <c r="N36" s="280">
        <f>K36/M36</f>
        <v>224.17574286930613</v>
      </c>
    </row>
    <row r="37" spans="1:14">
      <c r="A37" s="119" t="s">
        <v>176</v>
      </c>
      <c r="B37" s="952" t="str">
        <f>VLOOKUP(A37,EQUIPOS!A7:D154,3,FALSE)</f>
        <v xml:space="preserve">Compresor (barrido y soplado)
</v>
      </c>
      <c r="C37" s="953"/>
      <c r="D37" s="953"/>
      <c r="E37" s="953"/>
      <c r="F37" s="953"/>
      <c r="G37" s="953"/>
      <c r="H37" s="954"/>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3017.8399999999997</v>
      </c>
      <c r="N48" s="280">
        <f>K48*M48</f>
        <v>1358.0279999999998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1358.0279999999998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1733.7816201274668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346.75632402549337</v>
      </c>
      <c r="M83" s="856"/>
      <c r="N83" s="57"/>
    </row>
    <row r="84" spans="1:14">
      <c r="B84" s="95" t="s">
        <v>1057</v>
      </c>
      <c r="C84" s="96"/>
      <c r="D84" s="96"/>
      <c r="E84" s="96"/>
      <c r="F84" s="96"/>
      <c r="G84" s="96"/>
      <c r="H84" s="96"/>
      <c r="I84" s="93"/>
      <c r="J84" s="94"/>
      <c r="K84" s="312">
        <v>0.05</v>
      </c>
      <c r="L84" s="855">
        <f>N78*K84</f>
        <v>86.689081006373343</v>
      </c>
      <c r="M84" s="856"/>
      <c r="N84" s="57"/>
    </row>
    <row r="85" spans="1:14" ht="15.75" thickBot="1">
      <c r="B85" s="97" t="s">
        <v>1058</v>
      </c>
      <c r="C85" s="98"/>
      <c r="D85" s="98"/>
      <c r="E85" s="98"/>
      <c r="F85" s="98"/>
      <c r="G85" s="98"/>
      <c r="H85" s="98"/>
      <c r="I85" s="99"/>
      <c r="J85" s="100"/>
      <c r="K85" s="313">
        <v>0.05</v>
      </c>
      <c r="L85" s="857">
        <f>N78*K85</f>
        <v>86.689081006373343</v>
      </c>
      <c r="M85" s="858"/>
      <c r="N85" s="57"/>
    </row>
    <row r="86" spans="1:14" ht="15.75" thickBot="1">
      <c r="B86" s="820" t="s">
        <v>1037</v>
      </c>
      <c r="C86" s="821"/>
      <c r="D86" s="821"/>
      <c r="E86" s="821"/>
      <c r="F86" s="821"/>
      <c r="G86" s="821"/>
      <c r="H86" s="821"/>
      <c r="I86" s="821"/>
      <c r="J86" s="821"/>
      <c r="K86" s="821"/>
      <c r="L86" s="821"/>
      <c r="M86" s="822"/>
      <c r="N86" s="58">
        <f>L83+L84+L85</f>
        <v>520.13448603824008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2253.9161061657069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4"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3293.2935575242568</v>
      </c>
      <c r="N48" s="280">
        <f>K48*M48</f>
        <v>1481.9821008859155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1481.9821008859155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1857.7357210133828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371.54714420267658</v>
      </c>
      <c r="M83" s="856"/>
      <c r="N83" s="57"/>
    </row>
    <row r="84" spans="1:14">
      <c r="B84" s="95" t="s">
        <v>1057</v>
      </c>
      <c r="C84" s="96"/>
      <c r="D84" s="96"/>
      <c r="E84" s="96"/>
      <c r="F84" s="96"/>
      <c r="G84" s="96"/>
      <c r="H84" s="96"/>
      <c r="I84" s="93"/>
      <c r="J84" s="94"/>
      <c r="K84" s="312">
        <v>0.05</v>
      </c>
      <c r="L84" s="855">
        <f>N78*K84</f>
        <v>92.886786050669144</v>
      </c>
      <c r="M84" s="856"/>
      <c r="N84" s="57"/>
    </row>
    <row r="85" spans="1:14" ht="15.75" thickBot="1">
      <c r="B85" s="97" t="s">
        <v>1058</v>
      </c>
      <c r="C85" s="98"/>
      <c r="D85" s="98"/>
      <c r="E85" s="98"/>
      <c r="F85" s="98"/>
      <c r="G85" s="98"/>
      <c r="H85" s="98"/>
      <c r="I85" s="99"/>
      <c r="J85" s="100"/>
      <c r="K85" s="313">
        <v>0.05</v>
      </c>
      <c r="L85" s="857">
        <f>N78*K85</f>
        <v>92.886786050669144</v>
      </c>
      <c r="M85" s="858"/>
      <c r="N85" s="57"/>
    </row>
    <row r="86" spans="1:14" ht="15.75" thickBot="1">
      <c r="B86" s="820" t="s">
        <v>1037</v>
      </c>
      <c r="C86" s="821"/>
      <c r="D86" s="821"/>
      <c r="E86" s="821"/>
      <c r="F86" s="821"/>
      <c r="G86" s="821"/>
      <c r="H86" s="821"/>
      <c r="I86" s="821"/>
      <c r="J86" s="821"/>
      <c r="K86" s="821"/>
      <c r="L86" s="821"/>
      <c r="M86" s="822"/>
      <c r="N86" s="58">
        <f>L83+L84+L85</f>
        <v>557.32071630401481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2415.0564373173975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2463.6075453504486</v>
      </c>
      <c r="N48" s="280">
        <f>K48*M48</f>
        <v>1108.623395407702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1108.623395407702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1484.377015535169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296.87540310703383</v>
      </c>
      <c r="M83" s="856"/>
      <c r="N83" s="57"/>
    </row>
    <row r="84" spans="1:14">
      <c r="B84" s="95" t="s">
        <v>1057</v>
      </c>
      <c r="C84" s="96"/>
      <c r="D84" s="96"/>
      <c r="E84" s="96"/>
      <c r="F84" s="96"/>
      <c r="G84" s="96"/>
      <c r="H84" s="96"/>
      <c r="I84" s="93"/>
      <c r="J84" s="94"/>
      <c r="K84" s="312">
        <v>0.05</v>
      </c>
      <c r="L84" s="855">
        <f>N78*K84</f>
        <v>74.218850776758458</v>
      </c>
      <c r="M84" s="856"/>
      <c r="N84" s="57"/>
    </row>
    <row r="85" spans="1:14" ht="15.75" thickBot="1">
      <c r="B85" s="97" t="s">
        <v>1058</v>
      </c>
      <c r="C85" s="98"/>
      <c r="D85" s="98"/>
      <c r="E85" s="98"/>
      <c r="F85" s="98"/>
      <c r="G85" s="98"/>
      <c r="H85" s="98"/>
      <c r="I85" s="99"/>
      <c r="J85" s="100"/>
      <c r="K85" s="313">
        <v>0.05</v>
      </c>
      <c r="L85" s="857">
        <f>N78*K85</f>
        <v>74.218850776758458</v>
      </c>
      <c r="M85" s="858"/>
      <c r="N85" s="57"/>
    </row>
    <row r="86" spans="1:14" ht="15.75" thickBot="1">
      <c r="B86" s="820" t="s">
        <v>1037</v>
      </c>
      <c r="C86" s="821"/>
      <c r="D86" s="821"/>
      <c r="E86" s="821"/>
      <c r="F86" s="821"/>
      <c r="G86" s="821"/>
      <c r="H86" s="821"/>
      <c r="I86" s="821"/>
      <c r="J86" s="821"/>
      <c r="K86" s="821"/>
      <c r="L86" s="821"/>
      <c r="M86" s="822"/>
      <c r="N86" s="58">
        <f>L83+L84+L85</f>
        <v>445.31310466055078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1929.6901201957198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500</v>
      </c>
      <c r="N36" s="280">
        <f>K36/M36</f>
        <v>224.17574286930613</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500</v>
      </c>
      <c r="N37" s="280">
        <f>K37/M37</f>
        <v>100</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0.51067205206099997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324.68641492136715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3445.9965045501108</v>
      </c>
      <c r="N48" s="280">
        <f>K48*M48</f>
        <v>1550.6984270475498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1550.6984270475498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1926.452047175017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385.29040943500343</v>
      </c>
      <c r="M83" s="856"/>
      <c r="N83" s="57"/>
    </row>
    <row r="84" spans="1:14">
      <c r="B84" s="95" t="s">
        <v>1057</v>
      </c>
      <c r="C84" s="96"/>
      <c r="D84" s="96"/>
      <c r="E84" s="96"/>
      <c r="F84" s="96"/>
      <c r="G84" s="96"/>
      <c r="H84" s="96"/>
      <c r="I84" s="93"/>
      <c r="J84" s="94"/>
      <c r="K84" s="312">
        <v>0.05</v>
      </c>
      <c r="L84" s="855">
        <f>N78*K84</f>
        <v>96.322602358750856</v>
      </c>
      <c r="M84" s="856"/>
      <c r="N84" s="57"/>
    </row>
    <row r="85" spans="1:14" ht="15.75" thickBot="1">
      <c r="B85" s="97" t="s">
        <v>1058</v>
      </c>
      <c r="C85" s="98"/>
      <c r="D85" s="98"/>
      <c r="E85" s="98"/>
      <c r="F85" s="98"/>
      <c r="G85" s="98"/>
      <c r="H85" s="98"/>
      <c r="I85" s="99"/>
      <c r="J85" s="100"/>
      <c r="K85" s="313">
        <v>0.05</v>
      </c>
      <c r="L85" s="857">
        <f>N78*K85</f>
        <v>96.322602358750856</v>
      </c>
      <c r="M85" s="858"/>
      <c r="N85" s="57"/>
    </row>
    <row r="86" spans="1:14" ht="15.75" thickBot="1">
      <c r="B86" s="820" t="s">
        <v>1037</v>
      </c>
      <c r="C86" s="821"/>
      <c r="D86" s="821"/>
      <c r="E86" s="821"/>
      <c r="F86" s="821"/>
      <c r="G86" s="821"/>
      <c r="H86" s="821"/>
      <c r="I86" s="821"/>
      <c r="J86" s="821"/>
      <c r="K86" s="821"/>
      <c r="L86" s="821"/>
      <c r="M86" s="822"/>
      <c r="N86" s="58">
        <f>L83+L84+L85</f>
        <v>577.93561415250508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2504.387661327522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400</v>
      </c>
      <c r="N36" s="280">
        <f>K36/M36</f>
        <v>280.21967858663265</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400</v>
      </c>
      <c r="N37" s="280">
        <f>K37/M37</f>
        <v>331.50039378458928</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400</v>
      </c>
      <c r="N38" s="280">
        <f>K38/M38</f>
        <v>125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400</v>
      </c>
      <c r="M39" s="875"/>
      <c r="N39" s="280">
        <f>K39/L39</f>
        <v>113.14966847594722</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N75*M41</f>
        <v>0.957510097614375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850.8272509447836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3293.2935575242568</v>
      </c>
      <c r="N48" s="280">
        <f>K48*M48</f>
        <v>6026.7272102693905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74722.642077984681</v>
      </c>
      <c r="N49" s="280">
        <f>K49*M49</f>
        <v>1419.730199481709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7446.4574097510995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7">
        <f>VLOOKUP(A58,TRANSPORTE!A5:D117,4,FALSE)</f>
        <v>1380</v>
      </c>
      <c r="M58" s="908"/>
      <c r="N58" s="295">
        <f>K58*L58</f>
        <v>26.22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26.22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95.751009761437501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8419.2556704573199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1683.851134091464</v>
      </c>
      <c r="M82" s="856"/>
      <c r="N82" s="57"/>
    </row>
    <row r="83" spans="1:14">
      <c r="B83" s="95" t="s">
        <v>1057</v>
      </c>
      <c r="C83" s="96"/>
      <c r="D83" s="96"/>
      <c r="E83" s="96"/>
      <c r="F83" s="96"/>
      <c r="G83" s="96"/>
      <c r="H83" s="96"/>
      <c r="I83" s="93"/>
      <c r="J83" s="94"/>
      <c r="K83" s="312">
        <v>0.05</v>
      </c>
      <c r="L83" s="855">
        <f>N77*K83</f>
        <v>420.962783522866</v>
      </c>
      <c r="M83" s="856"/>
      <c r="N83" s="57"/>
    </row>
    <row r="84" spans="1:14" ht="15.75" thickBot="1">
      <c r="B84" s="97" t="s">
        <v>1058</v>
      </c>
      <c r="C84" s="98"/>
      <c r="D84" s="98"/>
      <c r="E84" s="98"/>
      <c r="F84" s="98"/>
      <c r="G84" s="98"/>
      <c r="H84" s="98"/>
      <c r="I84" s="99"/>
      <c r="J84" s="100"/>
      <c r="K84" s="313">
        <v>0.05</v>
      </c>
      <c r="L84" s="857">
        <f>N77*K84</f>
        <v>420.962783522866</v>
      </c>
      <c r="M84" s="858"/>
      <c r="N84" s="57"/>
    </row>
    <row r="85" spans="1:14" ht="15.75" thickBot="1">
      <c r="B85" s="820" t="s">
        <v>1037</v>
      </c>
      <c r="C85" s="821"/>
      <c r="D85" s="821"/>
      <c r="E85" s="821"/>
      <c r="F85" s="821"/>
      <c r="G85" s="821"/>
      <c r="H85" s="821"/>
      <c r="I85" s="821"/>
      <c r="J85" s="821"/>
      <c r="K85" s="821"/>
      <c r="L85" s="821"/>
      <c r="M85" s="822"/>
      <c r="N85" s="58">
        <f>L82+L83+L84</f>
        <v>2525.7767011371961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10945.032371594516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400</v>
      </c>
      <c r="N36" s="280">
        <f>K36/M36</f>
        <v>280.21967858663265</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400</v>
      </c>
      <c r="N37" s="280">
        <f>K37/M37</f>
        <v>331.50039378458928</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400</v>
      </c>
      <c r="N38" s="280">
        <f>K38/M38</f>
        <v>125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400</v>
      </c>
      <c r="M39" s="875"/>
      <c r="N39" s="280">
        <f>K39/L39</f>
        <v>113.14966847594722</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0.957510097614375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850.8272509447836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3293.2935575242568</v>
      </c>
      <c r="N48" s="280">
        <f>K48*M48</f>
        <v>4939.940336286385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74722.642077984681</v>
      </c>
      <c r="N49" s="280">
        <f>K49*M49</f>
        <v>971.39434701380083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5911.334683300186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7">
        <f>VLOOKUP(A58,TRANSPORTE!A5:D117,4,FALSE)</f>
        <v>1380</v>
      </c>
      <c r="M58" s="908"/>
      <c r="N58" s="295">
        <f>K58*L58</f>
        <v>17.939999999999998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17.939999999999998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6875.8529440064067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1375.1705888012814</v>
      </c>
      <c r="M83" s="856"/>
      <c r="N83" s="57"/>
    </row>
    <row r="84" spans="1:14">
      <c r="B84" s="95" t="s">
        <v>1057</v>
      </c>
      <c r="C84" s="96"/>
      <c r="D84" s="96"/>
      <c r="E84" s="96"/>
      <c r="F84" s="96"/>
      <c r="G84" s="96"/>
      <c r="H84" s="96"/>
      <c r="I84" s="93"/>
      <c r="J84" s="94"/>
      <c r="K84" s="312">
        <v>0.05</v>
      </c>
      <c r="L84" s="855">
        <f>N78*K84</f>
        <v>343.79264720032035</v>
      </c>
      <c r="M84" s="856"/>
      <c r="N84" s="57"/>
    </row>
    <row r="85" spans="1:14" ht="15.75" thickBot="1">
      <c r="B85" s="97" t="s">
        <v>1058</v>
      </c>
      <c r="C85" s="98"/>
      <c r="D85" s="98"/>
      <c r="E85" s="98"/>
      <c r="F85" s="98"/>
      <c r="G85" s="98"/>
      <c r="H85" s="98"/>
      <c r="I85" s="99"/>
      <c r="J85" s="100"/>
      <c r="K85" s="313">
        <v>0.05</v>
      </c>
      <c r="L85" s="857">
        <f>N78*K85</f>
        <v>343.79264720032035</v>
      </c>
      <c r="M85" s="858"/>
      <c r="N85" s="57"/>
    </row>
    <row r="86" spans="1:14" ht="15.75" thickBot="1">
      <c r="B86" s="820" t="s">
        <v>1037</v>
      </c>
      <c r="C86" s="821"/>
      <c r="D86" s="821"/>
      <c r="E86" s="821"/>
      <c r="F86" s="821"/>
      <c r="G86" s="821"/>
      <c r="H86" s="821"/>
      <c r="I86" s="821"/>
      <c r="J86" s="821"/>
      <c r="K86" s="821"/>
      <c r="L86" s="821"/>
      <c r="M86" s="822"/>
      <c r="N86" s="58">
        <f>L83+L84+L85</f>
        <v>2062.7558832019222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8938.6088272083289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400</v>
      </c>
      <c r="N36" s="280">
        <f>K36/M36</f>
        <v>280.21967858663265</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400</v>
      </c>
      <c r="N37" s="280">
        <f>K37/M37</f>
        <v>331.50039378458928</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400</v>
      </c>
      <c r="N38" s="280">
        <f>K38/M38</f>
        <v>125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400</v>
      </c>
      <c r="M39" s="875"/>
      <c r="N39" s="280">
        <f>K39/L39</f>
        <v>113.14966847594722</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0.957510097614375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850.8272509447836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3293.2935575242568</v>
      </c>
      <c r="N48" s="280">
        <f>K48*M48</f>
        <v>6026.7272102693905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74722.642077984681</v>
      </c>
      <c r="N49" s="280">
        <f>K49*M49</f>
        <v>1419.730199481709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7446.4574097510995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7">
        <f>VLOOKUP(A58,TRANSPORTE!A5:D117,4,FALSE)</f>
        <v>1380</v>
      </c>
      <c r="M58" s="908"/>
      <c r="N58" s="295">
        <f>K58*L58</f>
        <v>26.22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26.22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8419.2556704573199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1683.851134091464</v>
      </c>
      <c r="M83" s="856"/>
      <c r="N83" s="57"/>
    </row>
    <row r="84" spans="1:14">
      <c r="B84" s="95" t="s">
        <v>1057</v>
      </c>
      <c r="C84" s="96"/>
      <c r="D84" s="96"/>
      <c r="E84" s="96"/>
      <c r="F84" s="96"/>
      <c r="G84" s="96"/>
      <c r="H84" s="96"/>
      <c r="I84" s="93"/>
      <c r="J84" s="94"/>
      <c r="K84" s="312">
        <v>0.05</v>
      </c>
      <c r="L84" s="855">
        <f>N78*K84</f>
        <v>420.962783522866</v>
      </c>
      <c r="M84" s="856"/>
      <c r="N84" s="57"/>
    </row>
    <row r="85" spans="1:14" ht="15.75" thickBot="1">
      <c r="B85" s="97" t="s">
        <v>1058</v>
      </c>
      <c r="C85" s="98"/>
      <c r="D85" s="98"/>
      <c r="E85" s="98"/>
      <c r="F85" s="98"/>
      <c r="G85" s="98"/>
      <c r="H85" s="98"/>
      <c r="I85" s="99"/>
      <c r="J85" s="100"/>
      <c r="K85" s="313">
        <v>0.05</v>
      </c>
      <c r="L85" s="857">
        <f>N78*K85</f>
        <v>420.962783522866</v>
      </c>
      <c r="M85" s="858"/>
      <c r="N85" s="57"/>
    </row>
    <row r="86" spans="1:14" ht="15.75" thickBot="1">
      <c r="B86" s="820" t="s">
        <v>1037</v>
      </c>
      <c r="C86" s="821"/>
      <c r="D86" s="821"/>
      <c r="E86" s="821"/>
      <c r="F86" s="821"/>
      <c r="G86" s="821"/>
      <c r="H86" s="821"/>
      <c r="I86" s="821"/>
      <c r="J86" s="821"/>
      <c r="K86" s="821"/>
      <c r="L86" s="821"/>
      <c r="M86" s="822"/>
      <c r="N86" s="58">
        <f>L83+L84+L85</f>
        <v>2525.7767011371961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10945.032371594516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400</v>
      </c>
      <c r="N36" s="280">
        <f>K36/M36</f>
        <v>280.21967858663265</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400</v>
      </c>
      <c r="N37" s="280">
        <f>K37/M37</f>
        <v>331.50039378458928</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400</v>
      </c>
      <c r="N38" s="280">
        <f>K38/M38</f>
        <v>125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400</v>
      </c>
      <c r="M39" s="875"/>
      <c r="N39" s="280">
        <f>K39/L39</f>
        <v>113.14966847594722</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0.957510097614375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850.8272509447836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74722.642077984681</v>
      </c>
      <c r="N48" s="280">
        <f>K48*M48</f>
        <v>971.39434701380083</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3293.2935575242568</v>
      </c>
      <c r="N49" s="280">
        <f>K49*M49</f>
        <v>4939.940336286385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5911.334683300186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7">
        <f>VLOOKUP(A58,TRANSPORTE!A5:D117,4,FALSE)</f>
        <v>1380</v>
      </c>
      <c r="M58" s="908"/>
      <c r="N58" s="295">
        <f>K58*L58</f>
        <v>17.939999999999998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17.939999999999998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6875.8529440064067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1375.1705888012814</v>
      </c>
      <c r="M83" s="856"/>
      <c r="N83" s="57"/>
    </row>
    <row r="84" spans="1:14">
      <c r="B84" s="95" t="s">
        <v>1057</v>
      </c>
      <c r="C84" s="96"/>
      <c r="D84" s="96"/>
      <c r="E84" s="96"/>
      <c r="F84" s="96"/>
      <c r="G84" s="96"/>
      <c r="H84" s="96"/>
      <c r="I84" s="93"/>
      <c r="J84" s="94"/>
      <c r="K84" s="312">
        <v>0.05</v>
      </c>
      <c r="L84" s="855">
        <f>N78*K84</f>
        <v>343.79264720032035</v>
      </c>
      <c r="M84" s="856"/>
      <c r="N84" s="57"/>
    </row>
    <row r="85" spans="1:14" ht="15.75" thickBot="1">
      <c r="B85" s="97" t="s">
        <v>1058</v>
      </c>
      <c r="C85" s="98"/>
      <c r="D85" s="98"/>
      <c r="E85" s="98"/>
      <c r="F85" s="98"/>
      <c r="G85" s="98"/>
      <c r="H85" s="98"/>
      <c r="I85" s="99"/>
      <c r="J85" s="100"/>
      <c r="K85" s="313">
        <v>0.05</v>
      </c>
      <c r="L85" s="857">
        <f>N78*K85</f>
        <v>343.79264720032035</v>
      </c>
      <c r="M85" s="858"/>
      <c r="N85" s="57"/>
    </row>
    <row r="86" spans="1:14" ht="15.75" thickBot="1">
      <c r="B86" s="820" t="s">
        <v>1037</v>
      </c>
      <c r="C86" s="821"/>
      <c r="D86" s="821"/>
      <c r="E86" s="821"/>
      <c r="F86" s="821"/>
      <c r="G86" s="821"/>
      <c r="H86" s="821"/>
      <c r="I86" s="821"/>
      <c r="J86" s="821"/>
      <c r="K86" s="821"/>
      <c r="L86" s="821"/>
      <c r="M86" s="822"/>
      <c r="N86" s="58">
        <f>L83+L84+L85</f>
        <v>2062.7558832019222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8938.6088272083289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91">
        <v>275</v>
      </c>
      <c r="N36" s="280">
        <f>K36/M36</f>
        <v>407.59225976237479</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91">
        <f>M36</f>
        <v>275</v>
      </c>
      <c r="N37" s="280">
        <f>K37/M37</f>
        <v>482.18239095940254</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91">
        <v>275</v>
      </c>
      <c r="N38" s="280">
        <f>K38/M38</f>
        <v>181.81818181818181</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950">
        <v>275</v>
      </c>
      <c r="M39" s="951"/>
      <c r="N39" s="280">
        <f>K39/L39</f>
        <v>164.58133596501415</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1.3927419601663635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1237.5669104651397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56398.288434882168</v>
      </c>
      <c r="N48" s="280">
        <f>K48*M48</f>
        <v>1409.9572108720542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57314.506117037294</v>
      </c>
      <c r="N49" s="280">
        <f>K49*M49</f>
        <v>745.0885795214848</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3293.2935575242568</v>
      </c>
      <c r="N50" s="280">
        <f>K50*M50</f>
        <v>13963.56468390285</v>
      </c>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16118.610474296389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7">
        <f>VLOOKUP(A58,TRANSPORTE!A5:D117,4,FALSE)</f>
        <v>1380</v>
      </c>
      <c r="M58" s="908"/>
      <c r="N58" s="295">
        <f>K58*L58</f>
        <v>52.44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52.44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17547.891580778163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3509.5783161556328</v>
      </c>
      <c r="M83" s="856"/>
      <c r="N83" s="57"/>
    </row>
    <row r="84" spans="1:14">
      <c r="B84" s="95" t="s">
        <v>1057</v>
      </c>
      <c r="C84" s="96"/>
      <c r="D84" s="96"/>
      <c r="E84" s="96"/>
      <c r="F84" s="96"/>
      <c r="G84" s="96"/>
      <c r="H84" s="96"/>
      <c r="I84" s="93"/>
      <c r="J84" s="94"/>
      <c r="K84" s="312">
        <v>0.05</v>
      </c>
      <c r="L84" s="855">
        <f>N78*K84</f>
        <v>877.3945790389082</v>
      </c>
      <c r="M84" s="856"/>
      <c r="N84" s="57"/>
    </row>
    <row r="85" spans="1:14" ht="15.75" thickBot="1">
      <c r="B85" s="97" t="s">
        <v>1058</v>
      </c>
      <c r="C85" s="98"/>
      <c r="D85" s="98"/>
      <c r="E85" s="98"/>
      <c r="F85" s="98"/>
      <c r="G85" s="98"/>
      <c r="H85" s="98"/>
      <c r="I85" s="99"/>
      <c r="J85" s="100"/>
      <c r="K85" s="313">
        <v>0.05</v>
      </c>
      <c r="L85" s="857">
        <f>N78*K85</f>
        <v>877.3945790389082</v>
      </c>
      <c r="M85" s="858"/>
      <c r="N85" s="57"/>
    </row>
    <row r="86" spans="1:14" ht="15.75" thickBot="1">
      <c r="B86" s="820" t="s">
        <v>1037</v>
      </c>
      <c r="C86" s="821"/>
      <c r="D86" s="821"/>
      <c r="E86" s="821"/>
      <c r="F86" s="821"/>
      <c r="G86" s="821"/>
      <c r="H86" s="821"/>
      <c r="I86" s="821"/>
      <c r="J86" s="821"/>
      <c r="K86" s="821"/>
      <c r="L86" s="821"/>
      <c r="M86" s="822"/>
      <c r="N86" s="58">
        <f>L83+L84+L85</f>
        <v>5264.3674742334488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22812.259055011611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91">
        <v>275</v>
      </c>
      <c r="N36" s="280">
        <f>K36/M36</f>
        <v>407.59225976237479</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91">
        <v>275</v>
      </c>
      <c r="N37" s="280">
        <f>K37/M37</f>
        <v>482.18239095940254</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91">
        <v>275</v>
      </c>
      <c r="N38" s="280">
        <f>K38/M38</f>
        <v>181.81818181818181</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950">
        <v>275</v>
      </c>
      <c r="M39" s="951"/>
      <c r="N39" s="280">
        <f>K39/L39</f>
        <v>164.58133596501415</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1.3927419601663635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1237.5669104651397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56398.288434882168</v>
      </c>
      <c r="N48" s="280">
        <f>K48*M48</f>
        <v>1071.5674802627611</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57314.506117037294</v>
      </c>
      <c r="N49" s="280">
        <f>K49*M49</f>
        <v>573.14506117037297</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3293.2935575242568</v>
      </c>
      <c r="N50" s="280">
        <f>K50*M50</f>
        <v>10670.271126378593</v>
      </c>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12314.983667811728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7">
        <f>VLOOKUP(A58,TRANSPORTE!A5:D117,4,FALSE)</f>
        <v>1380</v>
      </c>
      <c r="M58" s="908"/>
      <c r="N58" s="295">
        <f>K58*L58</f>
        <v>40.020000000000003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40.020000000000003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13731.844774293504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2746.3689548587008</v>
      </c>
      <c r="M83" s="856"/>
      <c r="N83" s="57"/>
    </row>
    <row r="84" spans="1:14">
      <c r="B84" s="95" t="s">
        <v>1057</v>
      </c>
      <c r="C84" s="96"/>
      <c r="D84" s="96"/>
      <c r="E84" s="96"/>
      <c r="F84" s="96"/>
      <c r="G84" s="96"/>
      <c r="H84" s="96"/>
      <c r="I84" s="93"/>
      <c r="J84" s="94"/>
      <c r="K84" s="312">
        <v>0.05</v>
      </c>
      <c r="L84" s="855">
        <f>N78*K84</f>
        <v>686.5922387146752</v>
      </c>
      <c r="M84" s="856"/>
      <c r="N84" s="57"/>
    </row>
    <row r="85" spans="1:14" ht="15.75" thickBot="1">
      <c r="B85" s="97" t="s">
        <v>1058</v>
      </c>
      <c r="C85" s="98"/>
      <c r="D85" s="98"/>
      <c r="E85" s="98"/>
      <c r="F85" s="98"/>
      <c r="G85" s="98"/>
      <c r="H85" s="98"/>
      <c r="I85" s="99"/>
      <c r="J85" s="100"/>
      <c r="K85" s="313">
        <v>0.05</v>
      </c>
      <c r="L85" s="857">
        <f>N78*K85</f>
        <v>686.5922387146752</v>
      </c>
      <c r="M85" s="858"/>
      <c r="N85" s="57"/>
    </row>
    <row r="86" spans="1:14" ht="15.75" thickBot="1">
      <c r="B86" s="820" t="s">
        <v>1037</v>
      </c>
      <c r="C86" s="821"/>
      <c r="D86" s="821"/>
      <c r="E86" s="821"/>
      <c r="F86" s="821"/>
      <c r="G86" s="821"/>
      <c r="H86" s="821"/>
      <c r="I86" s="821"/>
      <c r="J86" s="821"/>
      <c r="K86" s="821"/>
      <c r="L86" s="821"/>
      <c r="M86" s="822"/>
      <c r="N86" s="58">
        <f>L83+L84+L85</f>
        <v>4119.5534322880512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17851.398206581554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275</v>
      </c>
      <c r="N36" s="280">
        <f>K36/M36</f>
        <v>407.59225976237479</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275</v>
      </c>
      <c r="N37" s="280">
        <f>K37/M37</f>
        <v>482.18239095940254</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275</v>
      </c>
      <c r="N38" s="280">
        <f>K38/M38</f>
        <v>181.81818181818181</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275</v>
      </c>
      <c r="M39" s="875"/>
      <c r="N39" s="280">
        <f>K39/L39</f>
        <v>164.58133596501415</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1.3927419601663635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1237.5669104651397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56398.288434882168</v>
      </c>
      <c r="N48" s="280">
        <f>K48*M48</f>
        <v>1409.9572108720542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57314.506117037294</v>
      </c>
      <c r="N49" s="280">
        <f>K49*M49</f>
        <v>745.0885795214848</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3445.9965045501108</v>
      </c>
      <c r="N50" s="280">
        <f>K50*M50</f>
        <v>14611.02517929247</v>
      </c>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16766.07096968601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7">
        <f>VLOOKUP(A58,TRANSPORTE!A5:D117,4,FALSE)</f>
        <v>1380</v>
      </c>
      <c r="M58" s="908"/>
      <c r="N58" s="295">
        <f>K58*L58</f>
        <v>52.44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52.44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18195.352076167783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3639.0704152335566</v>
      </c>
      <c r="M83" s="856"/>
      <c r="N83" s="57"/>
    </row>
    <row r="84" spans="1:14">
      <c r="B84" s="95" t="s">
        <v>1057</v>
      </c>
      <c r="C84" s="96"/>
      <c r="D84" s="96"/>
      <c r="E84" s="96"/>
      <c r="F84" s="96"/>
      <c r="G84" s="96"/>
      <c r="H84" s="96"/>
      <c r="I84" s="93"/>
      <c r="J84" s="94"/>
      <c r="K84" s="312">
        <v>0.05</v>
      </c>
      <c r="L84" s="855">
        <f>N78*K84</f>
        <v>909.76760380838914</v>
      </c>
      <c r="M84" s="856"/>
      <c r="N84" s="57"/>
    </row>
    <row r="85" spans="1:14" ht="15.75" thickBot="1">
      <c r="B85" s="97" t="s">
        <v>1058</v>
      </c>
      <c r="C85" s="98"/>
      <c r="D85" s="98"/>
      <c r="E85" s="98"/>
      <c r="F85" s="98"/>
      <c r="G85" s="98"/>
      <c r="H85" s="98"/>
      <c r="I85" s="99"/>
      <c r="J85" s="100"/>
      <c r="K85" s="313">
        <v>0.05</v>
      </c>
      <c r="L85" s="857">
        <f>N78*K85</f>
        <v>909.76760380838914</v>
      </c>
      <c r="M85" s="858"/>
      <c r="N85" s="57"/>
    </row>
    <row r="86" spans="1:14" ht="15.75" thickBot="1">
      <c r="B86" s="820" t="s">
        <v>1037</v>
      </c>
      <c r="C86" s="821"/>
      <c r="D86" s="821"/>
      <c r="E86" s="821"/>
      <c r="F86" s="821"/>
      <c r="G86" s="821"/>
      <c r="H86" s="821"/>
      <c r="I86" s="821"/>
      <c r="J86" s="821"/>
      <c r="K86" s="821"/>
      <c r="L86" s="821"/>
      <c r="M86" s="822"/>
      <c r="N86" s="58">
        <f>L83+L84+L85</f>
        <v>5458.6056228503348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23653.957699018116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275</v>
      </c>
      <c r="N36" s="280">
        <f>K36/M36</f>
        <v>407.59225976237479</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275</v>
      </c>
      <c r="N37" s="280">
        <f>K37/M37</f>
        <v>482.18239095940254</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275</v>
      </c>
      <c r="N38" s="280">
        <f>K38/M38</f>
        <v>181.81818181818181</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7">
        <f>VLOOKUP(A39,EQUIPOS!A9:D166,4,FALSE)</f>
        <v>45259.867390378888</v>
      </c>
      <c r="L39" s="874">
        <v>275</v>
      </c>
      <c r="M39" s="875"/>
      <c r="N39" s="280">
        <f>K39/L39</f>
        <v>164.58133596501415</v>
      </c>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1.3927419601663635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1237.5669104651397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56398.288434882168</v>
      </c>
      <c r="N48" s="280">
        <f>K48*M48</f>
        <v>1071.5674802627611</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57314.506117037294</v>
      </c>
      <c r="N49" s="280">
        <f>K49*M49</f>
        <v>573.14506117037297</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3445.9965045501108</v>
      </c>
      <c r="N50" s="280">
        <f>K50*M50</f>
        <v>11165.02867474236</v>
      </c>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12809.741216175495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7">
        <f>VLOOKUP(A58,TRANSPORTE!A5:D117,4,FALSE)</f>
        <v>1380</v>
      </c>
      <c r="M58" s="908"/>
      <c r="N58" s="295">
        <f>K58*L58</f>
        <v>40.020000000000003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40.020000000000003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14226.602322657271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2845.3204645314545</v>
      </c>
      <c r="M83" s="856"/>
      <c r="N83" s="57"/>
    </row>
    <row r="84" spans="1:14">
      <c r="B84" s="95" t="s">
        <v>1057</v>
      </c>
      <c r="C84" s="96"/>
      <c r="D84" s="96"/>
      <c r="E84" s="96"/>
      <c r="F84" s="96"/>
      <c r="G84" s="96"/>
      <c r="H84" s="96"/>
      <c r="I84" s="93"/>
      <c r="J84" s="94"/>
      <c r="K84" s="312">
        <v>0.05</v>
      </c>
      <c r="L84" s="855">
        <f>N78*K84</f>
        <v>711.33011613286362</v>
      </c>
      <c r="M84" s="856"/>
      <c r="N84" s="57"/>
    </row>
    <row r="85" spans="1:14" ht="15.75" thickBot="1">
      <c r="B85" s="97" t="s">
        <v>1058</v>
      </c>
      <c r="C85" s="98"/>
      <c r="D85" s="98"/>
      <c r="E85" s="98"/>
      <c r="F85" s="98"/>
      <c r="G85" s="98"/>
      <c r="H85" s="98"/>
      <c r="I85" s="99"/>
      <c r="J85" s="100"/>
      <c r="K85" s="313">
        <v>0.05</v>
      </c>
      <c r="L85" s="857">
        <f>N78*K85</f>
        <v>711.33011613286362</v>
      </c>
      <c r="M85" s="858"/>
      <c r="N85" s="57"/>
    </row>
    <row r="86" spans="1:14" ht="15.75" thickBot="1">
      <c r="B86" s="820" t="s">
        <v>1037</v>
      </c>
      <c r="C86" s="821"/>
      <c r="D86" s="821"/>
      <c r="E86" s="821"/>
      <c r="F86" s="821"/>
      <c r="G86" s="821"/>
      <c r="H86" s="821"/>
      <c r="I86" s="821"/>
      <c r="J86" s="821"/>
      <c r="K86" s="821"/>
      <c r="L86" s="821"/>
      <c r="M86" s="822"/>
      <c r="N86" s="58">
        <f>L83+L84+L85</f>
        <v>4267.9806967971817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18494.583019454454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418</v>
      </c>
      <c r="N36" s="280">
        <f>K36/M36</f>
        <v>268.15280247524657</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418</v>
      </c>
      <c r="N37" s="280">
        <f>K37/M37</f>
        <v>317.22525721013324</v>
      </c>
    </row>
    <row r="38" spans="1:14">
      <c r="A38" t="s">
        <v>225</v>
      </c>
      <c r="B38" s="869" t="str">
        <f>VLOOKUP(A38,EQUIPOS!A8:D154,3,FALSE)</f>
        <v>Esparcidor de gravilla, Ancho de esparcimiento 3100mm, Velocidad de trabajo 10—20km2/h</v>
      </c>
      <c r="C38" s="870"/>
      <c r="D38" s="870"/>
      <c r="E38" s="870"/>
      <c r="F38" s="870"/>
      <c r="G38" s="870"/>
      <c r="H38" s="871"/>
      <c r="I38" s="275"/>
      <c r="J38" s="276"/>
      <c r="K38" s="277">
        <f>VLOOKUP(A38,EQUIPOS!A8:D165,4,FALSE)</f>
        <v>45259.867390378888</v>
      </c>
      <c r="L38" s="278"/>
      <c r="M38" s="279">
        <v>418</v>
      </c>
      <c r="N38" s="280">
        <f>K38/M38</f>
        <v>108.2771947138251</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0.91627760537260772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694.57153200457753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53333</v>
      </c>
      <c r="N48" s="280">
        <f>K48*M48</f>
        <v>533.33000000000004</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3293.2935575242568</v>
      </c>
      <c r="N49" s="280">
        <f>K49*M49</f>
        <v>4116.6169469053211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4649.9469469053211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7">
        <f>VLOOKUP(A58,TRANSPORTE!A5:D117,4,FALSE)</f>
        <v>1380</v>
      </c>
      <c r="M58" s="908"/>
      <c r="N58" s="295">
        <f>K58*L58</f>
        <v>13.8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5449.9462394471593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1089.9892478894319</v>
      </c>
      <c r="M83" s="856"/>
      <c r="N83" s="57"/>
    </row>
    <row r="84" spans="1:14">
      <c r="B84" s="95" t="s">
        <v>1057</v>
      </c>
      <c r="C84" s="96"/>
      <c r="D84" s="96"/>
      <c r="E84" s="96"/>
      <c r="F84" s="96"/>
      <c r="G84" s="96"/>
      <c r="H84" s="96"/>
      <c r="I84" s="93"/>
      <c r="J84" s="94"/>
      <c r="K84" s="312">
        <v>0.05</v>
      </c>
      <c r="L84" s="855">
        <f>N78*K84</f>
        <v>272.49731197235798</v>
      </c>
      <c r="M84" s="856"/>
      <c r="N84" s="57"/>
    </row>
    <row r="85" spans="1:14" ht="15.75" thickBot="1">
      <c r="B85" s="97" t="s">
        <v>1058</v>
      </c>
      <c r="C85" s="98"/>
      <c r="D85" s="98"/>
      <c r="E85" s="98"/>
      <c r="F85" s="98"/>
      <c r="G85" s="98"/>
      <c r="H85" s="98"/>
      <c r="I85" s="99"/>
      <c r="J85" s="100"/>
      <c r="K85" s="313">
        <v>0.05</v>
      </c>
      <c r="L85" s="857">
        <f>N78*K85</f>
        <v>272.49731197235798</v>
      </c>
      <c r="M85" s="858"/>
      <c r="N85" s="57"/>
    </row>
    <row r="86" spans="1:14" ht="15.75" thickBot="1">
      <c r="B86" s="820" t="s">
        <v>1037</v>
      </c>
      <c r="C86" s="821"/>
      <c r="D86" s="821"/>
      <c r="E86" s="821"/>
      <c r="F86" s="821"/>
      <c r="G86" s="821"/>
      <c r="H86" s="821"/>
      <c r="I86" s="821"/>
      <c r="J86" s="821"/>
      <c r="K86" s="821"/>
      <c r="L86" s="821"/>
      <c r="M86" s="822"/>
      <c r="N86" s="58">
        <f>L83+L84+L85</f>
        <v>1634.9838718341477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7084.9301112813073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5"/>
      <c r="J36" s="276"/>
      <c r="K36" s="277">
        <f>VLOOKUP(A36,EQUIPOS!A6:D163,4,FALSE)</f>
        <v>112087.87143465306</v>
      </c>
      <c r="L36" s="278"/>
      <c r="M36" s="279">
        <v>418</v>
      </c>
      <c r="N36" s="280">
        <f>K36/M36</f>
        <v>268.15280247524657</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418</v>
      </c>
      <c r="N37" s="280">
        <f>K37/M37</f>
        <v>317.22525721013324</v>
      </c>
    </row>
    <row r="38" spans="1:14">
      <c r="A38" t="s">
        <v>225</v>
      </c>
      <c r="B38" s="869" t="str">
        <f>VLOOKUP(A38,EQUIPOS!A8:D154,3,FALSE)</f>
        <v>Esparcidor de gravilla, Ancho de esparcimiento 3100mm, Velocidad de trabajo 10—20km2/h</v>
      </c>
      <c r="C38" s="870"/>
      <c r="D38" s="870"/>
      <c r="E38" s="870"/>
      <c r="F38" s="870"/>
      <c r="G38" s="870"/>
      <c r="H38" s="871"/>
      <c r="I38" s="275"/>
      <c r="J38" s="276"/>
      <c r="K38" s="277">
        <f>VLOOKUP(A38,EQUIPOS!A8:D165,4,FALSE)</f>
        <v>45259.867390378888</v>
      </c>
      <c r="L38" s="278"/>
      <c r="M38" s="279">
        <v>418</v>
      </c>
      <c r="N38" s="280">
        <f>K38/M38</f>
        <v>108.2771947138251</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0.91627760537260772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694.57153200457753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53333</v>
      </c>
      <c r="N48" s="280">
        <f>K48*M48</f>
        <v>533.33000000000004</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3017.8399999999997</v>
      </c>
      <c r="N49" s="280">
        <f>K49*M49</f>
        <v>3772.2999999999997</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902"/>
      <c r="C52" s="903"/>
      <c r="D52" s="903"/>
      <c r="E52" s="903"/>
      <c r="F52" s="903"/>
      <c r="G52" s="903"/>
      <c r="H52" s="903"/>
      <c r="I52" s="873"/>
      <c r="J52" s="48"/>
      <c r="K52" s="50"/>
      <c r="L52" s="904"/>
      <c r="M52" s="905"/>
      <c r="N52" s="51"/>
    </row>
    <row r="53" spans="1:72" ht="15.75" thickBot="1">
      <c r="B53" s="820" t="s">
        <v>1037</v>
      </c>
      <c r="C53" s="821"/>
      <c r="D53" s="821"/>
      <c r="E53" s="821"/>
      <c r="F53" s="821"/>
      <c r="G53" s="821"/>
      <c r="H53" s="821"/>
      <c r="I53" s="821"/>
      <c r="J53" s="821"/>
      <c r="K53" s="821"/>
      <c r="L53" s="821"/>
      <c r="M53" s="822"/>
      <c r="N53" s="402">
        <f>SUM(N48:N52)</f>
        <v>4305.63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6" t="s">
        <v>1045</v>
      </c>
      <c r="M57" s="885"/>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7">
        <f>VLOOKUP(A58,TRANSPORTE!A5:D117,4,FALSE)</f>
        <v>1380</v>
      </c>
      <c r="M58" s="908"/>
      <c r="N58" s="295">
        <f>K58*L58</f>
        <v>13.8</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8"/>
      <c r="M63" s="899"/>
      <c r="N63" s="133"/>
    </row>
    <row r="64" spans="1:72" ht="15.75" thickBot="1">
      <c r="B64" s="909" t="s">
        <v>1037</v>
      </c>
      <c r="C64" s="863"/>
      <c r="D64" s="863"/>
      <c r="E64" s="863"/>
      <c r="F64" s="863"/>
      <c r="G64" s="863"/>
      <c r="H64" s="863"/>
      <c r="I64" s="863"/>
      <c r="J64" s="863"/>
      <c r="K64" s="863"/>
      <c r="L64" s="863"/>
      <c r="M64" s="864"/>
      <c r="N64" s="110">
        <f>N58+N59+N60+N61+N62</f>
        <v>13.8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5105.6292925418384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1021.1258585083677</v>
      </c>
      <c r="M83" s="856"/>
      <c r="N83" s="57"/>
    </row>
    <row r="84" spans="1:14">
      <c r="B84" s="95" t="s">
        <v>1057</v>
      </c>
      <c r="C84" s="96"/>
      <c r="D84" s="96"/>
      <c r="E84" s="96"/>
      <c r="F84" s="96"/>
      <c r="G84" s="96"/>
      <c r="H84" s="96"/>
      <c r="I84" s="93"/>
      <c r="J84" s="94"/>
      <c r="K84" s="312">
        <v>0.05</v>
      </c>
      <c r="L84" s="855">
        <f>N78*K84</f>
        <v>255.28146462709194</v>
      </c>
      <c r="M84" s="856"/>
      <c r="N84" s="57"/>
    </row>
    <row r="85" spans="1:14" ht="15.75" thickBot="1">
      <c r="B85" s="97" t="s">
        <v>1058</v>
      </c>
      <c r="C85" s="98"/>
      <c r="D85" s="98"/>
      <c r="E85" s="98"/>
      <c r="F85" s="98"/>
      <c r="G85" s="98"/>
      <c r="H85" s="98"/>
      <c r="I85" s="99"/>
      <c r="J85" s="100"/>
      <c r="K85" s="313">
        <v>0.05</v>
      </c>
      <c r="L85" s="857">
        <f>N78*K85</f>
        <v>255.28146462709194</v>
      </c>
      <c r="M85" s="858"/>
      <c r="N85" s="57"/>
    </row>
    <row r="86" spans="1:14" ht="15.75" thickBot="1">
      <c r="B86" s="820" t="s">
        <v>1037</v>
      </c>
      <c r="C86" s="821"/>
      <c r="D86" s="821"/>
      <c r="E86" s="821"/>
      <c r="F86" s="821"/>
      <c r="G86" s="821"/>
      <c r="H86" s="821"/>
      <c r="I86" s="821"/>
      <c r="J86" s="821"/>
      <c r="K86" s="821"/>
      <c r="L86" s="821"/>
      <c r="M86" s="822"/>
      <c r="N86" s="58">
        <f>L83+L84+L85</f>
        <v>1531.6887877625516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6637.3180803043897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55482.070752727042</v>
      </c>
      <c r="N48" s="280">
        <f>K48*M48</f>
        <v>693.52588440908812</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2290.5442053878137</v>
      </c>
      <c r="N49" s="280">
        <f>K49*M49</f>
        <v>3349.9209003796777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4043.4467847887659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7">
        <f>VLOOKUP(A58,TRANSPORTE!A5:D117,4,FALSE)</f>
        <v>1380</v>
      </c>
      <c r="M58" s="908"/>
      <c r="N58" s="295">
        <f>K58*L58</f>
        <v>17.25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4491.0268190299785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898.20536380599572</v>
      </c>
      <c r="M83" s="856"/>
      <c r="N83" s="57"/>
    </row>
    <row r="84" spans="1:14">
      <c r="B84" s="95" t="s">
        <v>1057</v>
      </c>
      <c r="C84" s="96"/>
      <c r="D84" s="96"/>
      <c r="E84" s="96"/>
      <c r="F84" s="96"/>
      <c r="G84" s="96"/>
      <c r="H84" s="96"/>
      <c r="I84" s="93"/>
      <c r="J84" s="94"/>
      <c r="K84" s="312">
        <v>0.05</v>
      </c>
      <c r="L84" s="855">
        <f>N78*K84</f>
        <v>224.55134095149893</v>
      </c>
      <c r="M84" s="856"/>
      <c r="N84" s="57"/>
    </row>
    <row r="85" spans="1:14" ht="15.75" thickBot="1">
      <c r="B85" s="97" t="s">
        <v>1058</v>
      </c>
      <c r="C85" s="98"/>
      <c r="D85" s="98"/>
      <c r="E85" s="98"/>
      <c r="F85" s="98"/>
      <c r="G85" s="98"/>
      <c r="H85" s="98"/>
      <c r="I85" s="99"/>
      <c r="J85" s="100"/>
      <c r="K85" s="313">
        <v>0.05</v>
      </c>
      <c r="L85" s="857">
        <f>N78*K85</f>
        <v>224.55134095149893</v>
      </c>
      <c r="M85" s="858"/>
      <c r="N85" s="57"/>
    </row>
    <row r="86" spans="1:14" ht="15.75" thickBot="1">
      <c r="B86" s="820" t="s">
        <v>1037</v>
      </c>
      <c r="C86" s="821"/>
      <c r="D86" s="821"/>
      <c r="E86" s="821"/>
      <c r="F86" s="821"/>
      <c r="G86" s="821"/>
      <c r="H86" s="821"/>
      <c r="I86" s="821"/>
      <c r="J86" s="821"/>
      <c r="K86" s="821"/>
      <c r="L86" s="821"/>
      <c r="M86" s="822"/>
      <c r="N86" s="58">
        <f>L83+L84+L85</f>
        <v>1347.3080457089936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5838.3348647389721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49882.962695112386</v>
      </c>
      <c r="N48" s="280">
        <f>K48*M48</f>
        <v>473.88814560356764</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2290.5442053878137</v>
      </c>
      <c r="N49" s="280">
        <f>K49*M49</f>
        <v>3231.3852377508579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3705.2733833544253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7">
        <f>VLOOKUP(A58,TRANSPORTE!A5:D117,4,FALSE)</f>
        <v>1380</v>
      </c>
      <c r="M58" s="908"/>
      <c r="N58" s="295">
        <f>K58*L58</f>
        <v>13.11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13.11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4148.713417595638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829.7426835191277</v>
      </c>
      <c r="M83" s="856"/>
      <c r="N83" s="57"/>
    </row>
    <row r="84" spans="1:14">
      <c r="B84" s="95" t="s">
        <v>1057</v>
      </c>
      <c r="C84" s="96"/>
      <c r="D84" s="96"/>
      <c r="E84" s="96"/>
      <c r="F84" s="96"/>
      <c r="G84" s="96"/>
      <c r="H84" s="96"/>
      <c r="I84" s="93"/>
      <c r="J84" s="94"/>
      <c r="K84" s="312">
        <v>0.05</v>
      </c>
      <c r="L84" s="855">
        <f>N78*K84</f>
        <v>207.43567087978192</v>
      </c>
      <c r="M84" s="856"/>
      <c r="N84" s="57"/>
    </row>
    <row r="85" spans="1:14" ht="15.75" thickBot="1">
      <c r="B85" s="97" t="s">
        <v>1058</v>
      </c>
      <c r="C85" s="98"/>
      <c r="D85" s="98"/>
      <c r="E85" s="98"/>
      <c r="F85" s="98"/>
      <c r="G85" s="98"/>
      <c r="H85" s="98"/>
      <c r="I85" s="99"/>
      <c r="J85" s="100"/>
      <c r="K85" s="313">
        <v>0.05</v>
      </c>
      <c r="L85" s="857">
        <f>N78*K85</f>
        <v>207.43567087978192</v>
      </c>
      <c r="M85" s="858"/>
      <c r="N85" s="57"/>
    </row>
    <row r="86" spans="1:14" ht="15.75" thickBot="1">
      <c r="B86" s="820" t="s">
        <v>1037</v>
      </c>
      <c r="C86" s="821"/>
      <c r="D86" s="821"/>
      <c r="E86" s="821"/>
      <c r="F86" s="821"/>
      <c r="G86" s="821"/>
      <c r="H86" s="821"/>
      <c r="I86" s="821"/>
      <c r="J86" s="821"/>
      <c r="K86" s="821"/>
      <c r="L86" s="821"/>
      <c r="M86" s="822"/>
      <c r="N86" s="58">
        <f>L83+L84+L85</f>
        <v>1244.6140252786913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5393.3274428743298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62099.198457180726</v>
      </c>
      <c r="N48" s="280">
        <f>K48*M48</f>
        <v>589.94238534321687</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2290.5442053878137</v>
      </c>
      <c r="N49" s="280">
        <f>K49*M49</f>
        <v>3916.8305912131614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SUM(N48:N53)</f>
        <v>4506.7729765563781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7">
        <f>VLOOKUP(A59,TRANSPORTE!A5:D117,4,FALSE)</f>
        <v>1380</v>
      </c>
      <c r="M59" s="908"/>
      <c r="N59" s="295">
        <f>K59*L59</f>
        <v>13.11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13.11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4950.2130107975909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990.0426021595182</v>
      </c>
      <c r="M83" s="856"/>
      <c r="N83" s="57"/>
    </row>
    <row r="84" spans="1:14">
      <c r="B84" s="95" t="s">
        <v>1057</v>
      </c>
      <c r="C84" s="96"/>
      <c r="D84" s="96"/>
      <c r="E84" s="96"/>
      <c r="F84" s="96"/>
      <c r="G84" s="96"/>
      <c r="H84" s="96"/>
      <c r="I84" s="93"/>
      <c r="J84" s="94"/>
      <c r="K84" s="312">
        <v>0.05</v>
      </c>
      <c r="L84" s="855">
        <f>N78*K84</f>
        <v>247.51065053987955</v>
      </c>
      <c r="M84" s="856"/>
      <c r="N84" s="57"/>
    </row>
    <row r="85" spans="1:14" ht="15.75" thickBot="1">
      <c r="B85" s="97" t="s">
        <v>1058</v>
      </c>
      <c r="C85" s="98"/>
      <c r="D85" s="98"/>
      <c r="E85" s="98"/>
      <c r="F85" s="98"/>
      <c r="G85" s="98"/>
      <c r="H85" s="98"/>
      <c r="I85" s="99"/>
      <c r="J85" s="100"/>
      <c r="K85" s="313">
        <v>0.05</v>
      </c>
      <c r="L85" s="857">
        <f>N78*K85</f>
        <v>247.51065053987955</v>
      </c>
      <c r="M85" s="858"/>
      <c r="N85" s="57"/>
    </row>
    <row r="86" spans="1:14" ht="15.75" thickBot="1">
      <c r="B86" s="820" t="s">
        <v>1037</v>
      </c>
      <c r="C86" s="821"/>
      <c r="D86" s="821"/>
      <c r="E86" s="821"/>
      <c r="F86" s="821"/>
      <c r="G86" s="821"/>
      <c r="H86" s="821"/>
      <c r="I86" s="821"/>
      <c r="J86" s="821"/>
      <c r="K86" s="821"/>
      <c r="L86" s="821"/>
      <c r="M86" s="822"/>
      <c r="N86" s="58">
        <f>L83+L84+L85</f>
        <v>1485.0639032392774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6435.2769140368682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58434.327728560231</v>
      </c>
      <c r="N48" s="280">
        <f>K48*M48</f>
        <v>277.5630567106611</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2290.5442053878137</v>
      </c>
      <c r="N49" s="280">
        <f>K49*M49</f>
        <v>2448.0191195082257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2725.5821762188866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7">
        <f>VLOOKUP(A58,TRANSPORTE!A5:D117,4,FALSE)</f>
        <v>1380</v>
      </c>
      <c r="M58" s="908"/>
      <c r="N58" s="295">
        <f>K58*L58</f>
        <v>6.5549999999999997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6.5549999999999997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3162.4672104600991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632.4934420920199</v>
      </c>
      <c r="M83" s="856"/>
      <c r="N83" s="57"/>
    </row>
    <row r="84" spans="1:14">
      <c r="B84" s="95" t="s">
        <v>1057</v>
      </c>
      <c r="C84" s="96"/>
      <c r="D84" s="96"/>
      <c r="E84" s="96"/>
      <c r="F84" s="96"/>
      <c r="G84" s="96"/>
      <c r="H84" s="96"/>
      <c r="I84" s="93"/>
      <c r="J84" s="94"/>
      <c r="K84" s="312">
        <v>0.05</v>
      </c>
      <c r="L84" s="855">
        <f>N78*K84</f>
        <v>158.12336052300498</v>
      </c>
      <c r="M84" s="856"/>
      <c r="N84" s="57"/>
    </row>
    <row r="85" spans="1:14" ht="15.75" thickBot="1">
      <c r="B85" s="97" t="s">
        <v>1058</v>
      </c>
      <c r="C85" s="98"/>
      <c r="D85" s="98"/>
      <c r="E85" s="98"/>
      <c r="F85" s="98"/>
      <c r="G85" s="98"/>
      <c r="H85" s="98"/>
      <c r="I85" s="99"/>
      <c r="J85" s="100"/>
      <c r="K85" s="313">
        <v>0.05</v>
      </c>
      <c r="L85" s="857">
        <f>N78*K85</f>
        <v>158.12336052300498</v>
      </c>
      <c r="M85" s="858"/>
      <c r="N85" s="57"/>
    </row>
    <row r="86" spans="1:14" ht="15.75" thickBot="1">
      <c r="B86" s="820" t="s">
        <v>1037</v>
      </c>
      <c r="C86" s="821"/>
      <c r="D86" s="821"/>
      <c r="E86" s="821"/>
      <c r="F86" s="821"/>
      <c r="G86" s="821"/>
      <c r="H86" s="821"/>
      <c r="I86" s="821"/>
      <c r="J86" s="821"/>
      <c r="K86" s="821"/>
      <c r="L86" s="821"/>
      <c r="M86" s="822"/>
      <c r="N86" s="58">
        <f>L83+L84+L85</f>
        <v>948.74016313802986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4111.2073735981285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55482.070752727042</v>
      </c>
      <c r="N48" s="280">
        <f>K48*M48</f>
        <v>693.52588440908812</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3079.5094316880609</v>
      </c>
      <c r="N49" s="280">
        <f>K49*M49</f>
        <v>4503.7825438437894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5197.308428252878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7">
        <f>VLOOKUP(A58,TRANSPORTE!A5:D117,4,FALSE)</f>
        <v>1380</v>
      </c>
      <c r="M58" s="908"/>
      <c r="N58" s="295">
        <f>K58*L58</f>
        <v>17.25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5644.8884624940911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1128.9776924988182</v>
      </c>
      <c r="M83" s="856"/>
      <c r="N83" s="57"/>
    </row>
    <row r="84" spans="1:14">
      <c r="B84" s="95" t="s">
        <v>1057</v>
      </c>
      <c r="C84" s="96"/>
      <c r="D84" s="96"/>
      <c r="E84" s="96"/>
      <c r="F84" s="96"/>
      <c r="G84" s="96"/>
      <c r="H84" s="96"/>
      <c r="I84" s="93"/>
      <c r="J84" s="94"/>
      <c r="K84" s="312">
        <v>0.05</v>
      </c>
      <c r="L84" s="855">
        <f>N78*K84</f>
        <v>282.24442312470455</v>
      </c>
      <c r="M84" s="856"/>
      <c r="N84" s="57"/>
    </row>
    <row r="85" spans="1:14" ht="15.75" thickBot="1">
      <c r="B85" s="97" t="s">
        <v>1058</v>
      </c>
      <c r="C85" s="98"/>
      <c r="D85" s="98"/>
      <c r="E85" s="98"/>
      <c r="F85" s="98"/>
      <c r="G85" s="98"/>
      <c r="H85" s="98"/>
      <c r="I85" s="99"/>
      <c r="J85" s="100"/>
      <c r="K85" s="313">
        <v>0.05</v>
      </c>
      <c r="L85" s="857">
        <f>N78*K85</f>
        <v>282.24442312470455</v>
      </c>
      <c r="M85" s="858"/>
      <c r="N85" s="57"/>
    </row>
    <row r="86" spans="1:14" ht="15.75" thickBot="1">
      <c r="B86" s="820" t="s">
        <v>1037</v>
      </c>
      <c r="C86" s="821"/>
      <c r="D86" s="821"/>
      <c r="E86" s="821"/>
      <c r="F86" s="821"/>
      <c r="G86" s="821"/>
      <c r="H86" s="821"/>
      <c r="I86" s="821"/>
      <c r="J86" s="821"/>
      <c r="K86" s="821"/>
      <c r="L86" s="821"/>
      <c r="M86" s="822"/>
      <c r="N86" s="58">
        <f>L83+L84+L85</f>
        <v>1693.4665387482273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7338.3550012423184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49882.962695112386</v>
      </c>
      <c r="N48" s="280">
        <f>K48*M48</f>
        <v>473.88814560356764</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3079.5094316880609</v>
      </c>
      <c r="N49" s="280">
        <f>K49*M49</f>
        <v>4344.4179307539316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4818.3060763574995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7">
        <f>VLOOKUP(A58,TRANSPORTE!A5:D117,4,FALSE)</f>
        <v>1380</v>
      </c>
      <c r="M58" s="908"/>
      <c r="N58" s="295">
        <f>K58*L58</f>
        <v>13.11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13.11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5261.7461105987122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1052.3492221197425</v>
      </c>
      <c r="M83" s="856"/>
      <c r="N83" s="57"/>
    </row>
    <row r="84" spans="1:14">
      <c r="B84" s="95" t="s">
        <v>1057</v>
      </c>
      <c r="C84" s="96"/>
      <c r="D84" s="96"/>
      <c r="E84" s="96"/>
      <c r="F84" s="96"/>
      <c r="G84" s="96"/>
      <c r="H84" s="96"/>
      <c r="I84" s="93"/>
      <c r="J84" s="94"/>
      <c r="K84" s="312">
        <v>0.05</v>
      </c>
      <c r="L84" s="855">
        <f>N78*K84</f>
        <v>263.08730552993563</v>
      </c>
      <c r="M84" s="856"/>
      <c r="N84" s="57"/>
    </row>
    <row r="85" spans="1:14" ht="15.75" thickBot="1">
      <c r="B85" s="97" t="s">
        <v>1058</v>
      </c>
      <c r="C85" s="98"/>
      <c r="D85" s="98"/>
      <c r="E85" s="98"/>
      <c r="F85" s="98"/>
      <c r="G85" s="98"/>
      <c r="H85" s="98"/>
      <c r="I85" s="99"/>
      <c r="J85" s="100"/>
      <c r="K85" s="313">
        <v>0.05</v>
      </c>
      <c r="L85" s="857">
        <f>N78*K85</f>
        <v>263.08730552993563</v>
      </c>
      <c r="M85" s="858"/>
      <c r="N85" s="57"/>
    </row>
    <row r="86" spans="1:14" ht="15.75" thickBot="1">
      <c r="B86" s="820" t="s">
        <v>1037</v>
      </c>
      <c r="C86" s="821"/>
      <c r="D86" s="821"/>
      <c r="E86" s="821"/>
      <c r="F86" s="821"/>
      <c r="G86" s="821"/>
      <c r="H86" s="821"/>
      <c r="I86" s="821"/>
      <c r="J86" s="821"/>
      <c r="K86" s="821"/>
      <c r="L86" s="821"/>
      <c r="M86" s="822"/>
      <c r="N86" s="58">
        <f>L83+L84+L85</f>
        <v>1578.523833179614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6840.2699437783267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62099.198457180726</v>
      </c>
      <c r="N48" s="280">
        <f>K48*M48</f>
        <v>589.94238534321687</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3079.5094316880609</v>
      </c>
      <c r="N49" s="280">
        <f>K49*M49</f>
        <v>5265.9611281865837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5855.9035135298009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7">
        <f>VLOOKUP(A58,TRANSPORTE!A5:D117,4,FALSE)</f>
        <v>1380</v>
      </c>
      <c r="M58" s="908"/>
      <c r="N58" s="295">
        <f>K58*L58</f>
        <v>13.11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13.11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6299.3435477710136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1259.8687095542027</v>
      </c>
      <c r="M83" s="856"/>
      <c r="N83" s="57"/>
    </row>
    <row r="84" spans="1:14">
      <c r="B84" s="95" t="s">
        <v>1057</v>
      </c>
      <c r="C84" s="96"/>
      <c r="D84" s="96"/>
      <c r="E84" s="96"/>
      <c r="F84" s="96"/>
      <c r="G84" s="96"/>
      <c r="H84" s="96"/>
      <c r="I84" s="93"/>
      <c r="J84" s="94"/>
      <c r="K84" s="312">
        <v>0.05</v>
      </c>
      <c r="L84" s="855">
        <f>N78*K84</f>
        <v>314.96717738855068</v>
      </c>
      <c r="M84" s="856"/>
      <c r="N84" s="57"/>
    </row>
    <row r="85" spans="1:14" ht="15.75" thickBot="1">
      <c r="B85" s="97" t="s">
        <v>1058</v>
      </c>
      <c r="C85" s="98"/>
      <c r="D85" s="98"/>
      <c r="E85" s="98"/>
      <c r="F85" s="98"/>
      <c r="G85" s="98"/>
      <c r="H85" s="98"/>
      <c r="I85" s="99"/>
      <c r="J85" s="100"/>
      <c r="K85" s="313">
        <v>0.05</v>
      </c>
      <c r="L85" s="857">
        <f>N78*K85</f>
        <v>314.96717738855068</v>
      </c>
      <c r="M85" s="858"/>
      <c r="N85" s="57"/>
    </row>
    <row r="86" spans="1:14" ht="15.75" thickBot="1">
      <c r="B86" s="820" t="s">
        <v>1037</v>
      </c>
      <c r="C86" s="821"/>
      <c r="D86" s="821"/>
      <c r="E86" s="821"/>
      <c r="F86" s="821"/>
      <c r="G86" s="821"/>
      <c r="H86" s="821"/>
      <c r="I86" s="821"/>
      <c r="J86" s="821"/>
      <c r="K86" s="821"/>
      <c r="L86" s="821"/>
      <c r="M86" s="822"/>
      <c r="N86" s="58">
        <f>L83+L84+L85</f>
        <v>1889.8030643313041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8189.1466121023177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5"/>
      <c r="J36" s="276"/>
      <c r="K36" s="277">
        <f>VLOOKUP(A36,EQUIPOS!A6:D163,4,FALSE)</f>
        <v>169514.61260110687</v>
      </c>
      <c r="L36" s="278"/>
      <c r="M36" s="279">
        <v>600</v>
      </c>
      <c r="N36" s="280">
        <f>K36/M36</f>
        <v>282.52435433517809</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600</v>
      </c>
      <c r="N37" s="280">
        <f>K37/M37</f>
        <v>83.333333333333329</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N76*M41</f>
        <v>0.63834006507624996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366.49602773358765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58434.327728560231</v>
      </c>
      <c r="N48" s="280">
        <f>K48*M48</f>
        <v>277.5630567106611</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3079.5094316880609</v>
      </c>
      <c r="N49" s="280">
        <f>K49*M49</f>
        <v>3291.2257051166148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3568.7887618272757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7">
        <f>VLOOKUP(A58,TRANSPORTE!A5:D117,4,FALSE)</f>
        <v>1380</v>
      </c>
      <c r="M58" s="908"/>
      <c r="N58" s="295">
        <f>K58*L58</f>
        <v>6.5549999999999997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6.5549999999999997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4005.6737960684882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801.13475921369763</v>
      </c>
      <c r="M83" s="856"/>
      <c r="N83" s="57"/>
    </row>
    <row r="84" spans="1:14">
      <c r="B84" s="95" t="s">
        <v>1057</v>
      </c>
      <c r="C84" s="96"/>
      <c r="D84" s="96"/>
      <c r="E84" s="96"/>
      <c r="F84" s="96"/>
      <c r="G84" s="96"/>
      <c r="H84" s="96"/>
      <c r="I84" s="93"/>
      <c r="J84" s="94"/>
      <c r="K84" s="312">
        <v>0.05</v>
      </c>
      <c r="L84" s="855">
        <f>N78*K84</f>
        <v>200.28368980342441</v>
      </c>
      <c r="M84" s="856"/>
      <c r="N84" s="57"/>
    </row>
    <row r="85" spans="1:14" ht="15.75" thickBot="1">
      <c r="B85" s="97" t="s">
        <v>1058</v>
      </c>
      <c r="C85" s="98"/>
      <c r="D85" s="98"/>
      <c r="E85" s="98"/>
      <c r="F85" s="98"/>
      <c r="G85" s="98"/>
      <c r="H85" s="98"/>
      <c r="I85" s="99"/>
      <c r="J85" s="100"/>
      <c r="K85" s="313">
        <v>0.05</v>
      </c>
      <c r="L85" s="857">
        <f>N78*K85</f>
        <v>200.28368980342441</v>
      </c>
      <c r="M85" s="858"/>
      <c r="N85" s="57"/>
    </row>
    <row r="86" spans="1:14" ht="15.75" thickBot="1">
      <c r="B86" s="820" t="s">
        <v>1037</v>
      </c>
      <c r="C86" s="821"/>
      <c r="D86" s="821"/>
      <c r="E86" s="821"/>
      <c r="F86" s="821"/>
      <c r="G86" s="821"/>
      <c r="H86" s="821"/>
      <c r="I86" s="821"/>
      <c r="J86" s="821"/>
      <c r="K86" s="821"/>
      <c r="L86" s="821"/>
      <c r="M86" s="822"/>
      <c r="N86" s="58">
        <f>L83+L84+L85</f>
        <v>1201.7021388205465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5207.3759348890344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290</v>
      </c>
      <c r="B37" s="869" t="str">
        <f>VLOOKUP(A37,EQUIPOS!A7:D154,3,FALSE)</f>
        <v>Planta trituradora</v>
      </c>
      <c r="C37" s="870"/>
      <c r="D37" s="870"/>
      <c r="E37" s="870"/>
      <c r="F37" s="870"/>
      <c r="G37" s="870"/>
      <c r="H37" s="871"/>
      <c r="I37" s="275"/>
      <c r="J37" s="276"/>
      <c r="K37" s="277">
        <f>VLOOKUP(A37,EQUIPOS!A7:D164,4,FALSE)</f>
        <v>585793.47807577706</v>
      </c>
      <c r="L37" s="278"/>
      <c r="M37" s="279">
        <v>30</v>
      </c>
      <c r="N37" s="280">
        <f t="shared" ref="N37:N43" si="0">K37/M37</f>
        <v>19526.44926919257</v>
      </c>
    </row>
    <row r="38" spans="1:14">
      <c r="A38" t="s">
        <v>168</v>
      </c>
      <c r="B38" s="869" t="str">
        <f>VLOOKUP(A38,EQUIPOS!A8:D154,3,FALSE)</f>
        <v>Compactador tipo  POTENCIA: 105 HP, PESO: 6 ton</v>
      </c>
      <c r="C38" s="870"/>
      <c r="D38" s="870"/>
      <c r="E38" s="870"/>
      <c r="F38" s="870"/>
      <c r="G38" s="870"/>
      <c r="H38" s="871"/>
      <c r="I38" s="275"/>
      <c r="J38" s="276"/>
      <c r="K38" s="277">
        <f>VLOOKUP(A38,EQUIPOS!A8:D165,4,FALSE)</f>
        <v>105000</v>
      </c>
      <c r="L38" s="278"/>
      <c r="M38" s="279">
        <v>9</v>
      </c>
      <c r="N38" s="280">
        <f t="shared" si="0"/>
        <v>11666.666666666666</v>
      </c>
    </row>
    <row r="39" spans="1:14">
      <c r="A39" t="s">
        <v>173</v>
      </c>
      <c r="B39" s="869" t="str">
        <f>VLOOKUP(A39,EQUIPOS!A9:D154,3,FALSE)</f>
        <v>Compactador neumático de Potencia 70 HP, peso de 13 ton</v>
      </c>
      <c r="C39" s="870"/>
      <c r="D39" s="870"/>
      <c r="E39" s="870"/>
      <c r="F39" s="870"/>
      <c r="G39" s="870"/>
      <c r="H39" s="871"/>
      <c r="I39" s="275"/>
      <c r="J39" s="276"/>
      <c r="K39" s="277">
        <f>VLOOKUP(A39,EQUIPOS!A9:D166,4,FALSE)</f>
        <v>132600.1575138357</v>
      </c>
      <c r="L39" s="278"/>
      <c r="M39" s="279">
        <v>9</v>
      </c>
      <c r="N39" s="280">
        <f t="shared" si="0"/>
        <v>14733.350834870633</v>
      </c>
    </row>
    <row r="40" spans="1:14">
      <c r="A40" t="s">
        <v>286</v>
      </c>
      <c r="B40" s="869" t="str">
        <f>VLOOKUP(A40,EQUIPOS!A10:D154,3,FALSE)</f>
        <v>Planta de asfalto en frio</v>
      </c>
      <c r="C40" s="870"/>
      <c r="D40" s="870"/>
      <c r="E40" s="870"/>
      <c r="F40" s="870"/>
      <c r="G40" s="870"/>
      <c r="H40" s="871"/>
      <c r="I40" s="275"/>
      <c r="J40" s="276"/>
      <c r="K40" s="277">
        <f>VLOOKUP(A40,EQUIPOS!A10:D167,4,FALSE)</f>
        <v>297480.55768412095</v>
      </c>
      <c r="L40" s="278"/>
      <c r="M40" s="279">
        <v>9</v>
      </c>
      <c r="N40" s="280">
        <f t="shared" si="0"/>
        <v>33053.395298235664</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N77*M46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130781.39722895008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68.207316338214895</v>
      </c>
      <c r="N54" s="280">
        <f>K54*M54</f>
        <v>1705.1829084553724</v>
      </c>
    </row>
    <row r="55" spans="1:14" ht="15.75" thickBot="1">
      <c r="B55" s="49"/>
      <c r="C55" s="289"/>
      <c r="D55" s="289"/>
      <c r="E55" s="289"/>
      <c r="F55" s="289"/>
      <c r="G55" s="289"/>
      <c r="H55" s="289"/>
      <c r="I55" s="276"/>
      <c r="J55" s="232"/>
      <c r="K55" s="290"/>
      <c r="L55" s="275"/>
      <c r="M55" s="291"/>
      <c r="N55" s="292"/>
    </row>
    <row r="56" spans="1:14" ht="15.75" thickBot="1">
      <c r="B56" s="820" t="s">
        <v>1037</v>
      </c>
      <c r="C56" s="821"/>
      <c r="D56" s="821"/>
      <c r="E56" s="821"/>
      <c r="F56" s="821"/>
      <c r="G56" s="821"/>
      <c r="H56" s="821"/>
      <c r="I56" s="821"/>
      <c r="J56" s="821"/>
      <c r="K56" s="821"/>
      <c r="L56" s="821"/>
      <c r="M56" s="822"/>
      <c r="N56" s="402">
        <f>SUM(N53:N55)</f>
        <v>83353.182908455376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7">
        <f>VLOOKUP(A61,TRANSPORTE!A5:D117,4,FALSE)</f>
        <v>1380</v>
      </c>
      <c r="M61" s="908"/>
      <c r="N61" s="295">
        <f>K61*L61</f>
        <v>1725</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7">
        <f>VLOOKUP(A62,TRANSPORTE!A6:D117,4,FALSE)</f>
        <v>1380</v>
      </c>
      <c r="M62" s="908"/>
      <c r="N62" s="295">
        <f>K62*L62</f>
        <v>1931.9999999999998</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3657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SUM(N72:N76)</f>
        <v>9220.4676066569446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N48+N56+N67+N77</f>
        <v>227012.04774406241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45402.409548812488</v>
      </c>
      <c r="M84" s="856"/>
      <c r="N84" s="57"/>
    </row>
    <row r="85" spans="1:14">
      <c r="B85" s="95" t="s">
        <v>1057</v>
      </c>
      <c r="C85" s="96"/>
      <c r="D85" s="96"/>
      <c r="E85" s="96"/>
      <c r="F85" s="96"/>
      <c r="G85" s="96"/>
      <c r="H85" s="96"/>
      <c r="I85" s="93"/>
      <c r="J85" s="94"/>
      <c r="K85" s="312">
        <v>0.05</v>
      </c>
      <c r="L85" s="855">
        <f>N79*K85</f>
        <v>11350.602387203122</v>
      </c>
      <c r="M85" s="856"/>
      <c r="N85" s="57"/>
    </row>
    <row r="86" spans="1:14" ht="15.75" thickBot="1">
      <c r="B86" s="97" t="s">
        <v>1058</v>
      </c>
      <c r="C86" s="98"/>
      <c r="D86" s="98"/>
      <c r="E86" s="98"/>
      <c r="F86" s="98"/>
      <c r="G86" s="98"/>
      <c r="H86" s="98"/>
      <c r="I86" s="99"/>
      <c r="J86" s="100"/>
      <c r="K86" s="313">
        <v>0.05</v>
      </c>
      <c r="L86" s="857">
        <f>N79*K86</f>
        <v>11350.602387203122</v>
      </c>
      <c r="M86" s="858"/>
      <c r="N86" s="57"/>
    </row>
    <row r="87" spans="1:14" ht="15.75" thickBot="1">
      <c r="B87" s="820" t="s">
        <v>1037</v>
      </c>
      <c r="C87" s="821"/>
      <c r="D87" s="821"/>
      <c r="E87" s="821"/>
      <c r="F87" s="821"/>
      <c r="G87" s="821"/>
      <c r="H87" s="821"/>
      <c r="I87" s="821"/>
      <c r="J87" s="821"/>
      <c r="K87" s="821"/>
      <c r="L87" s="821"/>
      <c r="M87" s="822"/>
      <c r="N87" s="58">
        <f>L84+L85+L86</f>
        <v>68103.614323218731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295115.66206728114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75" thickBot="1">
      <c r="B120" s="269" t="s">
        <v>2327</v>
      </c>
      <c r="C120" s="401"/>
      <c r="D120" s="401"/>
      <c r="E120" s="63"/>
      <c r="F120" s="63"/>
      <c r="G120" s="63"/>
      <c r="H120" s="63"/>
      <c r="I120" s="63"/>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168</v>
      </c>
      <c r="B37" s="869" t="str">
        <f>VLOOKUP(A37,EQUIPOS!A7:D154,3,FALSE)</f>
        <v>Compactador tipo  POTENCIA: 105 HP, PESO: 6 ton</v>
      </c>
      <c r="C37" s="870"/>
      <c r="D37" s="870"/>
      <c r="E37" s="870"/>
      <c r="F37" s="870"/>
      <c r="G37" s="870"/>
      <c r="H37" s="871"/>
      <c r="I37" s="275"/>
      <c r="J37" s="276"/>
      <c r="K37" s="277">
        <f>VLOOKUP(A37,EQUIPOS!A7:D164,4,FALSE)</f>
        <v>105000</v>
      </c>
      <c r="L37" s="278"/>
      <c r="M37" s="279">
        <v>9</v>
      </c>
      <c r="N37" s="280">
        <f t="shared" ref="N37:N43" si="0">K37/M37</f>
        <v>11666.666666666666</v>
      </c>
    </row>
    <row r="38" spans="1:14">
      <c r="A38" t="s">
        <v>173</v>
      </c>
      <c r="B38" s="869" t="str">
        <f>VLOOKUP(A38,EQUIPOS!A8:D154,3,FALSE)</f>
        <v>Compactador neumático de Potencia 70 HP, peso de 13 ton</v>
      </c>
      <c r="C38" s="870"/>
      <c r="D38" s="870"/>
      <c r="E38" s="870"/>
      <c r="F38" s="870"/>
      <c r="G38" s="870"/>
      <c r="H38" s="871"/>
      <c r="I38" s="275"/>
      <c r="J38" s="276"/>
      <c r="K38" s="277">
        <f>VLOOKUP(A38,EQUIPOS!A8:D165,4,FALSE)</f>
        <v>132600.1575138357</v>
      </c>
      <c r="L38" s="278"/>
      <c r="M38" s="279">
        <v>9</v>
      </c>
      <c r="N38" s="280">
        <f t="shared" si="0"/>
        <v>14733.350834870633</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922.04676066569448</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130781.39722895008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227012.04774406241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45402.409548812488</v>
      </c>
      <c r="M88" s="856"/>
      <c r="N88" s="57"/>
    </row>
    <row r="89" spans="1:14">
      <c r="B89" s="95" t="s">
        <v>1057</v>
      </c>
      <c r="C89" s="96"/>
      <c r="D89" s="96"/>
      <c r="E89" s="96"/>
      <c r="F89" s="96"/>
      <c r="G89" s="96"/>
      <c r="H89" s="96"/>
      <c r="I89" s="93"/>
      <c r="J89" s="94"/>
      <c r="K89" s="312">
        <v>0.05</v>
      </c>
      <c r="L89" s="855">
        <f>N83*K89</f>
        <v>11350.602387203122</v>
      </c>
      <c r="M89" s="856"/>
      <c r="N89" s="57"/>
    </row>
    <row r="90" spans="1:14" ht="15.75" thickBot="1">
      <c r="B90" s="97" t="s">
        <v>1058</v>
      </c>
      <c r="C90" s="98"/>
      <c r="D90" s="98"/>
      <c r="E90" s="98"/>
      <c r="F90" s="98"/>
      <c r="G90" s="98"/>
      <c r="H90" s="98"/>
      <c r="I90" s="99"/>
      <c r="J90" s="100"/>
      <c r="K90" s="313">
        <v>0.05</v>
      </c>
      <c r="L90" s="857">
        <f>N83*K90</f>
        <v>11350.602387203122</v>
      </c>
      <c r="M90" s="858"/>
      <c r="N90" s="57"/>
    </row>
    <row r="91" spans="1:14" ht="15.75" thickBot="1">
      <c r="B91" s="820" t="s">
        <v>1037</v>
      </c>
      <c r="C91" s="821"/>
      <c r="D91" s="821"/>
      <c r="E91" s="821"/>
      <c r="F91" s="821"/>
      <c r="G91" s="821"/>
      <c r="H91" s="821"/>
      <c r="I91" s="821"/>
      <c r="J91" s="821"/>
      <c r="K91" s="821"/>
      <c r="L91" s="821"/>
      <c r="M91" s="822"/>
      <c r="N91" s="58">
        <f>L88+L89+L90</f>
        <v>68103.614323218731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295115.66206728114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168</v>
      </c>
      <c r="B37" s="869" t="str">
        <f>VLOOKUP(A37,EQUIPOS!A7:D154,3,FALSE)</f>
        <v>Compactador tipo  POTENCIA: 105 HP, PESO: 6 ton</v>
      </c>
      <c r="C37" s="870"/>
      <c r="D37" s="870"/>
      <c r="E37" s="870"/>
      <c r="F37" s="870"/>
      <c r="G37" s="870"/>
      <c r="H37" s="871"/>
      <c r="I37" s="275"/>
      <c r="J37" s="276"/>
      <c r="K37" s="277">
        <f>VLOOKUP(A37,EQUIPOS!A7:D164,4,FALSE)</f>
        <v>105000</v>
      </c>
      <c r="L37" s="278"/>
      <c r="M37" s="279">
        <v>9</v>
      </c>
      <c r="N37" s="280">
        <f t="shared" ref="N37:N43" si="0">K37/M37</f>
        <v>11666.666666666666</v>
      </c>
    </row>
    <row r="38" spans="1:14">
      <c r="A38" t="s">
        <v>173</v>
      </c>
      <c r="B38" s="869" t="str">
        <f>VLOOKUP(A38,EQUIPOS!A8:D154,3,FALSE)</f>
        <v>Compactador neumático de Potencia 70 HP, peso de 13 ton</v>
      </c>
      <c r="C38" s="870"/>
      <c r="D38" s="870"/>
      <c r="E38" s="870"/>
      <c r="F38" s="870"/>
      <c r="G38" s="870"/>
      <c r="H38" s="871"/>
      <c r="I38" s="275"/>
      <c r="J38" s="276"/>
      <c r="K38" s="277">
        <f>VLOOKUP(A38,EQUIPOS!A8:D165,4,FALSE)</f>
        <v>132600.1575138357</v>
      </c>
      <c r="L38" s="278"/>
      <c r="M38" s="279">
        <v>9</v>
      </c>
      <c r="N38" s="280">
        <f t="shared" si="0"/>
        <v>14733.350834870633</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922.04676066569448</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130781.39722895008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19">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7">
        <f>VLOOKUP(A64,TRANSPORTE!A5:D117,4,FALSE)</f>
        <v>1380</v>
      </c>
      <c r="M64" s="908"/>
      <c r="N64" s="295">
        <f>K64*L64</f>
        <v>1931.9999999999998</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227012.04774406241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45402.409548812488</v>
      </c>
      <c r="M88" s="856"/>
      <c r="N88" s="57"/>
    </row>
    <row r="89" spans="1:14">
      <c r="B89" s="95" t="s">
        <v>1057</v>
      </c>
      <c r="C89" s="96"/>
      <c r="D89" s="96"/>
      <c r="E89" s="96"/>
      <c r="F89" s="96"/>
      <c r="G89" s="96"/>
      <c r="H89" s="96"/>
      <c r="I89" s="93"/>
      <c r="J89" s="94"/>
      <c r="K89" s="312">
        <v>0.05</v>
      </c>
      <c r="L89" s="855">
        <f>N83*K89</f>
        <v>11350.602387203122</v>
      </c>
      <c r="M89" s="856"/>
      <c r="N89" s="57"/>
    </row>
    <row r="90" spans="1:14" ht="15.75" thickBot="1">
      <c r="B90" s="97" t="s">
        <v>1058</v>
      </c>
      <c r="C90" s="98"/>
      <c r="D90" s="98"/>
      <c r="E90" s="98"/>
      <c r="F90" s="98"/>
      <c r="G90" s="98"/>
      <c r="H90" s="98"/>
      <c r="I90" s="99"/>
      <c r="J90" s="100"/>
      <c r="K90" s="313">
        <v>0.05</v>
      </c>
      <c r="L90" s="857">
        <f>N83*K90</f>
        <v>11350.602387203122</v>
      </c>
      <c r="M90" s="858"/>
      <c r="N90" s="57"/>
    </row>
    <row r="91" spans="1:14" ht="15.75" thickBot="1">
      <c r="B91" s="820" t="s">
        <v>1037</v>
      </c>
      <c r="C91" s="821"/>
      <c r="D91" s="821"/>
      <c r="E91" s="821"/>
      <c r="F91" s="821"/>
      <c r="G91" s="821"/>
      <c r="H91" s="821"/>
      <c r="I91" s="821"/>
      <c r="J91" s="821"/>
      <c r="K91" s="821"/>
      <c r="L91" s="821"/>
      <c r="M91" s="822"/>
      <c r="N91" s="58">
        <f>L88+L89+L90</f>
        <v>68103.614323218731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58">
        <f>N83+N91</f>
        <v>295115.66206728114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168</v>
      </c>
      <c r="B37" s="869" t="str">
        <f>VLOOKUP(A37,EQUIPOS!A7:D154,3,FALSE)</f>
        <v>Compactador tipo  POTENCIA: 105 HP, PESO: 6 ton</v>
      </c>
      <c r="C37" s="870"/>
      <c r="D37" s="870"/>
      <c r="E37" s="870"/>
      <c r="F37" s="870"/>
      <c r="G37" s="870"/>
      <c r="H37" s="871"/>
      <c r="I37" s="275"/>
      <c r="J37" s="276"/>
      <c r="K37" s="277">
        <f>VLOOKUP(A37,EQUIPOS!A7:D164,4,FALSE)</f>
        <v>105000</v>
      </c>
      <c r="L37" s="278"/>
      <c r="M37" s="279">
        <v>7</v>
      </c>
      <c r="N37" s="280">
        <f t="shared" ref="N37:N43" si="0">K37/M37</f>
        <v>15000</v>
      </c>
    </row>
    <row r="38" spans="1:14">
      <c r="A38" t="s">
        <v>173</v>
      </c>
      <c r="B38" s="869" t="str">
        <f>VLOOKUP(A38,EQUIPOS!A8:D154,3,FALSE)</f>
        <v>Compactador neumático de Potencia 70 HP, peso de 13 ton</v>
      </c>
      <c r="C38" s="870"/>
      <c r="D38" s="870"/>
      <c r="E38" s="870"/>
      <c r="F38" s="870"/>
      <c r="G38" s="870"/>
      <c r="H38" s="871"/>
      <c r="I38" s="275"/>
      <c r="J38" s="276"/>
      <c r="K38" s="277">
        <f>VLOOKUP(A38,EQUIPOS!A8:D165,4,FALSE)</f>
        <v>132600.1575138357</v>
      </c>
      <c r="L38" s="278"/>
      <c r="M38" s="279">
        <v>7</v>
      </c>
      <c r="N38" s="280">
        <f t="shared" si="0"/>
        <v>18942.879644833673</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7</v>
      </c>
      <c r="N42" s="280">
        <f t="shared" si="0"/>
        <v>39395.485084838539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1053.7677264750794</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147210.53257913108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1380</v>
      </c>
      <c r="N65" s="420">
        <f>K65*M65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10537.677264750793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244758.39275233724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48951.678550467448</v>
      </c>
      <c r="M88" s="856"/>
      <c r="N88" s="57"/>
    </row>
    <row r="89" spans="1:14">
      <c r="B89" s="95" t="s">
        <v>1057</v>
      </c>
      <c r="C89" s="96"/>
      <c r="D89" s="96"/>
      <c r="E89" s="96"/>
      <c r="F89" s="96"/>
      <c r="G89" s="96"/>
      <c r="H89" s="96"/>
      <c r="I89" s="93"/>
      <c r="J89" s="94"/>
      <c r="K89" s="312">
        <v>0.05</v>
      </c>
      <c r="L89" s="855">
        <f>N83*K89</f>
        <v>12237.919637616862</v>
      </c>
      <c r="M89" s="856"/>
      <c r="N89" s="57"/>
    </row>
    <row r="90" spans="1:14" ht="15.75" thickBot="1">
      <c r="B90" s="97" t="s">
        <v>1058</v>
      </c>
      <c r="C90" s="98"/>
      <c r="D90" s="98"/>
      <c r="E90" s="98"/>
      <c r="F90" s="98"/>
      <c r="G90" s="98"/>
      <c r="H90" s="98"/>
      <c r="I90" s="99"/>
      <c r="J90" s="100"/>
      <c r="K90" s="313">
        <v>0.05</v>
      </c>
      <c r="L90" s="857">
        <f>N83*K90</f>
        <v>12237.919637616862</v>
      </c>
      <c r="M90" s="858"/>
      <c r="N90" s="57"/>
    </row>
    <row r="91" spans="1:14" ht="15.75" thickBot="1">
      <c r="B91" s="820" t="s">
        <v>1037</v>
      </c>
      <c r="C91" s="821"/>
      <c r="D91" s="821"/>
      <c r="E91" s="821"/>
      <c r="F91" s="821"/>
      <c r="G91" s="821"/>
      <c r="H91" s="821"/>
      <c r="I91" s="821"/>
      <c r="J91" s="821"/>
      <c r="K91" s="821"/>
      <c r="L91" s="821"/>
      <c r="M91" s="822"/>
      <c r="N91" s="58">
        <f>L88+L89+L90</f>
        <v>73427.517825701172</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318185.91057803843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9</v>
      </c>
      <c r="N37" s="280">
        <f t="shared" ref="N37:N43" si="0">K37/M37</f>
        <v>14733.350834870633</v>
      </c>
    </row>
    <row r="38" spans="1:14">
      <c r="A38" t="s">
        <v>168</v>
      </c>
      <c r="B38" s="869" t="str">
        <f>VLOOKUP(A38,EQUIPOS!A8:D154,3,FALSE)</f>
        <v>Compactador tipo  POTENCIA: 105 HP, PESO: 6 ton</v>
      </c>
      <c r="C38" s="870"/>
      <c r="D38" s="870"/>
      <c r="E38" s="870"/>
      <c r="F38" s="870"/>
      <c r="G38" s="870"/>
      <c r="H38" s="871"/>
      <c r="I38" s="275"/>
      <c r="J38" s="276"/>
      <c r="K38" s="277">
        <f>VLOOKUP(A38,EQUIPOS!A8:D165,4,FALSE)</f>
        <v>105000</v>
      </c>
      <c r="L38" s="278"/>
      <c r="M38" s="279">
        <v>9</v>
      </c>
      <c r="N38" s="280">
        <f t="shared" si="0"/>
        <v>11666.666666666666</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0"/>
      <c r="F46" s="870"/>
      <c r="G46" s="870"/>
      <c r="H46" s="871"/>
      <c r="I46" s="42"/>
      <c r="J46" s="43"/>
      <c r="K46" s="282"/>
      <c r="L46" s="284"/>
      <c r="M46" s="285"/>
      <c r="N46" s="286"/>
    </row>
    <row r="47" spans="1:14">
      <c r="B47" s="877" t="s">
        <v>1036</v>
      </c>
      <c r="C47" s="955"/>
      <c r="D47" s="955"/>
      <c r="E47" s="44"/>
      <c r="F47" s="45"/>
      <c r="G47" s="45"/>
      <c r="H47" s="46"/>
      <c r="I47" s="42"/>
      <c r="J47" s="43"/>
      <c r="K47" s="287"/>
      <c r="L47" s="284"/>
      <c r="M47" s="409">
        <v>0.1</v>
      </c>
      <c r="N47" s="352">
        <f>N81*M47</f>
        <v>922.04676066569448</v>
      </c>
    </row>
    <row r="48" spans="1:14" ht="15.75" thickBot="1">
      <c r="B48" s="956"/>
      <c r="C48" s="957"/>
      <c r="D48" s="957"/>
      <c r="E48" s="957"/>
      <c r="F48" s="957"/>
      <c r="G48" s="957"/>
      <c r="H48" s="958"/>
      <c r="I48" s="879"/>
      <c r="J48" s="880"/>
      <c r="K48" s="47"/>
      <c r="L48" s="881"/>
      <c r="M48" s="959"/>
      <c r="N48" s="111"/>
    </row>
    <row r="49" spans="1:14" ht="15.75" thickBot="1">
      <c r="B49" s="820" t="s">
        <v>1037</v>
      </c>
      <c r="C49" s="821"/>
      <c r="D49" s="821"/>
      <c r="E49" s="821"/>
      <c r="F49" s="821"/>
      <c r="G49" s="821"/>
      <c r="H49" s="821"/>
      <c r="I49" s="821"/>
      <c r="J49" s="821"/>
      <c r="K49" s="821"/>
      <c r="L49" s="821"/>
      <c r="M49" s="822"/>
      <c r="N49" s="402">
        <f>SUM(N36:N48)</f>
        <v>130781.39722895008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227012.04774406241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45402.409548812488</v>
      </c>
      <c r="M88" s="856"/>
      <c r="N88" s="57"/>
    </row>
    <row r="89" spans="1:14">
      <c r="B89" s="95" t="s">
        <v>1057</v>
      </c>
      <c r="C89" s="96"/>
      <c r="D89" s="96"/>
      <c r="E89" s="96"/>
      <c r="F89" s="96"/>
      <c r="G89" s="96"/>
      <c r="H89" s="96"/>
      <c r="I89" s="93"/>
      <c r="J89" s="94"/>
      <c r="K89" s="312">
        <v>0.05</v>
      </c>
      <c r="L89" s="855">
        <f>N83*K89</f>
        <v>11350.602387203122</v>
      </c>
      <c r="M89" s="856"/>
      <c r="N89" s="57"/>
    </row>
    <row r="90" spans="1:14" ht="15.75" thickBot="1">
      <c r="B90" s="97" t="s">
        <v>1058</v>
      </c>
      <c r="C90" s="98"/>
      <c r="D90" s="98"/>
      <c r="E90" s="98"/>
      <c r="F90" s="98"/>
      <c r="G90" s="98"/>
      <c r="H90" s="98"/>
      <c r="I90" s="99"/>
      <c r="J90" s="100"/>
      <c r="K90" s="313">
        <v>0.05</v>
      </c>
      <c r="L90" s="857">
        <f>N83*K90</f>
        <v>11350.602387203122</v>
      </c>
      <c r="M90" s="858"/>
      <c r="N90" s="57"/>
    </row>
    <row r="91" spans="1:14" ht="15.75" thickBot="1">
      <c r="B91" s="820" t="s">
        <v>1037</v>
      </c>
      <c r="C91" s="821"/>
      <c r="D91" s="821"/>
      <c r="E91" s="821"/>
      <c r="F91" s="821"/>
      <c r="G91" s="821"/>
      <c r="H91" s="821"/>
      <c r="I91" s="821"/>
      <c r="J91" s="821"/>
      <c r="K91" s="821"/>
      <c r="L91" s="821"/>
      <c r="M91" s="822"/>
      <c r="N91" s="58">
        <f>L88+L89+L90</f>
        <v>68103.614323218731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295115.66206728114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9</v>
      </c>
      <c r="N37" s="280">
        <f t="shared" ref="N37:N43" si="0">K37/M37</f>
        <v>14733.350834870633</v>
      </c>
    </row>
    <row r="38" spans="1:14">
      <c r="A38" t="s">
        <v>168</v>
      </c>
      <c r="B38" s="869" t="str">
        <f>VLOOKUP(A38,EQUIPOS!A8:D154,3,FALSE)</f>
        <v>Compactador tipo  POTENCIA: 105 HP, PESO: 6 ton</v>
      </c>
      <c r="C38" s="870"/>
      <c r="D38" s="870"/>
      <c r="E38" s="870"/>
      <c r="F38" s="870"/>
      <c r="G38" s="870"/>
      <c r="H38" s="871"/>
      <c r="I38" s="275"/>
      <c r="J38" s="276"/>
      <c r="K38" s="277">
        <f>VLOOKUP(A38,EQUIPOS!A8:D165,4,FALSE)</f>
        <v>105000</v>
      </c>
      <c r="L38" s="278"/>
      <c r="M38" s="279">
        <v>9</v>
      </c>
      <c r="N38" s="280">
        <f t="shared" si="0"/>
        <v>11666.666666666666</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130781.39722895008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227012.04774406241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45402.409548812488</v>
      </c>
      <c r="M87" s="856"/>
      <c r="N87" s="57"/>
    </row>
    <row r="88" spans="1:14">
      <c r="B88" s="95" t="s">
        <v>1057</v>
      </c>
      <c r="C88" s="96"/>
      <c r="D88" s="96"/>
      <c r="E88" s="96"/>
      <c r="F88" s="96"/>
      <c r="G88" s="96"/>
      <c r="H88" s="96"/>
      <c r="I88" s="93"/>
      <c r="J88" s="94"/>
      <c r="K88" s="312">
        <v>0.05</v>
      </c>
      <c r="L88" s="855">
        <f>N82*K88</f>
        <v>11350.602387203122</v>
      </c>
      <c r="M88" s="856"/>
      <c r="N88" s="57"/>
    </row>
    <row r="89" spans="1:14" ht="15.75" thickBot="1">
      <c r="B89" s="97" t="s">
        <v>1058</v>
      </c>
      <c r="C89" s="98"/>
      <c r="D89" s="98"/>
      <c r="E89" s="98"/>
      <c r="F89" s="98"/>
      <c r="G89" s="98"/>
      <c r="H89" s="98"/>
      <c r="I89" s="99"/>
      <c r="J89" s="100"/>
      <c r="K89" s="313">
        <v>0.05</v>
      </c>
      <c r="L89" s="857">
        <f>N82*K89</f>
        <v>11350.602387203122</v>
      </c>
      <c r="M89" s="858"/>
      <c r="N89" s="57"/>
    </row>
    <row r="90" spans="1:14" ht="15.75" thickBot="1">
      <c r="B90" s="820" t="s">
        <v>1037</v>
      </c>
      <c r="C90" s="821"/>
      <c r="D90" s="821"/>
      <c r="E90" s="821"/>
      <c r="F90" s="821"/>
      <c r="G90" s="821"/>
      <c r="H90" s="821"/>
      <c r="I90" s="821"/>
      <c r="J90" s="821"/>
      <c r="K90" s="821"/>
      <c r="L90" s="821"/>
      <c r="M90" s="822"/>
      <c r="N90" s="58">
        <f>L87+L88+L89</f>
        <v>68103.614323218731</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295115.66206728114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9</v>
      </c>
      <c r="N37" s="280">
        <f t="shared" ref="N37:N43" si="0">K37/M37</f>
        <v>14733.350834870633</v>
      </c>
    </row>
    <row r="38" spans="1:14">
      <c r="A38" t="s">
        <v>168</v>
      </c>
      <c r="B38" s="869" t="str">
        <f>VLOOKUP(A38,EQUIPOS!A8:D154,3,FALSE)</f>
        <v>Compactador tipo  POTENCIA: 105 HP, PESO: 6 ton</v>
      </c>
      <c r="C38" s="870"/>
      <c r="D38" s="870"/>
      <c r="E38" s="870"/>
      <c r="F38" s="870"/>
      <c r="G38" s="870"/>
      <c r="H38" s="871"/>
      <c r="I38" s="275"/>
      <c r="J38" s="276"/>
      <c r="K38" s="277">
        <f>VLOOKUP(A38,EQUIPOS!A8:D165,4,FALSE)</f>
        <v>105000</v>
      </c>
      <c r="L38" s="278"/>
      <c r="M38" s="279">
        <v>9</v>
      </c>
      <c r="N38" s="280">
        <f t="shared" si="0"/>
        <v>11666.666666666666</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9</v>
      </c>
      <c r="N42" s="280">
        <f t="shared" si="0"/>
        <v>30640.932843763308</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0"/>
      <c r="F46" s="870"/>
      <c r="G46" s="870"/>
      <c r="H46" s="871"/>
      <c r="I46" s="42"/>
      <c r="J46" s="43"/>
      <c r="K46" s="282"/>
      <c r="L46" s="284"/>
      <c r="M46" s="285"/>
      <c r="N46" s="286"/>
    </row>
    <row r="47" spans="1:14">
      <c r="B47" s="877" t="s">
        <v>1036</v>
      </c>
      <c r="C47" s="955"/>
      <c r="D47" s="955"/>
      <c r="E47" s="44"/>
      <c r="F47" s="45"/>
      <c r="G47" s="45"/>
      <c r="H47" s="46"/>
      <c r="I47" s="42"/>
      <c r="J47" s="43"/>
      <c r="K47" s="287"/>
      <c r="L47" s="284"/>
      <c r="M47" s="409">
        <v>0.1</v>
      </c>
      <c r="N47" s="352">
        <f>N81*M47</f>
        <v>922.04676066569448</v>
      </c>
    </row>
    <row r="48" spans="1:14" ht="15.75" thickBot="1">
      <c r="B48" s="956"/>
      <c r="C48" s="957"/>
      <c r="D48" s="957"/>
      <c r="E48" s="957"/>
      <c r="F48" s="957"/>
      <c r="G48" s="957"/>
      <c r="H48" s="958"/>
      <c r="I48" s="879"/>
      <c r="J48" s="880"/>
      <c r="K48" s="47"/>
      <c r="L48" s="881"/>
      <c r="M48" s="959"/>
      <c r="N48" s="111"/>
    </row>
    <row r="49" spans="1:14" ht="15.75" thickBot="1">
      <c r="B49" s="820" t="s">
        <v>1037</v>
      </c>
      <c r="C49" s="821"/>
      <c r="D49" s="821"/>
      <c r="E49" s="821"/>
      <c r="F49" s="821"/>
      <c r="G49" s="821"/>
      <c r="H49" s="821"/>
      <c r="I49" s="821"/>
      <c r="J49" s="821"/>
      <c r="K49" s="821"/>
      <c r="L49" s="821"/>
      <c r="M49" s="822"/>
      <c r="N49" s="402">
        <f>SUM(N36:N48)</f>
        <v>130781.39722895008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227012.04774406241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45402.409548812488</v>
      </c>
      <c r="M88" s="856"/>
      <c r="N88" s="57"/>
    </row>
    <row r="89" spans="1:14">
      <c r="B89" s="95" t="s">
        <v>1057</v>
      </c>
      <c r="C89" s="96"/>
      <c r="D89" s="96"/>
      <c r="E89" s="96"/>
      <c r="F89" s="96"/>
      <c r="G89" s="96"/>
      <c r="H89" s="96"/>
      <c r="I89" s="93"/>
      <c r="J89" s="94"/>
      <c r="K89" s="312">
        <v>0.05</v>
      </c>
      <c r="L89" s="855">
        <f>N83*K89</f>
        <v>11350.602387203122</v>
      </c>
      <c r="M89" s="856"/>
      <c r="N89" s="57"/>
    </row>
    <row r="90" spans="1:14" ht="15.75" thickBot="1">
      <c r="B90" s="97" t="s">
        <v>1058</v>
      </c>
      <c r="C90" s="98"/>
      <c r="D90" s="98"/>
      <c r="E90" s="98"/>
      <c r="F90" s="98"/>
      <c r="G90" s="98"/>
      <c r="H90" s="98"/>
      <c r="I90" s="99"/>
      <c r="J90" s="100"/>
      <c r="K90" s="313">
        <v>0.05</v>
      </c>
      <c r="L90" s="857">
        <f>N83*K90</f>
        <v>11350.602387203122</v>
      </c>
      <c r="M90" s="858"/>
      <c r="N90" s="57"/>
    </row>
    <row r="91" spans="1:14" ht="15.75" thickBot="1">
      <c r="B91" s="820" t="s">
        <v>1037</v>
      </c>
      <c r="C91" s="821"/>
      <c r="D91" s="821"/>
      <c r="E91" s="821"/>
      <c r="F91" s="821"/>
      <c r="G91" s="821"/>
      <c r="H91" s="821"/>
      <c r="I91" s="821"/>
      <c r="J91" s="821"/>
      <c r="K91" s="821"/>
      <c r="L91" s="821"/>
      <c r="M91" s="822"/>
      <c r="N91" s="58">
        <f>L88+L89+L90</f>
        <v>68103.614323218731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295115.66206728114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 customHeight="1" thickBot="1">
      <c r="A31" t="s">
        <v>1929</v>
      </c>
      <c r="B31" s="86" t="s">
        <v>1151</v>
      </c>
      <c r="C31" s="960" t="s">
        <v>1664</v>
      </c>
      <c r="D31" s="960"/>
      <c r="E31" s="960"/>
      <c r="F31" s="961"/>
      <c r="G31" s="961"/>
      <c r="H31" s="961"/>
      <c r="I31" s="961"/>
      <c r="J31" s="961"/>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7</v>
      </c>
      <c r="N37" s="280">
        <f t="shared" ref="N37:N43" si="0">K37/M37</f>
        <v>18942.879644833673</v>
      </c>
    </row>
    <row r="38" spans="1:14">
      <c r="A38" t="s">
        <v>168</v>
      </c>
      <c r="B38" s="869" t="str">
        <f>VLOOKUP(A38,EQUIPOS!A8:D154,3,FALSE)</f>
        <v>Compactador tipo  POTENCIA: 105 HP, PESO: 6 ton</v>
      </c>
      <c r="C38" s="870"/>
      <c r="D38" s="870"/>
      <c r="E38" s="870"/>
      <c r="F38" s="870"/>
      <c r="G38" s="870"/>
      <c r="H38" s="871"/>
      <c r="I38" s="275"/>
      <c r="J38" s="276"/>
      <c r="K38" s="277">
        <f>VLOOKUP(A38,EQUIPOS!A8:D165,4,FALSE)</f>
        <v>105000</v>
      </c>
      <c r="L38" s="278"/>
      <c r="M38" s="279">
        <v>7</v>
      </c>
      <c r="N38" s="280">
        <f t="shared" si="0"/>
        <v>15000</v>
      </c>
    </row>
    <row r="39" spans="1:14">
      <c r="A39" t="s">
        <v>286</v>
      </c>
      <c r="B39" s="869" t="str">
        <f>VLOOKUP(A39,EQUIPOS!A9:D154,3,FALSE)</f>
        <v>Planta de asfalto en frio</v>
      </c>
      <c r="C39" s="870"/>
      <c r="D39" s="870"/>
      <c r="E39" s="870"/>
      <c r="F39" s="870"/>
      <c r="G39" s="870"/>
      <c r="H39" s="871"/>
      <c r="I39" s="275"/>
      <c r="J39" s="276"/>
      <c r="K39" s="277">
        <f>VLOOKUP(A39,EQUIPOS!A9:D166,4,FALSE)</f>
        <v>297480.55768412095</v>
      </c>
      <c r="L39" s="278"/>
      <c r="M39" s="279">
        <v>9</v>
      </c>
      <c r="N39" s="280">
        <f t="shared" si="0"/>
        <v>33053.395298235664</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7</v>
      </c>
      <c r="N42" s="280">
        <f t="shared" si="0"/>
        <v>39395.485084838539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9</v>
      </c>
      <c r="N43" s="280">
        <f t="shared" si="0"/>
        <v>6222.2222222222226</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1053.7677264750794</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147210.53257913108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10537.677264750793</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244758.39275233724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48951.678550467448</v>
      </c>
      <c r="M87" s="856"/>
      <c r="N87" s="57"/>
    </row>
    <row r="88" spans="1:14">
      <c r="B88" s="95" t="s">
        <v>1057</v>
      </c>
      <c r="C88" s="96"/>
      <c r="D88" s="96"/>
      <c r="E88" s="96"/>
      <c r="F88" s="96"/>
      <c r="G88" s="96"/>
      <c r="H88" s="96"/>
      <c r="I88" s="93"/>
      <c r="J88" s="94"/>
      <c r="K88" s="312">
        <v>0.05</v>
      </c>
      <c r="L88" s="855">
        <f>N82*K88</f>
        <v>12237.919637616862</v>
      </c>
      <c r="M88" s="856"/>
      <c r="N88" s="57"/>
    </row>
    <row r="89" spans="1:14" ht="15.75" thickBot="1">
      <c r="B89" s="97" t="s">
        <v>1058</v>
      </c>
      <c r="C89" s="98"/>
      <c r="D89" s="98"/>
      <c r="E89" s="98"/>
      <c r="F89" s="98"/>
      <c r="G89" s="98"/>
      <c r="H89" s="98"/>
      <c r="I89" s="99"/>
      <c r="J89" s="100"/>
      <c r="K89" s="313">
        <v>0.05</v>
      </c>
      <c r="L89" s="857">
        <f>N82*K89</f>
        <v>12237.919637616862</v>
      </c>
      <c r="M89" s="858"/>
      <c r="N89" s="57"/>
    </row>
    <row r="90" spans="1:14" ht="15.75" thickBot="1">
      <c r="B90" s="820" t="s">
        <v>1037</v>
      </c>
      <c r="C90" s="821"/>
      <c r="D90" s="821"/>
      <c r="E90" s="821"/>
      <c r="F90" s="821"/>
      <c r="G90" s="821"/>
      <c r="H90" s="821"/>
      <c r="I90" s="821"/>
      <c r="J90" s="821"/>
      <c r="K90" s="821"/>
      <c r="L90" s="821"/>
      <c r="M90" s="822"/>
      <c r="N90" s="58">
        <f>L87+L88+L89</f>
        <v>73427.517825701172</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318185.91057803843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9"/>
      <c r="C47" s="870"/>
      <c r="D47" s="870"/>
      <c r="E47" s="870"/>
      <c r="F47" s="870"/>
      <c r="G47" s="870"/>
      <c r="H47" s="871"/>
      <c r="I47" s="872"/>
      <c r="J47" s="873"/>
      <c r="K47" s="277"/>
      <c r="L47" s="874"/>
      <c r="M47" s="875"/>
      <c r="N47" s="280"/>
    </row>
    <row r="48" spans="1:14">
      <c r="B48" s="869"/>
      <c r="C48" s="870"/>
      <c r="D48" s="870"/>
      <c r="E48" s="876"/>
      <c r="F48" s="870"/>
      <c r="G48" s="870"/>
      <c r="H48" s="871"/>
      <c r="I48" s="42"/>
      <c r="J48" s="43"/>
      <c r="K48" s="282"/>
      <c r="L48" s="284"/>
      <c r="M48" s="285"/>
      <c r="N48" s="286"/>
    </row>
    <row r="49" spans="1:14">
      <c r="B49" s="877" t="s">
        <v>1036</v>
      </c>
      <c r="C49" s="878"/>
      <c r="D49" s="878"/>
      <c r="E49" s="44"/>
      <c r="F49" s="45"/>
      <c r="G49" s="45"/>
      <c r="H49" s="46"/>
      <c r="I49" s="42"/>
      <c r="J49" s="43"/>
      <c r="K49" s="287"/>
      <c r="L49" s="284"/>
      <c r="M49" s="409">
        <v>0.1</v>
      </c>
      <c r="N49" s="352">
        <f>N83*M49</f>
        <v>829.84208459912497</v>
      </c>
    </row>
    <row r="50" spans="1:14" ht="15.75" thickBot="1">
      <c r="B50" s="869"/>
      <c r="C50" s="870"/>
      <c r="D50" s="870"/>
      <c r="E50" s="870"/>
      <c r="F50" s="870"/>
      <c r="G50" s="870"/>
      <c r="H50" s="871"/>
      <c r="I50" s="879"/>
      <c r="J50" s="880"/>
      <c r="K50" s="47"/>
      <c r="L50" s="881"/>
      <c r="M50" s="882"/>
      <c r="N50" s="111"/>
    </row>
    <row r="51" spans="1:14" ht="15.75" thickBot="1">
      <c r="B51" s="820" t="s">
        <v>1037</v>
      </c>
      <c r="C51" s="821"/>
      <c r="D51" s="821"/>
      <c r="E51" s="821"/>
      <c r="F51" s="821"/>
      <c r="G51" s="821"/>
      <c r="H51" s="821"/>
      <c r="I51" s="821"/>
      <c r="J51" s="821"/>
      <c r="K51" s="821"/>
      <c r="L51" s="821"/>
      <c r="M51" s="822"/>
      <c r="N51" s="402">
        <f>SUM(N36:N50)</f>
        <v>133233.06552365122</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5" t="s">
        <v>1028</v>
      </c>
      <c r="C55" s="866"/>
      <c r="D55" s="866"/>
      <c r="E55" s="866"/>
      <c r="F55" s="866"/>
      <c r="G55" s="866"/>
      <c r="H55" s="866"/>
      <c r="I55" s="900"/>
      <c r="J55" s="323" t="s">
        <v>1029</v>
      </c>
      <c r="K55" s="91" t="s">
        <v>1030</v>
      </c>
      <c r="L55" s="901" t="s">
        <v>1039</v>
      </c>
      <c r="M55" s="900"/>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58320</v>
      </c>
      <c r="N56" s="280">
        <f>K56*M56</f>
        <v>81648</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68.207316338214895</v>
      </c>
      <c r="N57" s="280">
        <f>K57*M57</f>
        <v>1705.1829084553724</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902"/>
      <c r="C60" s="903"/>
      <c r="D60" s="903"/>
      <c r="E60" s="903"/>
      <c r="F60" s="903"/>
      <c r="G60" s="903"/>
      <c r="H60" s="903"/>
      <c r="I60" s="873"/>
      <c r="J60" s="48"/>
      <c r="K60" s="50"/>
      <c r="L60" s="904"/>
      <c r="M60" s="905"/>
      <c r="N60" s="51"/>
    </row>
    <row r="61" spans="1:14" ht="15.75" thickBot="1">
      <c r="B61" s="820" t="s">
        <v>1037</v>
      </c>
      <c r="C61" s="821"/>
      <c r="D61" s="821"/>
      <c r="E61" s="821"/>
      <c r="F61" s="821"/>
      <c r="G61" s="821"/>
      <c r="H61" s="821"/>
      <c r="I61" s="821"/>
      <c r="J61" s="821"/>
      <c r="K61" s="821"/>
      <c r="L61" s="821"/>
      <c r="M61" s="822"/>
      <c r="N61" s="402">
        <f>SUM(N56:N60)</f>
        <v>83353.182908455376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6" t="s">
        <v>1045</v>
      </c>
      <c r="M65" s="885"/>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7">
        <f>VLOOKUP(A66,TRANSPORTE!A5:D117,4,FALSE)</f>
        <v>1380</v>
      </c>
      <c r="M66" s="908"/>
      <c r="N66" s="295">
        <f>K66*L66</f>
        <v>1931.9999999999998</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7">
        <f>VLOOKUP(A67,TRANSPORTE!A6:D117,4,FALSE)</f>
        <v>1380</v>
      </c>
      <c r="M67" s="908"/>
      <c r="N67" s="295">
        <f>K67*L67</f>
        <v>1725</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8"/>
      <c r="M71" s="899"/>
      <c r="N71" s="133"/>
    </row>
    <row r="72" spans="1:15" ht="15.75" thickBot="1">
      <c r="B72" s="909" t="s">
        <v>1037</v>
      </c>
      <c r="C72" s="863"/>
      <c r="D72" s="863"/>
      <c r="E72" s="863"/>
      <c r="F72" s="863"/>
      <c r="G72" s="863"/>
      <c r="H72" s="863"/>
      <c r="I72" s="863"/>
      <c r="J72" s="863"/>
      <c r="K72" s="863"/>
      <c r="L72" s="863"/>
      <c r="M72" s="864"/>
      <c r="N72" s="110">
        <f>N66+N67+N68+N69+N70</f>
        <v>3657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9" t="s">
        <v>1047</v>
      </c>
      <c r="C76" s="860"/>
      <c r="D76" s="860"/>
      <c r="E76" s="860"/>
      <c r="F76" s="860"/>
      <c r="G76" s="860"/>
      <c r="H76" s="860"/>
      <c r="I76" s="79" t="s">
        <v>1048</v>
      </c>
      <c r="J76" s="81" t="s">
        <v>1494</v>
      </c>
      <c r="K76" s="80" t="s">
        <v>1050</v>
      </c>
      <c r="L76" s="861" t="s">
        <v>1034</v>
      </c>
      <c r="M76" s="862"/>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6"/>
      <c r="C82" s="897"/>
      <c r="D82" s="897"/>
      <c r="E82" s="897"/>
      <c r="F82" s="897"/>
      <c r="G82" s="897"/>
      <c r="H82" s="897"/>
      <c r="I82" s="132"/>
      <c r="J82" s="132"/>
      <c r="K82" s="132"/>
      <c r="L82" s="910"/>
      <c r="M82" s="910"/>
      <c r="N82" s="51"/>
    </row>
    <row r="83" spans="1:14" ht="15.75" thickBot="1">
      <c r="B83" s="909" t="s">
        <v>1037</v>
      </c>
      <c r="C83" s="863"/>
      <c r="D83" s="863"/>
      <c r="E83" s="863"/>
      <c r="F83" s="863"/>
      <c r="G83" s="863"/>
      <c r="H83" s="863"/>
      <c r="I83" s="863"/>
      <c r="J83" s="863"/>
      <c r="K83" s="863"/>
      <c r="L83" s="863"/>
      <c r="M83" s="864"/>
      <c r="N83" s="309">
        <f>SUM(N77:N82)</f>
        <v>8298.4208459912497</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N51+N61+N72+N83</f>
        <v>228541.66927809786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2"/>
      <c r="J89" s="342"/>
      <c r="K89" s="310" t="s">
        <v>1054</v>
      </c>
      <c r="L89" s="867" t="s">
        <v>1055</v>
      </c>
      <c r="M89" s="868"/>
      <c r="N89" s="311"/>
    </row>
    <row r="90" spans="1:14">
      <c r="B90" s="853" t="s">
        <v>1056</v>
      </c>
      <c r="C90" s="854"/>
      <c r="D90" s="854"/>
      <c r="E90" s="854"/>
      <c r="F90" s="854"/>
      <c r="G90" s="854"/>
      <c r="H90" s="854"/>
      <c r="I90" s="93"/>
      <c r="J90" s="94"/>
      <c r="K90" s="312">
        <v>0.2</v>
      </c>
      <c r="L90" s="855">
        <f>N85*K90</f>
        <v>45708.333855619574</v>
      </c>
      <c r="M90" s="856"/>
      <c r="N90" s="57"/>
    </row>
    <row r="91" spans="1:14">
      <c r="B91" s="95" t="s">
        <v>1057</v>
      </c>
      <c r="C91" s="96"/>
      <c r="D91" s="96"/>
      <c r="E91" s="96"/>
      <c r="F91" s="96"/>
      <c r="G91" s="96"/>
      <c r="H91" s="96"/>
      <c r="I91" s="93"/>
      <c r="J91" s="94"/>
      <c r="K91" s="312">
        <v>0.05</v>
      </c>
      <c r="L91" s="855">
        <f>N85*K91</f>
        <v>11427.083463904894</v>
      </c>
      <c r="M91" s="856"/>
      <c r="N91" s="57"/>
    </row>
    <row r="92" spans="1:14" ht="15.75" thickBot="1">
      <c r="B92" s="97" t="s">
        <v>1058</v>
      </c>
      <c r="C92" s="98"/>
      <c r="D92" s="98"/>
      <c r="E92" s="98"/>
      <c r="F92" s="98"/>
      <c r="G92" s="98"/>
      <c r="H92" s="98"/>
      <c r="I92" s="99"/>
      <c r="J92" s="100"/>
      <c r="K92" s="313">
        <v>0.05</v>
      </c>
      <c r="L92" s="857">
        <f>N85*K92</f>
        <v>11427.083463904894</v>
      </c>
      <c r="M92" s="858"/>
      <c r="N92" s="57"/>
    </row>
    <row r="93" spans="1:14" ht="15.75" thickBot="1">
      <c r="B93" s="820" t="s">
        <v>1037</v>
      </c>
      <c r="C93" s="821"/>
      <c r="D93" s="821"/>
      <c r="E93" s="821"/>
      <c r="F93" s="821"/>
      <c r="G93" s="821"/>
      <c r="H93" s="821"/>
      <c r="I93" s="821"/>
      <c r="J93" s="821"/>
      <c r="K93" s="821"/>
      <c r="L93" s="821"/>
      <c r="M93" s="822"/>
      <c r="N93" s="58">
        <f>L90+L91+L92</f>
        <v>68562.500783429365</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297104.17006152723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6"/>
      <c r="K125" s="886"/>
      <c r="L125" s="886"/>
      <c r="M125" s="886"/>
      <c r="N125" s="887"/>
    </row>
    <row r="126" spans="2:14" ht="15.75" thickBot="1">
      <c r="B126" s="269" t="s">
        <v>2327</v>
      </c>
      <c r="C126" s="401"/>
      <c r="D126" s="401"/>
      <c r="E126" s="63"/>
      <c r="F126" s="63"/>
      <c r="G126" s="63"/>
      <c r="H126" s="63"/>
      <c r="I126" s="63"/>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907"/>
      <c r="M66" s="90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ht="15" customHeight="1">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829.84208459912497</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133233.06552365122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228541.66927809786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45708.333855619574</v>
      </c>
      <c r="M87" s="856"/>
      <c r="N87" s="57"/>
    </row>
    <row r="88" spans="1:14">
      <c r="B88" s="95" t="s">
        <v>1057</v>
      </c>
      <c r="C88" s="96"/>
      <c r="D88" s="96"/>
      <c r="E88" s="96"/>
      <c r="F88" s="96"/>
      <c r="G88" s="96"/>
      <c r="H88" s="96"/>
      <c r="I88" s="93"/>
      <c r="J88" s="94"/>
      <c r="K88" s="312">
        <v>0.05</v>
      </c>
      <c r="L88" s="855">
        <f>N82*K88</f>
        <v>11427.083463904894</v>
      </c>
      <c r="M88" s="856"/>
      <c r="N88" s="57"/>
    </row>
    <row r="89" spans="1:14" ht="15.75" thickBot="1">
      <c r="B89" s="97" t="s">
        <v>1058</v>
      </c>
      <c r="C89" s="98"/>
      <c r="D89" s="98"/>
      <c r="E89" s="98"/>
      <c r="F89" s="98"/>
      <c r="G89" s="98"/>
      <c r="H89" s="98"/>
      <c r="I89" s="99"/>
      <c r="J89" s="100"/>
      <c r="K89" s="313">
        <v>0.05</v>
      </c>
      <c r="L89" s="857">
        <f>N82*K89</f>
        <v>11427.083463904894</v>
      </c>
      <c r="M89" s="858"/>
      <c r="N89" s="57"/>
    </row>
    <row r="90" spans="1:14" ht="15.75" thickBot="1">
      <c r="B90" s="820" t="s">
        <v>1037</v>
      </c>
      <c r="C90" s="821"/>
      <c r="D90" s="821"/>
      <c r="E90" s="821"/>
      <c r="F90" s="821"/>
      <c r="G90" s="821"/>
      <c r="H90" s="821"/>
      <c r="I90" s="821"/>
      <c r="J90" s="821"/>
      <c r="K90" s="821"/>
      <c r="L90" s="821"/>
      <c r="M90" s="822"/>
      <c r="N90" s="58">
        <f>L87+L88+L89</f>
        <v>68562.500783429365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297104.17006152723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829.84208459912497</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133233.06552365122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228541.66927809786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45708.333855619574</v>
      </c>
      <c r="M87" s="856"/>
      <c r="N87" s="57"/>
    </row>
    <row r="88" spans="1:14">
      <c r="B88" s="95" t="s">
        <v>1057</v>
      </c>
      <c r="C88" s="96"/>
      <c r="D88" s="96"/>
      <c r="E88" s="96"/>
      <c r="F88" s="96"/>
      <c r="G88" s="96"/>
      <c r="H88" s="96"/>
      <c r="I88" s="93"/>
      <c r="J88" s="94"/>
      <c r="K88" s="312">
        <v>0.05</v>
      </c>
      <c r="L88" s="855">
        <f>N82*K88</f>
        <v>11427.083463904894</v>
      </c>
      <c r="M88" s="856"/>
      <c r="N88" s="57"/>
    </row>
    <row r="89" spans="1:14" ht="15.75" thickBot="1">
      <c r="B89" s="97" t="s">
        <v>1058</v>
      </c>
      <c r="C89" s="98"/>
      <c r="D89" s="98"/>
      <c r="E89" s="98"/>
      <c r="F89" s="98"/>
      <c r="G89" s="98"/>
      <c r="H89" s="98"/>
      <c r="I89" s="99"/>
      <c r="J89" s="100"/>
      <c r="K89" s="313">
        <v>0.05</v>
      </c>
      <c r="L89" s="857">
        <f>N82*K89</f>
        <v>11427.083463904894</v>
      </c>
      <c r="M89" s="858"/>
      <c r="N89" s="57"/>
    </row>
    <row r="90" spans="1:14" ht="15.75" thickBot="1">
      <c r="B90" s="820" t="s">
        <v>1037</v>
      </c>
      <c r="C90" s="821"/>
      <c r="D90" s="821"/>
      <c r="E90" s="821"/>
      <c r="F90" s="821"/>
      <c r="G90" s="821"/>
      <c r="H90" s="821"/>
      <c r="I90" s="821"/>
      <c r="J90" s="821"/>
      <c r="K90" s="821"/>
      <c r="L90" s="821"/>
      <c r="M90" s="822"/>
      <c r="N90" s="58">
        <f>L87+L88+L89</f>
        <v>68562.500783429365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297104.17006152723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1377</v>
      </c>
      <c r="B65" s="52" t="str">
        <f>VLOOKUP(A65,TRANSPORTE!A6:D117,3,FALSE)</f>
        <v>Transporte de mezcla</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8</v>
      </c>
      <c r="N37" s="280">
        <f t="shared" ref="N37:N43" si="0">K37/M37</f>
        <v>16575.019689229463</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8</v>
      </c>
      <c r="N38" s="280">
        <f t="shared" si="0"/>
        <v>17529.981907194553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8</v>
      </c>
      <c r="N39" s="280">
        <f t="shared" si="0"/>
        <v>47999.5</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8</v>
      </c>
      <c r="N42" s="280">
        <f t="shared" si="0"/>
        <v>34471.049449233724</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8</v>
      </c>
      <c r="N43" s="280">
        <f t="shared" si="0"/>
        <v>7000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158040.38040884933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254271.03092396166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50854.206184792332</v>
      </c>
      <c r="M87" s="856"/>
      <c r="N87" s="57"/>
    </row>
    <row r="88" spans="1:14">
      <c r="B88" s="95" t="s">
        <v>1057</v>
      </c>
      <c r="C88" s="96"/>
      <c r="D88" s="96"/>
      <c r="E88" s="96"/>
      <c r="F88" s="96"/>
      <c r="G88" s="96"/>
      <c r="H88" s="96"/>
      <c r="I88" s="93"/>
      <c r="J88" s="94"/>
      <c r="K88" s="312">
        <v>0.05</v>
      </c>
      <c r="L88" s="855">
        <f>N82*K88</f>
        <v>12713.551546198083</v>
      </c>
      <c r="M88" s="856"/>
      <c r="N88" s="57"/>
    </row>
    <row r="89" spans="1:14" ht="15.75" thickBot="1">
      <c r="B89" s="97" t="s">
        <v>1058</v>
      </c>
      <c r="C89" s="98"/>
      <c r="D89" s="98"/>
      <c r="E89" s="98"/>
      <c r="F89" s="98"/>
      <c r="G89" s="98"/>
      <c r="H89" s="98"/>
      <c r="I89" s="99"/>
      <c r="J89" s="100"/>
      <c r="K89" s="313">
        <v>0.05</v>
      </c>
      <c r="L89" s="857">
        <f>N82*K89</f>
        <v>12713.551546198083</v>
      </c>
      <c r="M89" s="858"/>
      <c r="N89" s="57"/>
    </row>
    <row r="90" spans="1:14" ht="15.75" thickBot="1">
      <c r="B90" s="820" t="s">
        <v>1037</v>
      </c>
      <c r="C90" s="821"/>
      <c r="D90" s="821"/>
      <c r="E90" s="821"/>
      <c r="F90" s="821"/>
      <c r="G90" s="821"/>
      <c r="H90" s="821"/>
      <c r="I90" s="821"/>
      <c r="J90" s="821"/>
      <c r="K90" s="821"/>
      <c r="L90" s="821"/>
      <c r="M90" s="822"/>
      <c r="N90" s="58">
        <f>L87+L88+L89</f>
        <v>76281.309277188499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330552.34020115016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8</v>
      </c>
      <c r="N37" s="280">
        <f t="shared" ref="N37:N43" si="0">K37/M37</f>
        <v>16575.019689229463</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8</v>
      </c>
      <c r="N38" s="280">
        <f t="shared" si="0"/>
        <v>17529.981907194553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8</v>
      </c>
      <c r="N39" s="280">
        <f t="shared" si="0"/>
        <v>47999.5</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8</v>
      </c>
      <c r="N42" s="280">
        <f t="shared" si="0"/>
        <v>34471.049449233724</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8</v>
      </c>
      <c r="N43" s="280">
        <f t="shared" si="0"/>
        <v>7000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158040.38040884933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133"/>
    </row>
    <row r="80" spans="1:15" ht="15.75" thickBot="1">
      <c r="B80" s="909" t="s">
        <v>1037</v>
      </c>
      <c r="C80" s="863"/>
      <c r="D80" s="863"/>
      <c r="E80" s="863"/>
      <c r="F80" s="863"/>
      <c r="G80" s="863"/>
      <c r="H80" s="863"/>
      <c r="I80" s="863"/>
      <c r="J80" s="863"/>
      <c r="K80" s="863"/>
      <c r="L80" s="863"/>
      <c r="M80" s="864"/>
      <c r="N80" s="468">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254271.03092396166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50854.206184792332</v>
      </c>
      <c r="M87" s="856"/>
      <c r="N87" s="57"/>
    </row>
    <row r="88" spans="1:14">
      <c r="B88" s="95" t="s">
        <v>1057</v>
      </c>
      <c r="C88" s="96"/>
      <c r="D88" s="96"/>
      <c r="E88" s="96"/>
      <c r="F88" s="96"/>
      <c r="G88" s="96"/>
      <c r="H88" s="96"/>
      <c r="I88" s="93"/>
      <c r="J88" s="94"/>
      <c r="K88" s="312">
        <v>0.05</v>
      </c>
      <c r="L88" s="855">
        <f>N82*K88</f>
        <v>12713.551546198083</v>
      </c>
      <c r="M88" s="856"/>
      <c r="N88" s="57"/>
    </row>
    <row r="89" spans="1:14" ht="15.75" thickBot="1">
      <c r="B89" s="97" t="s">
        <v>1058</v>
      </c>
      <c r="C89" s="98"/>
      <c r="D89" s="98"/>
      <c r="E89" s="98"/>
      <c r="F89" s="98"/>
      <c r="G89" s="98"/>
      <c r="H89" s="98"/>
      <c r="I89" s="99"/>
      <c r="J89" s="100"/>
      <c r="K89" s="313">
        <v>0.05</v>
      </c>
      <c r="L89" s="857">
        <f>N82*K89</f>
        <v>12713.551546198083</v>
      </c>
      <c r="M89" s="858"/>
      <c r="N89" s="57"/>
    </row>
    <row r="90" spans="1:14" ht="15.75" thickBot="1">
      <c r="B90" s="820" t="s">
        <v>1037</v>
      </c>
      <c r="C90" s="821"/>
      <c r="D90" s="821"/>
      <c r="E90" s="821"/>
      <c r="F90" s="821"/>
      <c r="G90" s="821"/>
      <c r="H90" s="821"/>
      <c r="I90" s="821"/>
      <c r="J90" s="821"/>
      <c r="K90" s="821"/>
      <c r="L90" s="821"/>
      <c r="M90" s="822"/>
      <c r="N90" s="58">
        <f>L87+L88+L89</f>
        <v>76281.309277188499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330552.34020115016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8</v>
      </c>
      <c r="N37" s="280">
        <f t="shared" ref="N37:N43" si="0">K37/M37</f>
        <v>16575.019689229463</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8</v>
      </c>
      <c r="N38" s="280">
        <f t="shared" si="0"/>
        <v>17529.981907194553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8</v>
      </c>
      <c r="N39" s="280">
        <f t="shared" si="0"/>
        <v>47999.5</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8</v>
      </c>
      <c r="N42" s="280">
        <f t="shared" si="0"/>
        <v>34471.049449233724</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8</v>
      </c>
      <c r="N43" s="280">
        <f t="shared" si="0"/>
        <v>7000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158040.38040884933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254271.03092396166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50854.206184792332</v>
      </c>
      <c r="M87" s="856"/>
      <c r="N87" s="57"/>
    </row>
    <row r="88" spans="1:14">
      <c r="B88" s="95" t="s">
        <v>1057</v>
      </c>
      <c r="C88" s="96"/>
      <c r="D88" s="96"/>
      <c r="E88" s="96"/>
      <c r="F88" s="96"/>
      <c r="G88" s="96"/>
      <c r="H88" s="96"/>
      <c r="I88" s="93"/>
      <c r="J88" s="94"/>
      <c r="K88" s="312">
        <v>0.05</v>
      </c>
      <c r="L88" s="855">
        <f>N82*K88</f>
        <v>12713.551546198083</v>
      </c>
      <c r="M88" s="856"/>
      <c r="N88" s="57"/>
    </row>
    <row r="89" spans="1:14" ht="15.75" thickBot="1">
      <c r="B89" s="97" t="s">
        <v>1058</v>
      </c>
      <c r="C89" s="98"/>
      <c r="D89" s="98"/>
      <c r="E89" s="98"/>
      <c r="F89" s="98"/>
      <c r="G89" s="98"/>
      <c r="H89" s="98"/>
      <c r="I89" s="99"/>
      <c r="J89" s="100"/>
      <c r="K89" s="313">
        <v>0.05</v>
      </c>
      <c r="L89" s="857">
        <f>N82*K89</f>
        <v>12713.551546198083</v>
      </c>
      <c r="M89" s="858"/>
      <c r="N89" s="57"/>
    </row>
    <row r="90" spans="1:14" ht="15.75" thickBot="1">
      <c r="B90" s="820" t="s">
        <v>1037</v>
      </c>
      <c r="C90" s="821"/>
      <c r="D90" s="821"/>
      <c r="E90" s="821"/>
      <c r="F90" s="821"/>
      <c r="G90" s="821"/>
      <c r="H90" s="821"/>
      <c r="I90" s="821"/>
      <c r="J90" s="821"/>
      <c r="K90" s="821"/>
      <c r="L90" s="821"/>
      <c r="M90" s="822"/>
      <c r="N90" s="58">
        <f>L87+L88+L89</f>
        <v>76281.309277188499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330552.34020115016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829.84208459912497</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133233.06552365122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228541.66927809786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45708.333855619574</v>
      </c>
      <c r="M87" s="856"/>
      <c r="N87" s="57"/>
    </row>
    <row r="88" spans="1:14">
      <c r="B88" s="95" t="s">
        <v>1057</v>
      </c>
      <c r="C88" s="96"/>
      <c r="D88" s="96"/>
      <c r="E88" s="96"/>
      <c r="F88" s="96"/>
      <c r="G88" s="96"/>
      <c r="H88" s="96"/>
      <c r="I88" s="93"/>
      <c r="J88" s="94"/>
      <c r="K88" s="312">
        <v>0.05</v>
      </c>
      <c r="L88" s="855">
        <f>N82*K88</f>
        <v>11427.083463904894</v>
      </c>
      <c r="M88" s="856"/>
      <c r="N88" s="57"/>
    </row>
    <row r="89" spans="1:14" ht="15.75" thickBot="1">
      <c r="B89" s="97" t="s">
        <v>1058</v>
      </c>
      <c r="C89" s="98"/>
      <c r="D89" s="98"/>
      <c r="E89" s="98"/>
      <c r="F89" s="98"/>
      <c r="G89" s="98"/>
      <c r="H89" s="98"/>
      <c r="I89" s="99"/>
      <c r="J89" s="100"/>
      <c r="K89" s="313">
        <v>0.05</v>
      </c>
      <c r="L89" s="857">
        <f>N82*K89</f>
        <v>11427.083463904894</v>
      </c>
      <c r="M89" s="858"/>
      <c r="N89" s="57"/>
    </row>
    <row r="90" spans="1:14" ht="15.75" thickBot="1">
      <c r="B90" s="820" t="s">
        <v>1037</v>
      </c>
      <c r="C90" s="821"/>
      <c r="D90" s="821"/>
      <c r="E90" s="821"/>
      <c r="F90" s="821"/>
      <c r="G90" s="821"/>
      <c r="H90" s="821"/>
      <c r="I90" s="821"/>
      <c r="J90" s="821"/>
      <c r="K90" s="821"/>
      <c r="L90" s="821"/>
      <c r="M90" s="822"/>
      <c r="N90" s="58">
        <f>L87+L88+L89</f>
        <v>68562.500783429365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297104.17006152723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133"/>
    </row>
    <row r="81" spans="1:14" ht="15.75" thickBot="1">
      <c r="B81" s="909" t="s">
        <v>1037</v>
      </c>
      <c r="C81" s="863"/>
      <c r="D81" s="863"/>
      <c r="E81" s="863"/>
      <c r="F81" s="863"/>
      <c r="G81" s="863"/>
      <c r="H81" s="863"/>
      <c r="I81" s="863"/>
      <c r="J81" s="863"/>
      <c r="K81" s="863"/>
      <c r="L81" s="863"/>
      <c r="M81" s="864"/>
      <c r="N81" s="468">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829.84208459912497</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133233.06552365122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228541.66927809786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45708.333855619574</v>
      </c>
      <c r="M87" s="856"/>
      <c r="N87" s="57"/>
    </row>
    <row r="88" spans="1:14">
      <c r="B88" s="95" t="s">
        <v>1057</v>
      </c>
      <c r="C88" s="96"/>
      <c r="D88" s="96"/>
      <c r="E88" s="96"/>
      <c r="F88" s="96"/>
      <c r="G88" s="96"/>
      <c r="H88" s="96"/>
      <c r="I88" s="93"/>
      <c r="J88" s="94"/>
      <c r="K88" s="312">
        <v>0.05</v>
      </c>
      <c r="L88" s="855">
        <f>N82*K88</f>
        <v>11427.083463904894</v>
      </c>
      <c r="M88" s="856"/>
      <c r="N88" s="57"/>
    </row>
    <row r="89" spans="1:14" ht="15.75" thickBot="1">
      <c r="B89" s="97" t="s">
        <v>1058</v>
      </c>
      <c r="C89" s="98"/>
      <c r="D89" s="98"/>
      <c r="E89" s="98"/>
      <c r="F89" s="98"/>
      <c r="G89" s="98"/>
      <c r="H89" s="98"/>
      <c r="I89" s="99"/>
      <c r="J89" s="100"/>
      <c r="K89" s="313">
        <v>0.05</v>
      </c>
      <c r="L89" s="857">
        <f>N82*K89</f>
        <v>11427.083463904894</v>
      </c>
      <c r="M89" s="858"/>
      <c r="N89" s="57"/>
    </row>
    <row r="90" spans="1:14" ht="15.75" thickBot="1">
      <c r="B90" s="820" t="s">
        <v>1037</v>
      </c>
      <c r="C90" s="821"/>
      <c r="D90" s="821"/>
      <c r="E90" s="821"/>
      <c r="F90" s="821"/>
      <c r="G90" s="821"/>
      <c r="H90" s="821"/>
      <c r="I90" s="821"/>
      <c r="J90" s="821"/>
      <c r="K90" s="821"/>
      <c r="L90" s="821"/>
      <c r="M90" s="822"/>
      <c r="N90" s="58">
        <f>L87+L88+L89</f>
        <v>68562.500783429365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297104.17006152723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8</v>
      </c>
      <c r="N37" s="280">
        <f t="shared" ref="N37:N43" si="0">K37/M37</f>
        <v>16575.019689229463</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8</v>
      </c>
      <c r="N38" s="280">
        <f t="shared" si="0"/>
        <v>17529.981907194553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8</v>
      </c>
      <c r="N39" s="280">
        <f t="shared" si="0"/>
        <v>47999.5</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8</v>
      </c>
      <c r="N42" s="280">
        <f t="shared" si="0"/>
        <v>34471.049449233724</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8</v>
      </c>
      <c r="N43" s="280">
        <f t="shared" si="0"/>
        <v>7000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922.04676066569448</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158040.38040884933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254271.03092396166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50854.206184792332</v>
      </c>
      <c r="M87" s="856"/>
      <c r="N87" s="57"/>
    </row>
    <row r="88" spans="1:14">
      <c r="B88" s="95" t="s">
        <v>1057</v>
      </c>
      <c r="C88" s="96"/>
      <c r="D88" s="96"/>
      <c r="E88" s="96"/>
      <c r="F88" s="96"/>
      <c r="G88" s="96"/>
      <c r="H88" s="96"/>
      <c r="I88" s="93"/>
      <c r="J88" s="94"/>
      <c r="K88" s="312">
        <v>0.05</v>
      </c>
      <c r="L88" s="855">
        <f>N82*K88</f>
        <v>12713.551546198083</v>
      </c>
      <c r="M88" s="856"/>
      <c r="N88" s="57"/>
    </row>
    <row r="89" spans="1:14" ht="15.75" thickBot="1">
      <c r="B89" s="97" t="s">
        <v>1058</v>
      </c>
      <c r="C89" s="98"/>
      <c r="D89" s="98"/>
      <c r="E89" s="98"/>
      <c r="F89" s="98"/>
      <c r="G89" s="98"/>
      <c r="H89" s="98"/>
      <c r="I89" s="99"/>
      <c r="J89" s="100"/>
      <c r="K89" s="313">
        <v>0.05</v>
      </c>
      <c r="L89" s="857">
        <f>N82*K89</f>
        <v>12713.551546198083</v>
      </c>
      <c r="M89" s="858"/>
      <c r="N89" s="57"/>
    </row>
    <row r="90" spans="1:14" ht="15.75" thickBot="1">
      <c r="B90" s="820" t="s">
        <v>1037</v>
      </c>
      <c r="C90" s="821"/>
      <c r="D90" s="821"/>
      <c r="E90" s="821"/>
      <c r="F90" s="821"/>
      <c r="G90" s="821"/>
      <c r="H90" s="821"/>
      <c r="I90" s="821"/>
      <c r="J90" s="821"/>
      <c r="K90" s="821"/>
      <c r="L90" s="821"/>
      <c r="M90" s="822"/>
      <c r="N90" s="58">
        <f>L87+L88+L89</f>
        <v>76281.309277188499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330552.34020115016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829.84208459912497</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133233.06552365122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68.207316338214895</v>
      </c>
      <c r="N54" s="280">
        <f>K54*M54</f>
        <v>1705.1829084553724</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83353.182908455376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228541.66927809786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45708.333855619574</v>
      </c>
      <c r="M87" s="856"/>
      <c r="N87" s="57"/>
    </row>
    <row r="88" spans="1:14">
      <c r="B88" s="95" t="s">
        <v>1057</v>
      </c>
      <c r="C88" s="96"/>
      <c r="D88" s="96"/>
      <c r="E88" s="96"/>
      <c r="F88" s="96"/>
      <c r="G88" s="96"/>
      <c r="H88" s="96"/>
      <c r="I88" s="93"/>
      <c r="J88" s="94"/>
      <c r="K88" s="312">
        <v>0.05</v>
      </c>
      <c r="L88" s="855">
        <f>N82*K88</f>
        <v>11427.083463904894</v>
      </c>
      <c r="M88" s="856"/>
      <c r="N88" s="57"/>
    </row>
    <row r="89" spans="1:14" ht="15.75" thickBot="1">
      <c r="B89" s="97" t="s">
        <v>1058</v>
      </c>
      <c r="C89" s="98"/>
      <c r="D89" s="98"/>
      <c r="E89" s="98"/>
      <c r="F89" s="98"/>
      <c r="G89" s="98"/>
      <c r="H89" s="98"/>
      <c r="I89" s="99"/>
      <c r="J89" s="100"/>
      <c r="K89" s="313">
        <v>0.05</v>
      </c>
      <c r="L89" s="857">
        <f>N82*K89</f>
        <v>11427.083463904894</v>
      </c>
      <c r="M89" s="858"/>
      <c r="N89" s="57"/>
    </row>
    <row r="90" spans="1:14" ht="15.75" thickBot="1">
      <c r="B90" s="820" t="s">
        <v>1037</v>
      </c>
      <c r="C90" s="821"/>
      <c r="D90" s="821"/>
      <c r="E90" s="821"/>
      <c r="F90" s="821"/>
      <c r="G90" s="821"/>
      <c r="H90" s="821"/>
      <c r="I90" s="821"/>
      <c r="J90" s="821"/>
      <c r="K90" s="821"/>
      <c r="L90" s="821"/>
      <c r="M90" s="822"/>
      <c r="N90" s="58">
        <f>L87+L88+L89</f>
        <v>68562.500783429365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297104.17006152723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5"/>
      <c r="J36" s="276"/>
      <c r="K36" s="277">
        <f>VLOOKUP(A36,EQUIPOS!A6:D163,4,FALSE)</f>
        <v>175440</v>
      </c>
      <c r="L36" s="278"/>
      <c r="M36" s="279">
        <v>30</v>
      </c>
      <c r="N36" s="280">
        <f>K36/M36</f>
        <v>5848</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166</v>
      </c>
      <c r="B38" s="869" t="str">
        <f>VLOOKUP(A38,EQUIPOS!A8:D154,3,FALSE)</f>
        <v>Compactador de Rodillo POTENCIA: 99HP, PESO: 8 ton</v>
      </c>
      <c r="C38" s="870"/>
      <c r="D38" s="870"/>
      <c r="E38" s="870"/>
      <c r="F38" s="870"/>
      <c r="G38" s="870"/>
      <c r="H38" s="871"/>
      <c r="I38" s="275"/>
      <c r="J38" s="276"/>
      <c r="K38" s="277">
        <f>VLOOKUP(A38,EQUIPOS!A8:D165,4,FALSE)</f>
        <v>140239.85525755642</v>
      </c>
      <c r="L38" s="278"/>
      <c r="M38" s="279">
        <v>10</v>
      </c>
      <c r="N38" s="280">
        <f t="shared" si="0"/>
        <v>14023.985525755643</v>
      </c>
    </row>
    <row r="39" spans="1:14">
      <c r="A39" t="s">
        <v>284</v>
      </c>
      <c r="B39" s="869" t="str">
        <f>VLOOKUP(A39,EQUIPOS!A9:D154,3,FALSE)</f>
        <v>Planta de asfalto en caliente</v>
      </c>
      <c r="C39" s="870"/>
      <c r="D39" s="870"/>
      <c r="E39" s="870"/>
      <c r="F39" s="870"/>
      <c r="G39" s="870"/>
      <c r="H39" s="871"/>
      <c r="I39" s="275"/>
      <c r="J39" s="276"/>
      <c r="K39" s="277">
        <f>VLOOKUP(A39,EQUIPOS!A9:D166,4,FALSE)</f>
        <v>383996</v>
      </c>
      <c r="L39" s="278"/>
      <c r="M39" s="279">
        <v>10</v>
      </c>
      <c r="N39" s="280">
        <f t="shared" si="0"/>
        <v>38399.599999999999</v>
      </c>
    </row>
    <row r="40" spans="1:14">
      <c r="A40" t="s">
        <v>290</v>
      </c>
      <c r="B40" s="869" t="str">
        <f>VLOOKUP(A40,EQUIPOS!A10:D154,3,FALSE)</f>
        <v>Planta trituradora</v>
      </c>
      <c r="C40" s="870"/>
      <c r="D40" s="870"/>
      <c r="E40" s="870"/>
      <c r="F40" s="870"/>
      <c r="G40" s="870"/>
      <c r="H40" s="871"/>
      <c r="I40" s="275"/>
      <c r="J40" s="276"/>
      <c r="K40" s="277">
        <f>VLOOKUP(A40,EQUIPOS!A10:D167,4,FALSE)</f>
        <v>585793.47807577706</v>
      </c>
      <c r="L40" s="278"/>
      <c r="M40" s="279">
        <v>30</v>
      </c>
      <c r="N40" s="280">
        <f t="shared" si="0"/>
        <v>19526.44926919257</v>
      </c>
    </row>
    <row r="41" spans="1:14">
      <c r="A41" t="s">
        <v>314</v>
      </c>
      <c r="B41" s="869" t="str">
        <f>VLOOKUP(A41,EQUIPOS!A11:D155,3,FALSE)</f>
        <v xml:space="preserve">Retroexcavadora E-200 sobre orugas
</v>
      </c>
      <c r="C41" s="870"/>
      <c r="D41" s="870"/>
      <c r="E41" s="870"/>
      <c r="F41" s="870"/>
      <c r="G41" s="870"/>
      <c r="H41" s="871"/>
      <c r="I41" s="275"/>
      <c r="J41" s="276"/>
      <c r="K41" s="277">
        <f>VLOOKUP(A41,EQUIPOS!A11:D168,4,FALSE)</f>
        <v>245050</v>
      </c>
      <c r="L41" s="278"/>
      <c r="M41" s="279">
        <v>30</v>
      </c>
      <c r="N41" s="280">
        <f t="shared" si="0"/>
        <v>8168.333333333333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5"/>
      <c r="J42" s="276"/>
      <c r="K42" s="277">
        <f>VLOOKUP(A42,EQUIPOS!A12:D169,4,FALSE)</f>
        <v>275768.39559386979</v>
      </c>
      <c r="L42" s="278"/>
      <c r="M42" s="279">
        <v>10</v>
      </c>
      <c r="N42" s="280">
        <f t="shared" si="0"/>
        <v>27576.839559386979</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328"/>
      <c r="C44" s="329"/>
      <c r="D44" s="329"/>
      <c r="E44" s="329"/>
      <c r="F44" s="329"/>
      <c r="G44" s="329"/>
      <c r="H44" s="330"/>
      <c r="I44" s="275"/>
      <c r="J44" s="276"/>
      <c r="K44" s="277"/>
      <c r="L44" s="278"/>
      <c r="M44" s="279"/>
      <c r="N44" s="280"/>
    </row>
    <row r="45" spans="1:14">
      <c r="B45" s="869"/>
      <c r="C45" s="870"/>
      <c r="D45" s="870"/>
      <c r="E45" s="870"/>
      <c r="F45" s="870"/>
      <c r="G45" s="870"/>
      <c r="H45" s="871"/>
      <c r="I45" s="872"/>
      <c r="J45" s="873"/>
      <c r="K45" s="277"/>
      <c r="L45" s="874"/>
      <c r="M45" s="875"/>
      <c r="N45" s="280"/>
    </row>
    <row r="46" spans="1:14">
      <c r="B46" s="869"/>
      <c r="C46" s="870"/>
      <c r="D46" s="870"/>
      <c r="E46" s="876"/>
      <c r="F46" s="870"/>
      <c r="G46" s="870"/>
      <c r="H46" s="871"/>
      <c r="I46" s="42"/>
      <c r="J46" s="43"/>
      <c r="K46" s="282"/>
      <c r="L46" s="284"/>
      <c r="M46" s="285"/>
      <c r="N46" s="286"/>
    </row>
    <row r="47" spans="1:14">
      <c r="B47" s="877" t="s">
        <v>1036</v>
      </c>
      <c r="C47" s="878"/>
      <c r="D47" s="878"/>
      <c r="E47" s="44"/>
      <c r="F47" s="45"/>
      <c r="G47" s="45"/>
      <c r="H47" s="46"/>
      <c r="I47" s="42"/>
      <c r="J47" s="43"/>
      <c r="K47" s="287"/>
      <c r="L47" s="284"/>
      <c r="M47" s="409">
        <v>0.1</v>
      </c>
      <c r="N47" s="352">
        <f>N81*M47</f>
        <v>829.84208459912497</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133233.06552365122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58320</v>
      </c>
      <c r="N54" s="280">
        <f>K54*M54</f>
        <v>81648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68.207316338214895</v>
      </c>
      <c r="N55" s="280">
        <f>K55*M55</f>
        <v>1705.1829084553724</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2"/>
      <c r="C58" s="903"/>
      <c r="D58" s="903"/>
      <c r="E58" s="903"/>
      <c r="F58" s="903"/>
      <c r="G58" s="903"/>
      <c r="H58" s="903"/>
      <c r="I58" s="873"/>
      <c r="J58" s="48"/>
      <c r="K58" s="50"/>
      <c r="L58" s="904"/>
      <c r="M58" s="905"/>
      <c r="N58" s="51"/>
    </row>
    <row r="59" spans="1:14" ht="15.75" thickBot="1">
      <c r="B59" s="820" t="s">
        <v>1037</v>
      </c>
      <c r="C59" s="821"/>
      <c r="D59" s="821"/>
      <c r="E59" s="821"/>
      <c r="F59" s="821"/>
      <c r="G59" s="821"/>
      <c r="H59" s="821"/>
      <c r="I59" s="821"/>
      <c r="J59" s="821"/>
      <c r="K59" s="821"/>
      <c r="L59" s="821"/>
      <c r="M59" s="822"/>
      <c r="N59" s="402">
        <f>SUM(N54:N58)</f>
        <v>83353.182908455376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7">
        <f>VLOOKUP(A64,TRANSPORTE!A5:D117,4,FALSE)</f>
        <v>1380</v>
      </c>
      <c r="M64" s="908"/>
      <c r="N64" s="295">
        <f>K64*L64</f>
        <v>1931.9999999999998</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7">
        <f>VLOOKUP(A65,TRANSPORTE!A6:D117,4,FALSE)</f>
        <v>1380</v>
      </c>
      <c r="M65" s="908"/>
      <c r="N65" s="295">
        <f>K65*L65</f>
        <v>1725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3657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228541.66927809786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45708.333855619574</v>
      </c>
      <c r="M88" s="856"/>
      <c r="N88" s="57"/>
    </row>
    <row r="89" spans="1:14">
      <c r="B89" s="95" t="s">
        <v>1057</v>
      </c>
      <c r="C89" s="96"/>
      <c r="D89" s="96"/>
      <c r="E89" s="96"/>
      <c r="F89" s="96"/>
      <c r="G89" s="96"/>
      <c r="H89" s="96"/>
      <c r="I89" s="93"/>
      <c r="J89" s="94"/>
      <c r="K89" s="312">
        <v>0.05</v>
      </c>
      <c r="L89" s="855">
        <f>N83*K89</f>
        <v>11427.083463904894</v>
      </c>
      <c r="M89" s="856"/>
      <c r="N89" s="57"/>
    </row>
    <row r="90" spans="1:14" ht="15.75" thickBot="1">
      <c r="B90" s="97" t="s">
        <v>1058</v>
      </c>
      <c r="C90" s="98"/>
      <c r="D90" s="98"/>
      <c r="E90" s="98"/>
      <c r="F90" s="98"/>
      <c r="G90" s="98"/>
      <c r="H90" s="98"/>
      <c r="I90" s="99"/>
      <c r="J90" s="100"/>
      <c r="K90" s="313">
        <v>0.05</v>
      </c>
      <c r="L90" s="857">
        <f>N83*K90</f>
        <v>11427.083463904894</v>
      </c>
      <c r="M90" s="858"/>
      <c r="N90" s="57"/>
    </row>
    <row r="91" spans="1:14" ht="15.75" thickBot="1">
      <c r="B91" s="820" t="s">
        <v>1037</v>
      </c>
      <c r="C91" s="821"/>
      <c r="D91" s="821"/>
      <c r="E91" s="821"/>
      <c r="F91" s="821"/>
      <c r="G91" s="821"/>
      <c r="H91" s="821"/>
      <c r="I91" s="821"/>
      <c r="J91" s="821"/>
      <c r="K91" s="821"/>
      <c r="L91" s="821"/>
      <c r="M91" s="822"/>
      <c r="N91" s="58">
        <f>L88+L89+L90</f>
        <v>68562.500783429365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297104.17006152723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75" thickBot="1">
      <c r="B124" s="269" t="s">
        <v>2327</v>
      </c>
      <c r="C124" s="401"/>
      <c r="D124" s="401"/>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148</v>
      </c>
      <c r="B36" s="869" t="str">
        <f>VLOOKUP(A36,EQUIPOS!A6:D154,3,FALSE)</f>
        <v>Cargador : Potencia en el volante 110 hp, Clasificación de RPM del motor 2300.</v>
      </c>
      <c r="C36" s="870"/>
      <c r="D36" s="870"/>
      <c r="E36" s="870"/>
      <c r="F36" s="870"/>
      <c r="G36" s="870"/>
      <c r="H36" s="871"/>
      <c r="I36" s="275"/>
      <c r="J36" s="276"/>
      <c r="K36" s="277">
        <f>VLOOKUP(A36,EQUIPOS!A6:D163,4,FALSE)</f>
        <v>145000</v>
      </c>
      <c r="L36" s="278"/>
      <c r="M36" s="279">
        <v>30</v>
      </c>
      <c r="N36" s="280">
        <f>K36/M36</f>
        <v>4833.333333333333</v>
      </c>
    </row>
    <row r="37" spans="1:14">
      <c r="A37" s="119" t="s">
        <v>173</v>
      </c>
      <c r="B37" s="869" t="str">
        <f>VLOOKUP(A37,EQUIPOS!A7:D154,3,FALSE)</f>
        <v>Compactador neumático de Potencia 70 HP, peso de 13 ton</v>
      </c>
      <c r="C37" s="870"/>
      <c r="D37" s="870"/>
      <c r="E37" s="870"/>
      <c r="F37" s="870"/>
      <c r="G37" s="870"/>
      <c r="H37" s="871"/>
      <c r="I37" s="275"/>
      <c r="J37" s="276"/>
      <c r="K37" s="277">
        <f>VLOOKUP(A37,EQUIPOS!A7:D164,4,FALSE)</f>
        <v>132600.1575138357</v>
      </c>
      <c r="L37" s="278"/>
      <c r="M37" s="279">
        <v>10</v>
      </c>
      <c r="N37" s="280">
        <f t="shared" ref="N37:N43" si="0">K37/M37</f>
        <v>13260.015751383569</v>
      </c>
    </row>
    <row r="38" spans="1:14">
      <c r="A38" t="s">
        <v>284</v>
      </c>
      <c r="B38" s="869" t="str">
        <f>VLOOKUP(A38,EQUIPOS!A8:D154,3,FALSE)</f>
        <v>Planta de asfalto en caliente</v>
      </c>
      <c r="C38" s="870"/>
      <c r="D38" s="870"/>
      <c r="E38" s="870"/>
      <c r="F38" s="870"/>
      <c r="G38" s="870"/>
      <c r="H38" s="871"/>
      <c r="I38" s="275"/>
      <c r="J38" s="276"/>
      <c r="K38" s="277">
        <f>VLOOKUP(A38,EQUIPOS!A8:D165,4,FALSE)</f>
        <v>383996</v>
      </c>
      <c r="L38" s="278"/>
      <c r="M38" s="279">
        <v>10</v>
      </c>
      <c r="N38" s="280">
        <f t="shared" si="0"/>
        <v>38399.599999999999</v>
      </c>
    </row>
    <row r="39" spans="1:14">
      <c r="A39" t="s">
        <v>290</v>
      </c>
      <c r="B39" s="869" t="str">
        <f>VLOOKUP(A39,EQUIPOS!A9:D154,3,FALSE)</f>
        <v>Planta trituradora</v>
      </c>
      <c r="C39" s="870"/>
      <c r="D39" s="870"/>
      <c r="E39" s="870"/>
      <c r="F39" s="870"/>
      <c r="G39" s="870"/>
      <c r="H39" s="871"/>
      <c r="I39" s="275"/>
      <c r="J39" s="276"/>
      <c r="K39" s="277">
        <f>VLOOKUP(A39,EQUIPOS!A9:D166,4,FALSE)</f>
        <v>585793.47807577706</v>
      </c>
      <c r="L39" s="278"/>
      <c r="M39" s="279">
        <v>30</v>
      </c>
      <c r="N39" s="280">
        <f t="shared" si="0"/>
        <v>19526.44926919257</v>
      </c>
    </row>
    <row r="40" spans="1:14">
      <c r="A40" t="s">
        <v>316</v>
      </c>
      <c r="B40" s="869" t="str">
        <f>VLOOKUP(A40,EQUIPOS!A10:D154,3,FALSE)</f>
        <v>Retroexcavadora Tipo E-200 o  Equivalente</v>
      </c>
      <c r="C40" s="870"/>
      <c r="D40" s="870"/>
      <c r="E40" s="870"/>
      <c r="F40" s="870"/>
      <c r="G40" s="870"/>
      <c r="H40" s="871"/>
      <c r="I40" s="275"/>
      <c r="J40" s="276"/>
      <c r="K40" s="277">
        <f>VLOOKUP(A40,EQUIPOS!A10:D167,4,FALSE)</f>
        <v>180000</v>
      </c>
      <c r="L40" s="278"/>
      <c r="M40" s="279">
        <v>30</v>
      </c>
      <c r="N40" s="280">
        <f t="shared" si="0"/>
        <v>6000</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75"/>
      <c r="J41" s="276"/>
      <c r="K41" s="277">
        <f>VLOOKUP(A41,EQUIPOS!A11:D168,4,FALSE)</f>
        <v>275768.39559386979</v>
      </c>
      <c r="L41" s="278"/>
      <c r="M41" s="279">
        <v>10</v>
      </c>
      <c r="N41" s="280">
        <f t="shared" si="0"/>
        <v>27576.839559386979</v>
      </c>
    </row>
    <row r="42" spans="1:14">
      <c r="A42" t="s">
        <v>166</v>
      </c>
      <c r="B42" s="869" t="str">
        <f>VLOOKUP(A42,EQUIPOS!A12:D156,3,FALSE)</f>
        <v>Compactador de Rodillo POTENCIA: 99HP, PESO: 8 ton</v>
      </c>
      <c r="C42" s="870"/>
      <c r="D42" s="870"/>
      <c r="E42" s="870"/>
      <c r="F42" s="870"/>
      <c r="G42" s="870"/>
      <c r="H42" s="871"/>
      <c r="I42" s="275"/>
      <c r="J42" s="276"/>
      <c r="K42" s="277">
        <f>VLOOKUP(A42,EQUIPOS!A12:D169,4,FALSE)</f>
        <v>140239.85525755642</v>
      </c>
      <c r="L42" s="278"/>
      <c r="M42" s="279">
        <v>10</v>
      </c>
      <c r="N42" s="280">
        <f t="shared" si="0"/>
        <v>14023.985525755643</v>
      </c>
    </row>
    <row r="43" spans="1:14">
      <c r="A43" t="s">
        <v>373</v>
      </c>
      <c r="B43" s="869" t="str">
        <f>VLOOKUP(A43,EQUIPOS!A13:D157,3,FALSE)</f>
        <v>Volqueta 6 m3</v>
      </c>
      <c r="C43" s="870"/>
      <c r="D43" s="870"/>
      <c r="E43" s="870"/>
      <c r="F43" s="870"/>
      <c r="G43" s="870"/>
      <c r="H43" s="871"/>
      <c r="I43" s="275"/>
      <c r="J43" s="276"/>
      <c r="K43" s="277">
        <f>VLOOKUP(A43,EQUIPOS!A13:D170,4,FALSE)</f>
        <v>56000</v>
      </c>
      <c r="L43" s="278"/>
      <c r="M43" s="279">
        <v>10</v>
      </c>
      <c r="N43" s="280">
        <f t="shared" si="0"/>
        <v>5600</v>
      </c>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1085.1781106296251</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130305.40154968172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58320</v>
      </c>
      <c r="N53" s="280">
        <f>K53*M53</f>
        <v>81648</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81648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7">
        <f>VLOOKUP(A63,TRANSPORTE!A5:D117,4,FALSE)</f>
        <v>1380</v>
      </c>
      <c r="M63" s="908"/>
      <c r="N63" s="295">
        <f>K63*L63</f>
        <v>1931.9999999999998</v>
      </c>
    </row>
    <row r="64" spans="1:14">
      <c r="A64" t="s">
        <v>1377</v>
      </c>
      <c r="B64" s="52" t="str">
        <f>VLOOKUP(A64,TRANSPORTE!A6:D117,3,FALSE)</f>
        <v>Transporte de mezcla</v>
      </c>
      <c r="C64" s="53"/>
      <c r="D64" s="53"/>
      <c r="E64" s="53"/>
      <c r="F64" s="53"/>
      <c r="G64" s="53"/>
      <c r="H64" s="319" t="s">
        <v>1552</v>
      </c>
      <c r="I64" s="287">
        <v>1.25</v>
      </c>
      <c r="J64" s="294">
        <v>1</v>
      </c>
      <c r="K64" s="287">
        <f>I64*J64</f>
        <v>1.25</v>
      </c>
      <c r="L64" s="907">
        <f>VLOOKUP(A64,TRANSPORTE!A6:D117,4,FALSE)</f>
        <v>1380</v>
      </c>
      <c r="M64" s="908"/>
      <c r="N64" s="295">
        <f>K64*L64</f>
        <v>1725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3657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10851.78110629625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226462.18265597799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45292.436531195599</v>
      </c>
      <c r="M87" s="856"/>
      <c r="N87" s="57"/>
    </row>
    <row r="88" spans="1:14">
      <c r="B88" s="95" t="s">
        <v>1057</v>
      </c>
      <c r="C88" s="96"/>
      <c r="D88" s="96"/>
      <c r="E88" s="96"/>
      <c r="F88" s="96"/>
      <c r="G88" s="96"/>
      <c r="H88" s="96"/>
      <c r="I88" s="93"/>
      <c r="J88" s="94"/>
      <c r="K88" s="312">
        <v>0.05</v>
      </c>
      <c r="L88" s="855">
        <f>N82*K88</f>
        <v>11323.1091327989</v>
      </c>
      <c r="M88" s="856"/>
      <c r="N88" s="57"/>
    </row>
    <row r="89" spans="1:14" ht="15.75" thickBot="1">
      <c r="B89" s="97" t="s">
        <v>1058</v>
      </c>
      <c r="C89" s="98"/>
      <c r="D89" s="98"/>
      <c r="E89" s="98"/>
      <c r="F89" s="98"/>
      <c r="G89" s="98"/>
      <c r="H89" s="98"/>
      <c r="I89" s="99"/>
      <c r="J89" s="100"/>
      <c r="K89" s="313">
        <v>0.05</v>
      </c>
      <c r="L89" s="857">
        <f>N82*K89</f>
        <v>11323.1091327989</v>
      </c>
      <c r="M89" s="858"/>
      <c r="N89" s="57"/>
    </row>
    <row r="90" spans="1:14" ht="15.75" thickBot="1">
      <c r="B90" s="820" t="s">
        <v>1037</v>
      </c>
      <c r="C90" s="821"/>
      <c r="D90" s="821"/>
      <c r="E90" s="821"/>
      <c r="F90" s="821"/>
      <c r="G90" s="821"/>
      <c r="H90" s="821"/>
      <c r="I90" s="821"/>
      <c r="J90" s="821"/>
      <c r="K90" s="821"/>
      <c r="L90" s="821"/>
      <c r="M90" s="822"/>
      <c r="N90" s="58">
        <f>L87+L88+L89</f>
        <v>67938.654796793402</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294400.83745277137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5"/>
      <c r="J36" s="276"/>
      <c r="K36" s="277">
        <f>VLOOKUP(A36,EQUIPOS!A6:D163,4,FALSE)</f>
        <v>83603.288633461067</v>
      </c>
      <c r="L36" s="278"/>
      <c r="M36" s="279">
        <v>150</v>
      </c>
      <c r="N36" s="280">
        <f>K36/M36</f>
        <v>557.35525755640708</v>
      </c>
    </row>
    <row r="37" spans="1:14">
      <c r="A37" s="119" t="s">
        <v>148</v>
      </c>
      <c r="B37" s="869" t="str">
        <f>VLOOKUP(A37,EQUIPOS!A7:D154,3,FALSE)</f>
        <v>Cargador : Potencia en el volante 110 hp, Clasificación de RPM del motor 2300.</v>
      </c>
      <c r="C37" s="870"/>
      <c r="D37" s="870"/>
      <c r="E37" s="870"/>
      <c r="F37" s="870"/>
      <c r="G37" s="870"/>
      <c r="H37" s="871"/>
      <c r="I37" s="275"/>
      <c r="J37" s="276"/>
      <c r="K37" s="277">
        <f>VLOOKUP(A37,EQUIPOS!A7:D164,4,FALSE)</f>
        <v>145000</v>
      </c>
      <c r="L37" s="278"/>
      <c r="M37" s="279">
        <v>150</v>
      </c>
      <c r="N37" s="280">
        <f>K37/M37</f>
        <v>966.66666666666663</v>
      </c>
    </row>
    <row r="38" spans="1:14">
      <c r="A38" t="s">
        <v>236</v>
      </c>
      <c r="B38" s="869" t="str">
        <f>VLOOKUP(A38,EQUIPOS!A8:D154,3,FALSE)</f>
        <v>Fresadora de pavimento, potencia 255 HP, peso 19 Ton, PROFUNDIDAD DE CORTE 305 mm</v>
      </c>
      <c r="C38" s="870"/>
      <c r="D38" s="870"/>
      <c r="E38" s="870"/>
      <c r="F38" s="870"/>
      <c r="G38" s="870"/>
      <c r="H38" s="871"/>
      <c r="I38" s="275"/>
      <c r="J38" s="276"/>
      <c r="K38" s="277">
        <f>VLOOKUP(A38,EQUIPOS!A8:D165,4,FALSE)</f>
        <v>415653.17624521081</v>
      </c>
      <c r="L38" s="278"/>
      <c r="M38" s="279">
        <v>150</v>
      </c>
      <c r="N38" s="280">
        <f>K38/M38</f>
        <v>2771.021174968072</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N75*M41</f>
        <v>1.7022401735366666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4296.745339364682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7">
        <f>VLOOKUP(A58,TRANSPORTE!A5:D117,4,FALSE)</f>
        <v>1380</v>
      </c>
      <c r="M58" s="908"/>
      <c r="N58" s="295">
        <f>K58*L58</f>
        <v>179.4</v>
      </c>
    </row>
    <row r="59" spans="1:14">
      <c r="B59" s="52"/>
      <c r="C59" s="53"/>
      <c r="D59" s="53"/>
      <c r="E59" s="53"/>
      <c r="F59" s="53"/>
      <c r="G59" s="53"/>
      <c r="H59" s="319"/>
      <c r="I59" s="287"/>
      <c r="J59" s="294"/>
      <c r="K59" s="287"/>
      <c r="L59" s="907"/>
      <c r="M59" s="90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170.22401735366665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4646.3693567183482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929.27387134366973</v>
      </c>
      <c r="M82" s="856"/>
      <c r="N82" s="57"/>
    </row>
    <row r="83" spans="1:14">
      <c r="B83" s="95" t="s">
        <v>1057</v>
      </c>
      <c r="C83" s="96"/>
      <c r="D83" s="96"/>
      <c r="E83" s="96"/>
      <c r="F83" s="96"/>
      <c r="G83" s="96"/>
      <c r="H83" s="96"/>
      <c r="I83" s="93"/>
      <c r="J83" s="94"/>
      <c r="K83" s="312">
        <v>0.05</v>
      </c>
      <c r="L83" s="855">
        <f>N77*K83</f>
        <v>232.31846783591743</v>
      </c>
      <c r="M83" s="856"/>
      <c r="N83" s="57"/>
    </row>
    <row r="84" spans="1:14" ht="15.75" thickBot="1">
      <c r="B84" s="97" t="s">
        <v>1058</v>
      </c>
      <c r="C84" s="98"/>
      <c r="D84" s="98"/>
      <c r="E84" s="98"/>
      <c r="F84" s="98"/>
      <c r="G84" s="98"/>
      <c r="H84" s="98"/>
      <c r="I84" s="99"/>
      <c r="J84" s="100"/>
      <c r="K84" s="313">
        <v>0.05</v>
      </c>
      <c r="L84" s="857">
        <f>N77*K84</f>
        <v>232.31846783591743</v>
      </c>
      <c r="M84" s="858"/>
      <c r="N84" s="57"/>
    </row>
    <row r="85" spans="1:14" ht="15.75" thickBot="1">
      <c r="B85" s="820" t="s">
        <v>1037</v>
      </c>
      <c r="C85" s="821"/>
      <c r="D85" s="821"/>
      <c r="E85" s="821"/>
      <c r="F85" s="821"/>
      <c r="G85" s="821"/>
      <c r="H85" s="821"/>
      <c r="I85" s="821"/>
      <c r="J85" s="821"/>
      <c r="K85" s="821"/>
      <c r="L85" s="821"/>
      <c r="M85" s="822"/>
      <c r="N85" s="58">
        <f>L82+L83+L84</f>
        <v>1393.9108070155048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6040.2801637338525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5"/>
      <c r="J36" s="276"/>
      <c r="K36" s="277">
        <f>VLOOKUP(A36,EQUIPOS!A6:D163,4,FALSE)</f>
        <v>83603.288633461067</v>
      </c>
      <c r="L36" s="278"/>
      <c r="M36" s="279">
        <v>300</v>
      </c>
      <c r="N36" s="280">
        <f>K36/M36</f>
        <v>278.67762877820354</v>
      </c>
    </row>
    <row r="37" spans="1:14">
      <c r="A37" s="119" t="s">
        <v>148</v>
      </c>
      <c r="B37" s="869" t="str">
        <f>VLOOKUP(A37,EQUIPOS!A7:D154,3,FALSE)</f>
        <v>Cargador : Potencia en el volante 110 hp, Clasificación de RPM del motor 2300.</v>
      </c>
      <c r="C37" s="870"/>
      <c r="D37" s="870"/>
      <c r="E37" s="870"/>
      <c r="F37" s="870"/>
      <c r="G37" s="870"/>
      <c r="H37" s="871"/>
      <c r="I37" s="275"/>
      <c r="J37" s="276"/>
      <c r="K37" s="277">
        <f>VLOOKUP(A37,EQUIPOS!A7:D164,4,FALSE)</f>
        <v>145000</v>
      </c>
      <c r="L37" s="278"/>
      <c r="M37" s="279">
        <v>300</v>
      </c>
      <c r="N37" s="280">
        <f>K37/M37</f>
        <v>483.33333333333331</v>
      </c>
    </row>
    <row r="38" spans="1:14">
      <c r="A38" t="s">
        <v>236</v>
      </c>
      <c r="B38" s="869" t="str">
        <f>VLOOKUP(A38,EQUIPOS!A8:D154,3,FALSE)</f>
        <v>Fresadora de pavimento, potencia 255 HP, peso 19 Ton, PROFUNDIDAD DE CORTE 305 mm</v>
      </c>
      <c r="C38" s="870"/>
      <c r="D38" s="870"/>
      <c r="E38" s="870"/>
      <c r="F38" s="870"/>
      <c r="G38" s="870"/>
      <c r="H38" s="871"/>
      <c r="I38" s="275"/>
      <c r="J38" s="276"/>
      <c r="K38" s="277">
        <f>VLOOKUP(A38,EQUIPOS!A8:D165,4,FALSE)</f>
        <v>415653.17624521081</v>
      </c>
      <c r="L38" s="278"/>
      <c r="M38" s="279">
        <v>300</v>
      </c>
      <c r="N38" s="280">
        <f>K38/M38</f>
        <v>1385.510587484036</v>
      </c>
    </row>
    <row r="39" spans="1:14">
      <c r="B39" s="869"/>
      <c r="C39" s="870"/>
      <c r="D39" s="870"/>
      <c r="E39" s="870"/>
      <c r="F39" s="870"/>
      <c r="G39" s="870"/>
      <c r="H39" s="871"/>
      <c r="I39" s="872"/>
      <c r="J39" s="873"/>
      <c r="K39" s="277"/>
      <c r="L39" s="874"/>
      <c r="M39" s="875"/>
      <c r="N39" s="280"/>
    </row>
    <row r="40" spans="1:14">
      <c r="B40" s="869"/>
      <c r="C40" s="870"/>
      <c r="D40" s="870"/>
      <c r="E40" s="876"/>
      <c r="F40" s="870"/>
      <c r="G40" s="870"/>
      <c r="H40" s="871"/>
      <c r="I40" s="42"/>
      <c r="J40" s="43"/>
      <c r="K40" s="282"/>
      <c r="L40" s="284"/>
      <c r="M40" s="285"/>
      <c r="N40" s="286"/>
    </row>
    <row r="41" spans="1:14">
      <c r="B41" s="877" t="s">
        <v>1036</v>
      </c>
      <c r="C41" s="878"/>
      <c r="D41" s="878"/>
      <c r="E41" s="44"/>
      <c r="F41" s="45"/>
      <c r="G41" s="45"/>
      <c r="H41" s="46"/>
      <c r="I41" s="42"/>
      <c r="J41" s="43"/>
      <c r="K41" s="287"/>
      <c r="L41" s="284"/>
      <c r="M41" s="409">
        <v>0.01</v>
      </c>
      <c r="N41" s="352">
        <f>N75*M41</f>
        <v>0.85112008676833328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2148.372669682341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7">
        <f>VLOOKUP(A58,TRANSPORTE!A5:D117,4,FALSE)</f>
        <v>1380</v>
      </c>
      <c r="M58" s="908"/>
      <c r="N58" s="295">
        <f>K58*L58</f>
        <v>89.7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89.7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85.112008676833327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2323.1846783591741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464.63693567183486</v>
      </c>
      <c r="M82" s="856"/>
      <c r="N82" s="57"/>
    </row>
    <row r="83" spans="1:14">
      <c r="B83" s="95" t="s">
        <v>1057</v>
      </c>
      <c r="C83" s="96"/>
      <c r="D83" s="96"/>
      <c r="E83" s="96"/>
      <c r="F83" s="96"/>
      <c r="G83" s="96"/>
      <c r="H83" s="96"/>
      <c r="I83" s="93"/>
      <c r="J83" s="94"/>
      <c r="K83" s="312">
        <v>0.05</v>
      </c>
      <c r="L83" s="855">
        <f>N77*K83</f>
        <v>116.15923391795872</v>
      </c>
      <c r="M83" s="856"/>
      <c r="N83" s="57"/>
    </row>
    <row r="84" spans="1:14" ht="15.75" thickBot="1">
      <c r="B84" s="97" t="s">
        <v>1058</v>
      </c>
      <c r="C84" s="98"/>
      <c r="D84" s="98"/>
      <c r="E84" s="98"/>
      <c r="F84" s="98"/>
      <c r="G84" s="98"/>
      <c r="H84" s="98"/>
      <c r="I84" s="99"/>
      <c r="J84" s="100"/>
      <c r="K84" s="313">
        <v>0.05</v>
      </c>
      <c r="L84" s="857">
        <f>N77*K84</f>
        <v>116.15923391795872</v>
      </c>
      <c r="M84" s="858"/>
      <c r="N84" s="57"/>
    </row>
    <row r="85" spans="1:14" ht="15.75" thickBot="1">
      <c r="B85" s="820" t="s">
        <v>1037</v>
      </c>
      <c r="C85" s="821"/>
      <c r="D85" s="821"/>
      <c r="E85" s="821"/>
      <c r="F85" s="821"/>
      <c r="G85" s="821"/>
      <c r="H85" s="821"/>
      <c r="I85" s="821"/>
      <c r="J85" s="821"/>
      <c r="K85" s="821"/>
      <c r="L85" s="821"/>
      <c r="M85" s="822"/>
      <c r="N85" s="58">
        <f>L82+L83+L84</f>
        <v>696.95540350775241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3020.1400818669263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18</v>
      </c>
      <c r="N36" s="280">
        <f>K36/M36</f>
        <v>5662.2222222222226</v>
      </c>
    </row>
    <row r="37" spans="1:14">
      <c r="A37" s="119" t="s">
        <v>154</v>
      </c>
      <c r="B37" s="869" t="str">
        <f>VLOOKUP(A37,EQUIPOS!A7:D154,3,FALSE)</f>
        <v>Carrotanque Irrigador de asfalto, 1000 GALONES DE CAPACIDAD</v>
      </c>
      <c r="C37" s="870"/>
      <c r="D37" s="870"/>
      <c r="E37" s="870"/>
      <c r="F37" s="870"/>
      <c r="G37" s="870"/>
      <c r="H37" s="871"/>
      <c r="I37" s="275"/>
      <c r="J37" s="276"/>
      <c r="K37" s="277">
        <f>VLOOKUP(A37,EQUIPOS!A7:D164,4,FALSE)</f>
        <v>112087.87143465306</v>
      </c>
      <c r="L37" s="278"/>
      <c r="M37" s="279">
        <v>18</v>
      </c>
      <c r="N37" s="280">
        <f>K37/M37</f>
        <v>6227.1039685918367</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18</v>
      </c>
      <c r="N38" s="280">
        <f>K38/M38</f>
        <v>12693.333333333334</v>
      </c>
    </row>
    <row r="39" spans="1:14">
      <c r="A39" t="s">
        <v>299</v>
      </c>
      <c r="B39" s="869" t="str">
        <f>VLOOKUP(A39,EQUIPOS!A9:D154,3,FALSE)</f>
        <v xml:space="preserve">Recicladora, potencia 430HP </v>
      </c>
      <c r="C39" s="870"/>
      <c r="D39" s="870"/>
      <c r="E39" s="870"/>
      <c r="F39" s="870"/>
      <c r="G39" s="870"/>
      <c r="H39" s="871"/>
      <c r="I39" s="872"/>
      <c r="J39" s="873"/>
      <c r="K39" s="277">
        <f>VLOOKUP(A39,EQUIPOS!A9:D166,4,FALSE)</f>
        <v>489553.44401873148</v>
      </c>
      <c r="L39" s="874">
        <v>18</v>
      </c>
      <c r="M39" s="875"/>
      <c r="N39" s="280">
        <f>K39/L39</f>
        <v>27197.413556596191</v>
      </c>
    </row>
    <row r="40" spans="1:14">
      <c r="A40" t="s">
        <v>365</v>
      </c>
      <c r="B40" s="869" t="str">
        <f>VLOOKUP(A40,EQUIPOS!A10:D154,3,FALSE)</f>
        <v xml:space="preserve">Vibrocompatador, potencia 153 HP, peso 10 Ton. </v>
      </c>
      <c r="C40" s="870"/>
      <c r="D40" s="870"/>
      <c r="E40" s="870"/>
      <c r="F40" s="870"/>
      <c r="G40" s="870"/>
      <c r="H40" s="871"/>
      <c r="I40" s="42"/>
      <c r="J40" s="43"/>
      <c r="K40" s="277">
        <f>VLOOKUP(A40,EQUIPOS!A10:D167,4,FALSE)</f>
        <v>139000</v>
      </c>
      <c r="L40" s="284"/>
      <c r="M40" s="285">
        <v>18</v>
      </c>
      <c r="N40" s="280">
        <f>K40/M40</f>
        <v>7722.2222222222226</v>
      </c>
    </row>
    <row r="41" spans="1:14">
      <c r="B41" s="877" t="s">
        <v>1036</v>
      </c>
      <c r="C41" s="878"/>
      <c r="D41" s="878"/>
      <c r="E41" s="44"/>
      <c r="F41" s="45"/>
      <c r="G41" s="45"/>
      <c r="H41" s="46"/>
      <c r="I41" s="42"/>
      <c r="J41" s="43"/>
      <c r="K41" s="287"/>
      <c r="L41" s="284"/>
      <c r="M41" s="409">
        <v>0.01</v>
      </c>
      <c r="N41" s="352">
        <f>N75*M41</f>
        <v>28.370669558944442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59530.665972524752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35800</v>
      </c>
      <c r="N48" s="280">
        <f>K48*M48</f>
        <v>1253.0000000000002</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78540</v>
      </c>
      <c r="N49" s="280">
        <f>K49*M49</f>
        <v>19635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2"/>
      <c r="C52" s="903"/>
      <c r="D52" s="903"/>
      <c r="E52" s="903"/>
      <c r="F52" s="903"/>
      <c r="G52" s="903"/>
      <c r="H52" s="903"/>
      <c r="I52" s="873"/>
      <c r="J52" s="48"/>
      <c r="K52" s="50"/>
      <c r="L52" s="904"/>
      <c r="M52" s="905"/>
      <c r="N52" s="51"/>
    </row>
    <row r="53" spans="1:14" ht="15.75" thickBot="1">
      <c r="B53" s="820" t="s">
        <v>1037</v>
      </c>
      <c r="C53" s="821"/>
      <c r="D53" s="821"/>
      <c r="E53" s="821"/>
      <c r="F53" s="821"/>
      <c r="G53" s="821"/>
      <c r="H53" s="821"/>
      <c r="I53" s="821"/>
      <c r="J53" s="821"/>
      <c r="K53" s="821"/>
      <c r="L53" s="821"/>
      <c r="M53" s="822"/>
      <c r="N53" s="402">
        <f>SUM(N48:N52)</f>
        <v>20888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7">
        <f>VLOOKUP(A58,TRANSPORTE!A5:D117,4,FALSE)</f>
        <v>1380</v>
      </c>
      <c r="M58" s="908"/>
      <c r="N58" s="295">
        <f>K58*L58</f>
        <v>393.30000000000007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393.30000000000007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2837.0669558944442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83649.032928419212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16729.806585683844</v>
      </c>
      <c r="M82" s="856"/>
      <c r="N82" s="57"/>
    </row>
    <row r="83" spans="1:14">
      <c r="B83" s="95" t="s">
        <v>1057</v>
      </c>
      <c r="C83" s="96"/>
      <c r="D83" s="96"/>
      <c r="E83" s="96"/>
      <c r="F83" s="96"/>
      <c r="G83" s="96"/>
      <c r="H83" s="96"/>
      <c r="I83" s="93"/>
      <c r="J83" s="94"/>
      <c r="K83" s="312">
        <v>0.05</v>
      </c>
      <c r="L83" s="855">
        <f>N77*K83</f>
        <v>4182.451646420961</v>
      </c>
      <c r="M83" s="856"/>
      <c r="N83" s="57"/>
    </row>
    <row r="84" spans="1:14" ht="15.75" thickBot="1">
      <c r="B84" s="97" t="s">
        <v>1058</v>
      </c>
      <c r="C84" s="98"/>
      <c r="D84" s="98"/>
      <c r="E84" s="98"/>
      <c r="F84" s="98"/>
      <c r="G84" s="98"/>
      <c r="H84" s="98"/>
      <c r="I84" s="99"/>
      <c r="J84" s="100"/>
      <c r="K84" s="313">
        <v>0.05</v>
      </c>
      <c r="L84" s="857">
        <f>N77*K84</f>
        <v>4182.451646420961</v>
      </c>
      <c r="M84" s="858"/>
      <c r="N84" s="57"/>
    </row>
    <row r="85" spans="1:14" ht="15.75" thickBot="1">
      <c r="B85" s="820" t="s">
        <v>1037</v>
      </c>
      <c r="C85" s="821"/>
      <c r="D85" s="821"/>
      <c r="E85" s="821"/>
      <c r="F85" s="821"/>
      <c r="G85" s="821"/>
      <c r="H85" s="821"/>
      <c r="I85" s="821"/>
      <c r="J85" s="821"/>
      <c r="K85" s="821"/>
      <c r="L85" s="821"/>
      <c r="M85" s="822"/>
      <c r="N85" s="58">
        <f>L82+L83+L84</f>
        <v>25094.709878525762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108743.74280694497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75" thickBot="1">
      <c r="B118" s="269" t="s">
        <v>2327</v>
      </c>
      <c r="C118" s="401"/>
      <c r="D118" s="401"/>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12</v>
      </c>
      <c r="N36" s="280">
        <f>K36/M36</f>
        <v>8493.3333333333339</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112087.87143465306</v>
      </c>
      <c r="L37" s="278"/>
      <c r="M37" s="279">
        <v>12</v>
      </c>
      <c r="N37" s="280">
        <f>K37/M37</f>
        <v>9340.6559528877551</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228480</v>
      </c>
      <c r="L38" s="278"/>
      <c r="M38" s="279">
        <v>12</v>
      </c>
      <c r="N38" s="280">
        <f>K38/M38</f>
        <v>19040</v>
      </c>
    </row>
    <row r="39" spans="1:14">
      <c r="A39" s="119" t="s">
        <v>299</v>
      </c>
      <c r="B39" s="869" t="str">
        <f>VLOOKUP(A39,EQUIPOS!A7:D154,3,FALSE)</f>
        <v xml:space="preserve">Recicladora, potencia 430HP </v>
      </c>
      <c r="C39" s="870"/>
      <c r="D39" s="870"/>
      <c r="E39" s="870"/>
      <c r="F39" s="870"/>
      <c r="G39" s="870"/>
      <c r="H39" s="871"/>
      <c r="I39" s="275"/>
      <c r="J39" s="276"/>
      <c r="K39" s="277">
        <f>VLOOKUP(A39,EQUIPOS!A7:D164,4,FALSE)</f>
        <v>489553.44401873148</v>
      </c>
      <c r="L39" s="278"/>
      <c r="M39" s="279">
        <v>12</v>
      </c>
      <c r="N39" s="280">
        <f>K39/M39</f>
        <v>40796.120334894287</v>
      </c>
    </row>
    <row r="40" spans="1:14">
      <c r="A40" t="s">
        <v>365</v>
      </c>
      <c r="B40" s="869" t="str">
        <f>VLOOKUP(A40,EQUIPOS!A8:D154,3,FALSE)</f>
        <v xml:space="preserve">Vibrocompatador, potencia 153 HP, peso 10 Ton. </v>
      </c>
      <c r="C40" s="870"/>
      <c r="D40" s="870"/>
      <c r="E40" s="870"/>
      <c r="F40" s="870"/>
      <c r="G40" s="870"/>
      <c r="H40" s="871"/>
      <c r="I40" s="275"/>
      <c r="J40" s="276"/>
      <c r="K40" s="277">
        <f>VLOOKUP(A40,EQUIPOS!A8:D165,4,FALSE)</f>
        <v>139000</v>
      </c>
      <c r="L40" s="278"/>
      <c r="M40" s="279">
        <v>12</v>
      </c>
      <c r="N40" s="280">
        <f>K40/M40</f>
        <v>11583.333333333334</v>
      </c>
    </row>
    <row r="41" spans="1:14">
      <c r="B41" s="869"/>
      <c r="C41" s="870"/>
      <c r="D41" s="870"/>
      <c r="E41" s="870"/>
      <c r="F41" s="870"/>
      <c r="G41" s="870"/>
      <c r="H41" s="871"/>
      <c r="I41" s="872"/>
      <c r="J41" s="873"/>
      <c r="K41" s="277"/>
      <c r="L41" s="874"/>
      <c r="M41" s="875"/>
      <c r="N41" s="280"/>
    </row>
    <row r="42" spans="1:14">
      <c r="B42" s="869"/>
      <c r="C42" s="870"/>
      <c r="D42" s="870"/>
      <c r="E42" s="876"/>
      <c r="F42" s="870"/>
      <c r="G42" s="870"/>
      <c r="H42" s="871"/>
      <c r="I42" s="42"/>
      <c r="J42" s="43"/>
      <c r="K42" s="282"/>
      <c r="L42" s="284"/>
      <c r="M42" s="285"/>
      <c r="N42" s="286"/>
    </row>
    <row r="43" spans="1:14">
      <c r="B43" s="877" t="s">
        <v>1036</v>
      </c>
      <c r="C43" s="955"/>
      <c r="D43" s="955"/>
      <c r="E43" s="44"/>
      <c r="F43" s="45"/>
      <c r="G43" s="45"/>
      <c r="H43" s="46"/>
      <c r="I43" s="42"/>
      <c r="J43" s="43"/>
      <c r="K43" s="287"/>
      <c r="L43" s="284"/>
      <c r="M43" s="409">
        <v>0.1</v>
      </c>
      <c r="N43" s="352">
        <f>N77*M43</f>
        <v>425.56004338416665</v>
      </c>
    </row>
    <row r="44" spans="1:14" ht="15.75" thickBot="1">
      <c r="B44" s="869"/>
      <c r="C44" s="870"/>
      <c r="D44" s="870"/>
      <c r="E44" s="870"/>
      <c r="F44" s="870"/>
      <c r="G44" s="870"/>
      <c r="H44" s="871"/>
      <c r="I44" s="879"/>
      <c r="J44" s="880"/>
      <c r="K44" s="47"/>
      <c r="L44" s="881"/>
      <c r="M44" s="882"/>
      <c r="N44" s="111"/>
    </row>
    <row r="45" spans="1:14" ht="15.75" thickBot="1">
      <c r="B45" s="820" t="s">
        <v>1037</v>
      </c>
      <c r="C45" s="821"/>
      <c r="D45" s="821"/>
      <c r="E45" s="821"/>
      <c r="F45" s="821"/>
      <c r="G45" s="821"/>
      <c r="H45" s="821"/>
      <c r="I45" s="821"/>
      <c r="J45" s="821"/>
      <c r="K45" s="821"/>
      <c r="L45" s="821"/>
      <c r="M45" s="822"/>
      <c r="N45" s="402">
        <f>SUM(N36:N44)</f>
        <v>89679.002997832868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3" t="s">
        <v>1029</v>
      </c>
      <c r="K49" s="91" t="s">
        <v>1030</v>
      </c>
      <c r="L49" s="901" t="s">
        <v>1039</v>
      </c>
      <c r="M49" s="900"/>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68.207316338214895</v>
      </c>
      <c r="N50" s="280">
        <f>K50*M50</f>
        <v>5115.5487253661167</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1588.1106490688842</v>
      </c>
      <c r="N51" s="280">
        <f>K51*M51</f>
        <v>2064.5438437895496</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902"/>
      <c r="C54" s="903"/>
      <c r="D54" s="903"/>
      <c r="E54" s="903"/>
      <c r="F54" s="903"/>
      <c r="G54" s="903"/>
      <c r="H54" s="903"/>
      <c r="I54" s="873"/>
      <c r="J54" s="48"/>
      <c r="K54" s="50"/>
      <c r="L54" s="904"/>
      <c r="M54" s="905"/>
      <c r="N54" s="51"/>
    </row>
    <row r="55" spans="1:14" ht="15.75" thickBot="1">
      <c r="B55" s="820" t="s">
        <v>1037</v>
      </c>
      <c r="C55" s="821"/>
      <c r="D55" s="821"/>
      <c r="E55" s="821"/>
      <c r="F55" s="821"/>
      <c r="G55" s="821"/>
      <c r="H55" s="821"/>
      <c r="I55" s="821"/>
      <c r="J55" s="821"/>
      <c r="K55" s="821"/>
      <c r="L55" s="821"/>
      <c r="M55" s="822"/>
      <c r="N55" s="402">
        <f>SUM(N50:N54)</f>
        <v>7180.0925691556658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4255.600433841666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N45+N55+N66+N77</f>
        <v>101114.6960008302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20222.939200166042</v>
      </c>
      <c r="M84" s="856"/>
      <c r="N84" s="57"/>
    </row>
    <row r="85" spans="1:14">
      <c r="B85" s="95" t="s">
        <v>1057</v>
      </c>
      <c r="C85" s="96"/>
      <c r="D85" s="96"/>
      <c r="E85" s="96"/>
      <c r="F85" s="96"/>
      <c r="G85" s="96"/>
      <c r="H85" s="96"/>
      <c r="I85" s="93"/>
      <c r="J85" s="94"/>
      <c r="K85" s="312">
        <v>0.05</v>
      </c>
      <c r="L85" s="855">
        <f>N79*K85</f>
        <v>5055.7348000415104</v>
      </c>
      <c r="M85" s="856"/>
      <c r="N85" s="57"/>
    </row>
    <row r="86" spans="1:14" ht="15.75" thickBot="1">
      <c r="B86" s="97" t="s">
        <v>1058</v>
      </c>
      <c r="C86" s="98"/>
      <c r="D86" s="98"/>
      <c r="E86" s="98"/>
      <c r="F86" s="98"/>
      <c r="G86" s="98"/>
      <c r="H86" s="98"/>
      <c r="I86" s="99"/>
      <c r="J86" s="100"/>
      <c r="K86" s="313">
        <v>0.05</v>
      </c>
      <c r="L86" s="857">
        <f>N79*K86</f>
        <v>5055.7348000415104</v>
      </c>
      <c r="M86" s="858"/>
      <c r="N86" s="57"/>
    </row>
    <row r="87" spans="1:14" ht="15.75" thickBot="1">
      <c r="B87" s="820" t="s">
        <v>1037</v>
      </c>
      <c r="C87" s="821"/>
      <c r="D87" s="821"/>
      <c r="E87" s="821"/>
      <c r="F87" s="821"/>
      <c r="G87" s="821"/>
      <c r="H87" s="821"/>
      <c r="I87" s="821"/>
      <c r="J87" s="821"/>
      <c r="K87" s="821"/>
      <c r="L87" s="821"/>
      <c r="M87" s="822"/>
      <c r="N87" s="58">
        <f>L84+L85+L86</f>
        <v>30334.408800249064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131449.10480107926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75" thickBot="1">
      <c r="B120" s="269" t="s">
        <v>2327</v>
      </c>
      <c r="C120" s="401"/>
      <c r="D120" s="401"/>
      <c r="E120" s="63"/>
      <c r="F120" s="63"/>
      <c r="G120" s="63"/>
      <c r="H120" s="63"/>
      <c r="I120" s="63"/>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18</v>
      </c>
      <c r="N36" s="280">
        <f>K36/M36</f>
        <v>5662.2222222222226</v>
      </c>
    </row>
    <row r="37" spans="1:14">
      <c r="A37" s="119" t="s">
        <v>154</v>
      </c>
      <c r="B37" s="869" t="str">
        <f>VLOOKUP(A37,EQUIPOS!A7:D154,3,FALSE)</f>
        <v>Carrotanque Irrigador de asfalto, 1000 GALONES DE CAPACIDAD</v>
      </c>
      <c r="C37" s="870"/>
      <c r="D37" s="870"/>
      <c r="E37" s="870"/>
      <c r="F37" s="870"/>
      <c r="G37" s="870"/>
      <c r="H37" s="871"/>
      <c r="I37" s="275"/>
      <c r="J37" s="276"/>
      <c r="K37" s="277">
        <f>VLOOKUP(A37,EQUIPOS!A7:D164,4,FALSE)</f>
        <v>112087.87143465306</v>
      </c>
      <c r="L37" s="278"/>
      <c r="M37" s="279">
        <v>18</v>
      </c>
      <c r="N37" s="280">
        <f>K37/M37</f>
        <v>6227.1039685918367</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18</v>
      </c>
      <c r="N38" s="280">
        <f>K38/M38</f>
        <v>12693.333333333334</v>
      </c>
    </row>
    <row r="39" spans="1:14">
      <c r="A39" t="s">
        <v>299</v>
      </c>
      <c r="B39" s="869" t="str">
        <f>VLOOKUP(A39,EQUIPOS!A9:D154,3,FALSE)</f>
        <v xml:space="preserve">Recicladora, potencia 430HP </v>
      </c>
      <c r="C39" s="870"/>
      <c r="D39" s="870"/>
      <c r="E39" s="870"/>
      <c r="F39" s="870"/>
      <c r="G39" s="870"/>
      <c r="H39" s="871"/>
      <c r="I39" s="872"/>
      <c r="J39" s="873"/>
      <c r="K39" s="277">
        <f>VLOOKUP(A39,EQUIPOS!A9:D166,4,FALSE)</f>
        <v>489553.44401873148</v>
      </c>
      <c r="L39" s="874">
        <v>18</v>
      </c>
      <c r="M39" s="875"/>
      <c r="N39" s="280">
        <f>K39/L39</f>
        <v>27197.413556596191</v>
      </c>
    </row>
    <row r="40" spans="1:14">
      <c r="A40" t="s">
        <v>365</v>
      </c>
      <c r="B40" s="869" t="str">
        <f>VLOOKUP(A40,EQUIPOS!A10:D154,3,FALSE)</f>
        <v xml:space="preserve">Vibrocompatador, potencia 153 HP, peso 10 Ton. </v>
      </c>
      <c r="C40" s="870"/>
      <c r="D40" s="870"/>
      <c r="E40" s="870"/>
      <c r="F40" s="870"/>
      <c r="G40" s="870"/>
      <c r="H40" s="871"/>
      <c r="I40" s="42"/>
      <c r="J40" s="43"/>
      <c r="K40" s="277">
        <f>VLOOKUP(A40,EQUIPOS!A10:D167,4,FALSE)</f>
        <v>139000</v>
      </c>
      <c r="L40" s="284"/>
      <c r="M40" s="285">
        <v>18</v>
      </c>
      <c r="N40" s="280">
        <f>K40/M40</f>
        <v>7722.2222222222226</v>
      </c>
    </row>
    <row r="41" spans="1:14">
      <c r="B41" s="328"/>
      <c r="C41" s="329"/>
      <c r="D41" s="329"/>
      <c r="E41" s="329"/>
      <c r="F41" s="331"/>
      <c r="G41" s="331"/>
      <c r="H41" s="131"/>
      <c r="I41" s="42"/>
      <c r="J41" s="43"/>
      <c r="K41" s="282"/>
      <c r="L41" s="284"/>
      <c r="M41" s="285"/>
      <c r="N41" s="280"/>
    </row>
    <row r="42" spans="1:14">
      <c r="B42" s="877" t="s">
        <v>1036</v>
      </c>
      <c r="C42" s="878"/>
      <c r="D42" s="878"/>
      <c r="E42" s="44"/>
      <c r="F42" s="45"/>
      <c r="G42" s="45"/>
      <c r="H42" s="46"/>
      <c r="I42" s="42"/>
      <c r="J42" s="43"/>
      <c r="K42" s="287"/>
      <c r="L42" s="284"/>
      <c r="M42" s="409">
        <v>0.01</v>
      </c>
      <c r="N42" s="352">
        <f>N76*M42</f>
        <v>28.370669558944442</v>
      </c>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f>SUM(N36:N43)</f>
        <v>59530.665972524752</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470050</v>
      </c>
      <c r="N49" s="280">
        <f>K49*M49</f>
        <v>71917.649999999994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7">
        <f>VLOOKUP(A59,TRANSPORTE!A5:D117,4,FALSE)</f>
        <v>1380</v>
      </c>
      <c r="M59" s="908"/>
      <c r="N59" s="295">
        <f>K59*L59</f>
        <v>211.14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211.14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134496.5229284192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26899.304585683843</v>
      </c>
      <c r="M83" s="856"/>
      <c r="N83" s="57"/>
    </row>
    <row r="84" spans="1:14">
      <c r="B84" s="95" t="s">
        <v>1057</v>
      </c>
      <c r="C84" s="96"/>
      <c r="D84" s="96"/>
      <c r="E84" s="96"/>
      <c r="F84" s="96"/>
      <c r="G84" s="96"/>
      <c r="H84" s="96"/>
      <c r="I84" s="93"/>
      <c r="J84" s="94"/>
      <c r="K84" s="312">
        <v>0.05</v>
      </c>
      <c r="L84" s="855">
        <f>N78*K84</f>
        <v>6724.8261464209609</v>
      </c>
      <c r="M84" s="856"/>
      <c r="N84" s="57"/>
    </row>
    <row r="85" spans="1:14" ht="15.75" thickBot="1">
      <c r="B85" s="97" t="s">
        <v>1058</v>
      </c>
      <c r="C85" s="98"/>
      <c r="D85" s="98"/>
      <c r="E85" s="98"/>
      <c r="F85" s="98"/>
      <c r="G85" s="98"/>
      <c r="H85" s="98"/>
      <c r="I85" s="99"/>
      <c r="J85" s="100"/>
      <c r="K85" s="313">
        <v>0.05</v>
      </c>
      <c r="L85" s="857">
        <f>N78*K85</f>
        <v>6724.8261464209609</v>
      </c>
      <c r="M85" s="858"/>
      <c r="N85" s="57"/>
    </row>
    <row r="86" spans="1:14" ht="15.75" thickBot="1">
      <c r="B86" s="820" t="s">
        <v>1037</v>
      </c>
      <c r="C86" s="821"/>
      <c r="D86" s="821"/>
      <c r="E86" s="821"/>
      <c r="F86" s="821"/>
      <c r="G86" s="821"/>
      <c r="H86" s="821"/>
      <c r="I86" s="821"/>
      <c r="J86" s="821"/>
      <c r="K86" s="821"/>
      <c r="L86" s="821"/>
      <c r="M86" s="822"/>
      <c r="N86" s="58">
        <f>L83+L84+L85</f>
        <v>40348.956878525772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174845.47980694496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18</v>
      </c>
      <c r="N36" s="280">
        <f>K36/M36</f>
        <v>5662.2222222222226</v>
      </c>
    </row>
    <row r="37" spans="1:14">
      <c r="A37" s="119" t="s">
        <v>154</v>
      </c>
      <c r="B37" s="869" t="str">
        <f>VLOOKUP(A37,EQUIPOS!A7:D154,3,FALSE)</f>
        <v>Carrotanque Irrigador de asfalto, 1000 GALONES DE CAPACIDAD</v>
      </c>
      <c r="C37" s="870"/>
      <c r="D37" s="870"/>
      <c r="E37" s="870"/>
      <c r="F37" s="870"/>
      <c r="G37" s="870"/>
      <c r="H37" s="871"/>
      <c r="I37" s="275"/>
      <c r="J37" s="276"/>
      <c r="K37" s="277">
        <f>VLOOKUP(A37,EQUIPOS!A7:D164,4,FALSE)</f>
        <v>112087.87143465306</v>
      </c>
      <c r="L37" s="278"/>
      <c r="M37" s="279">
        <v>18</v>
      </c>
      <c r="N37" s="280">
        <f>K37/M37</f>
        <v>6227.1039685918367</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18</v>
      </c>
      <c r="N38" s="280">
        <f>K38/M38</f>
        <v>12693.333333333334</v>
      </c>
    </row>
    <row r="39" spans="1:14">
      <c r="A39" t="s">
        <v>299</v>
      </c>
      <c r="B39" s="869" t="str">
        <f>VLOOKUP(A39,EQUIPOS!A9:D154,3,FALSE)</f>
        <v xml:space="preserve">Recicladora, potencia 430HP </v>
      </c>
      <c r="C39" s="870"/>
      <c r="D39" s="870"/>
      <c r="E39" s="870"/>
      <c r="F39" s="870"/>
      <c r="G39" s="870"/>
      <c r="H39" s="871"/>
      <c r="I39" s="872"/>
      <c r="J39" s="873"/>
      <c r="K39" s="277">
        <f>VLOOKUP(A39,EQUIPOS!A9:D166,4,FALSE)</f>
        <v>489553.44401873148</v>
      </c>
      <c r="L39" s="874">
        <v>18</v>
      </c>
      <c r="M39" s="875"/>
      <c r="N39" s="280">
        <f>K39/L39</f>
        <v>27197.413556596191</v>
      </c>
    </row>
    <row r="40" spans="1:14">
      <c r="A40" t="s">
        <v>365</v>
      </c>
      <c r="B40" s="869" t="str">
        <f>VLOOKUP(A40,EQUIPOS!A10:D154,3,FALSE)</f>
        <v xml:space="preserve">Vibrocompatador, potencia 153 HP, peso 10 Ton. </v>
      </c>
      <c r="C40" s="870"/>
      <c r="D40" s="870"/>
      <c r="E40" s="870"/>
      <c r="F40" s="870"/>
      <c r="G40" s="870"/>
      <c r="H40" s="871"/>
      <c r="I40" s="42"/>
      <c r="J40" s="43"/>
      <c r="K40" s="277">
        <f>VLOOKUP(A40,EQUIPOS!A10:D167,4,FALSE)</f>
        <v>139000</v>
      </c>
      <c r="L40" s="284"/>
      <c r="M40" s="285">
        <v>18</v>
      </c>
      <c r="N40" s="280">
        <f>K40/M40</f>
        <v>7722.2222222222226</v>
      </c>
    </row>
    <row r="41" spans="1:14">
      <c r="B41" s="328"/>
      <c r="C41" s="329"/>
      <c r="D41" s="329"/>
      <c r="E41" s="329"/>
      <c r="F41" s="331"/>
      <c r="G41" s="331"/>
      <c r="H41" s="131"/>
      <c r="I41" s="42"/>
      <c r="J41" s="43"/>
      <c r="K41" s="282"/>
      <c r="L41" s="284"/>
      <c r="M41" s="285"/>
      <c r="N41" s="286"/>
    </row>
    <row r="42" spans="1:14">
      <c r="B42" s="877" t="s">
        <v>1036</v>
      </c>
      <c r="C42" s="878"/>
      <c r="D42" s="878"/>
      <c r="E42" s="44"/>
      <c r="F42" s="45"/>
      <c r="G42" s="45"/>
      <c r="H42" s="46"/>
      <c r="I42" s="42"/>
      <c r="J42" s="43"/>
      <c r="K42" s="287"/>
      <c r="L42" s="284"/>
      <c r="M42" s="409">
        <v>0.01</v>
      </c>
      <c r="N42" s="352">
        <f>N76*M42</f>
        <v>28.370669558944442</v>
      </c>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f>SUM(N36:N43)</f>
        <v>59530.665972524752</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481950</v>
      </c>
      <c r="N49" s="280">
        <f>K49*M49</f>
        <v>73738.350000000006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73738.350000000006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7">
        <f>VLOOKUP(A59,TRANSPORTE!A5:D117,4,FALSE)</f>
        <v>1380</v>
      </c>
      <c r="M59" s="908"/>
      <c r="N59" s="295">
        <f>K59*L59</f>
        <v>211.14</v>
      </c>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211.14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136317.22292841921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27263.444585683843</v>
      </c>
      <c r="M83" s="856"/>
      <c r="N83" s="57"/>
    </row>
    <row r="84" spans="1:14">
      <c r="B84" s="95" t="s">
        <v>1057</v>
      </c>
      <c r="C84" s="96"/>
      <c r="D84" s="96"/>
      <c r="E84" s="96"/>
      <c r="F84" s="96"/>
      <c r="G84" s="96"/>
      <c r="H84" s="96"/>
      <c r="I84" s="93"/>
      <c r="J84" s="94"/>
      <c r="K84" s="312">
        <v>0.05</v>
      </c>
      <c r="L84" s="855">
        <f>N78*K84</f>
        <v>6815.8611464209607</v>
      </c>
      <c r="M84" s="856"/>
      <c r="N84" s="57"/>
    </row>
    <row r="85" spans="1:14" ht="15.75" thickBot="1">
      <c r="B85" s="97" t="s">
        <v>1058</v>
      </c>
      <c r="C85" s="98"/>
      <c r="D85" s="98"/>
      <c r="E85" s="98"/>
      <c r="F85" s="98"/>
      <c r="G85" s="98"/>
      <c r="H85" s="98"/>
      <c r="I85" s="99"/>
      <c r="J85" s="100"/>
      <c r="K85" s="313">
        <v>0.05</v>
      </c>
      <c r="L85" s="857">
        <f>N78*K85</f>
        <v>6815.8611464209607</v>
      </c>
      <c r="M85" s="858"/>
      <c r="N85" s="57"/>
    </row>
    <row r="86" spans="1:14" ht="15.75" thickBot="1">
      <c r="B86" s="820" t="s">
        <v>1037</v>
      </c>
      <c r="C86" s="821"/>
      <c r="D86" s="821"/>
      <c r="E86" s="821"/>
      <c r="F86" s="821"/>
      <c r="G86" s="821"/>
      <c r="H86" s="821"/>
      <c r="I86" s="821"/>
      <c r="J86" s="821"/>
      <c r="K86" s="821"/>
      <c r="L86" s="821"/>
      <c r="M86" s="822"/>
      <c r="N86" s="58">
        <f>L83+L84+L85</f>
        <v>40895.166878525764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177212.38980694499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15</v>
      </c>
      <c r="N36" s="280">
        <f>K36/M36</f>
        <v>6794.666666666667</v>
      </c>
    </row>
    <row r="37" spans="1:14">
      <c r="A37" s="119" t="s">
        <v>154</v>
      </c>
      <c r="B37" s="869" t="str">
        <f>VLOOKUP(A37,EQUIPOS!A7:D154,3,FALSE)</f>
        <v>Carrotanque Irrigador de asfalto, 1000 GALONES DE CAPACIDAD</v>
      </c>
      <c r="C37" s="870"/>
      <c r="D37" s="870"/>
      <c r="E37" s="870"/>
      <c r="F37" s="870"/>
      <c r="G37" s="870"/>
      <c r="H37" s="871"/>
      <c r="I37" s="275"/>
      <c r="J37" s="276"/>
      <c r="K37" s="277">
        <f>VLOOKUP(A37,EQUIPOS!A7:D164,4,FALSE)</f>
        <v>112087.87143465306</v>
      </c>
      <c r="L37" s="278"/>
      <c r="M37" s="279">
        <v>15</v>
      </c>
      <c r="N37" s="280">
        <f>K37/M37</f>
        <v>7472.5247623102041</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15</v>
      </c>
      <c r="N38" s="280">
        <f>K38/M38</f>
        <v>15232</v>
      </c>
    </row>
    <row r="39" spans="1:14">
      <c r="A39" t="s">
        <v>299</v>
      </c>
      <c r="B39" s="869" t="str">
        <f>VLOOKUP(A39,EQUIPOS!A9:D154,3,FALSE)</f>
        <v xml:space="preserve">Recicladora, potencia 430HP </v>
      </c>
      <c r="C39" s="870"/>
      <c r="D39" s="870"/>
      <c r="E39" s="870"/>
      <c r="F39" s="870"/>
      <c r="G39" s="870"/>
      <c r="H39" s="871"/>
      <c r="I39" s="872"/>
      <c r="J39" s="873"/>
      <c r="K39" s="277">
        <f>VLOOKUP(A39,EQUIPOS!A9:D166,4,FALSE)</f>
        <v>489553.44401873148</v>
      </c>
      <c r="L39" s="874">
        <v>15</v>
      </c>
      <c r="M39" s="875"/>
      <c r="N39" s="280">
        <f>K39/L39</f>
        <v>32636.896267915432</v>
      </c>
    </row>
    <row r="40" spans="1:14">
      <c r="A40" t="s">
        <v>365</v>
      </c>
      <c r="B40" s="869" t="str">
        <f>VLOOKUP(A40,EQUIPOS!A10:D154,3,FALSE)</f>
        <v xml:space="preserve">Vibrocompatador, potencia 153 HP, peso 10 Ton. </v>
      </c>
      <c r="C40" s="870"/>
      <c r="D40" s="870"/>
      <c r="E40" s="870"/>
      <c r="F40" s="870"/>
      <c r="G40" s="870"/>
      <c r="H40" s="871"/>
      <c r="I40" s="42"/>
      <c r="J40" s="43"/>
      <c r="K40" s="277">
        <f>VLOOKUP(A40,EQUIPOS!A10:D167,4,FALSE)</f>
        <v>139000</v>
      </c>
      <c r="L40" s="284"/>
      <c r="M40" s="285">
        <v>15</v>
      </c>
      <c r="N40" s="280">
        <f>K40/M40</f>
        <v>9266.6666666666661</v>
      </c>
    </row>
    <row r="41" spans="1:14">
      <c r="B41" s="328"/>
      <c r="C41" s="329"/>
      <c r="D41" s="329"/>
      <c r="E41" s="329"/>
      <c r="F41" s="331"/>
      <c r="G41" s="331"/>
      <c r="H41" s="131"/>
      <c r="I41" s="42"/>
      <c r="J41" s="43"/>
      <c r="K41" s="282"/>
      <c r="L41" s="284"/>
      <c r="M41" s="285"/>
      <c r="N41" s="286"/>
    </row>
    <row r="42" spans="1:14">
      <c r="B42" s="877" t="s">
        <v>1036</v>
      </c>
      <c r="C42" s="878"/>
      <c r="D42" s="878"/>
      <c r="E42" s="44"/>
      <c r="F42" s="45"/>
      <c r="G42" s="45"/>
      <c r="H42" s="46"/>
      <c r="I42" s="42"/>
      <c r="J42" s="43"/>
      <c r="K42" s="287"/>
      <c r="L42" s="284"/>
      <c r="M42" s="409">
        <v>0.01</v>
      </c>
      <c r="N42" s="352">
        <f>N76*M42</f>
        <v>34.044803470733335</v>
      </c>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f>SUM(N36:N43)</f>
        <v>71436.799167029705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470050</v>
      </c>
      <c r="N49" s="280">
        <f>K49*M49</f>
        <v>71917.649999999994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7">
        <f>VLOOKUP(A59,TRANSPORTE!A5:D117,4,FALSE)</f>
        <v>1380</v>
      </c>
      <c r="M59" s="908"/>
      <c r="N59" s="295">
        <f>K59*L59</f>
        <v>211.14</v>
      </c>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211.14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146970.06951410306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29394.013902820614</v>
      </c>
      <c r="M83" s="856"/>
      <c r="N83" s="57"/>
    </row>
    <row r="84" spans="1:14">
      <c r="B84" s="95" t="s">
        <v>1057</v>
      </c>
      <c r="C84" s="96"/>
      <c r="D84" s="96"/>
      <c r="E84" s="96"/>
      <c r="F84" s="96"/>
      <c r="G84" s="96"/>
      <c r="H84" s="96"/>
      <c r="I84" s="93"/>
      <c r="J84" s="94"/>
      <c r="K84" s="312">
        <v>0.05</v>
      </c>
      <c r="L84" s="855">
        <f>N78*K84</f>
        <v>7348.5034757051535</v>
      </c>
      <c r="M84" s="856"/>
      <c r="N84" s="57"/>
    </row>
    <row r="85" spans="1:14" ht="15.75" thickBot="1">
      <c r="B85" s="97" t="s">
        <v>1058</v>
      </c>
      <c r="C85" s="98"/>
      <c r="D85" s="98"/>
      <c r="E85" s="98"/>
      <c r="F85" s="98"/>
      <c r="G85" s="98"/>
      <c r="H85" s="98"/>
      <c r="I85" s="99"/>
      <c r="J85" s="100"/>
      <c r="K85" s="313">
        <v>0.05</v>
      </c>
      <c r="L85" s="857">
        <f>N78*K85</f>
        <v>7348.5034757051535</v>
      </c>
      <c r="M85" s="858"/>
      <c r="N85" s="57"/>
    </row>
    <row r="86" spans="1:14" ht="15.75" thickBot="1">
      <c r="B86" s="820" t="s">
        <v>1037</v>
      </c>
      <c r="C86" s="821"/>
      <c r="D86" s="821"/>
      <c r="E86" s="821"/>
      <c r="F86" s="821"/>
      <c r="G86" s="821"/>
      <c r="H86" s="821"/>
      <c r="I86" s="821"/>
      <c r="J86" s="821"/>
      <c r="K86" s="821"/>
      <c r="L86" s="821"/>
      <c r="M86" s="822"/>
      <c r="N86" s="58">
        <f>L83+L84+L85</f>
        <v>44091.020854230919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191061.09036833397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279">
        <v>15</v>
      </c>
      <c r="N36" s="280">
        <f>K36/M36</f>
        <v>6794.666666666667</v>
      </c>
    </row>
    <row r="37" spans="1:14">
      <c r="A37" s="119" t="s">
        <v>154</v>
      </c>
      <c r="B37" s="869" t="str">
        <f>VLOOKUP(A37,EQUIPOS!A7:D154,3,FALSE)</f>
        <v>Carrotanque Irrigador de asfalto, 1000 GALONES DE CAPACIDAD</v>
      </c>
      <c r="C37" s="870"/>
      <c r="D37" s="870"/>
      <c r="E37" s="870"/>
      <c r="F37" s="870"/>
      <c r="G37" s="870"/>
      <c r="H37" s="871"/>
      <c r="I37" s="275"/>
      <c r="J37" s="276"/>
      <c r="K37" s="277">
        <f>VLOOKUP(A37,EQUIPOS!A7:D164,4,FALSE)</f>
        <v>112087.87143465306</v>
      </c>
      <c r="L37" s="278"/>
      <c r="M37" s="279">
        <v>15</v>
      </c>
      <c r="N37" s="280">
        <f>K37/M37</f>
        <v>7472.5247623102041</v>
      </c>
    </row>
    <row r="38" spans="1:14">
      <c r="A38" t="s">
        <v>269</v>
      </c>
      <c r="B38" s="869" t="str">
        <f>VLOOKUP(A38,EQUIPOS!A8:D154,3,FALSE)</f>
        <v>Motoniveladora  potencia 215 HP, ancho de cuchilla 4,27 m, peso 18 ton.</v>
      </c>
      <c r="C38" s="870"/>
      <c r="D38" s="870"/>
      <c r="E38" s="870"/>
      <c r="F38" s="870"/>
      <c r="G38" s="870"/>
      <c r="H38" s="871"/>
      <c r="I38" s="275"/>
      <c r="J38" s="276"/>
      <c r="K38" s="277">
        <f>VLOOKUP(A38,EQUIPOS!A8:D165,4,FALSE)</f>
        <v>228480</v>
      </c>
      <c r="L38" s="278"/>
      <c r="M38" s="279">
        <v>15</v>
      </c>
      <c r="N38" s="280">
        <f>K38/M38</f>
        <v>15232</v>
      </c>
    </row>
    <row r="39" spans="1:14">
      <c r="A39" t="s">
        <v>299</v>
      </c>
      <c r="B39" s="869" t="str">
        <f>VLOOKUP(A39,EQUIPOS!A9:D154,3,FALSE)</f>
        <v xml:space="preserve">Recicladora, potencia 430HP </v>
      </c>
      <c r="C39" s="870"/>
      <c r="D39" s="870"/>
      <c r="E39" s="870"/>
      <c r="F39" s="870"/>
      <c r="G39" s="870"/>
      <c r="H39" s="871"/>
      <c r="I39" s="872"/>
      <c r="J39" s="873"/>
      <c r="K39" s="277">
        <f>VLOOKUP(A39,EQUIPOS!A9:D166,4,FALSE)</f>
        <v>489553.44401873148</v>
      </c>
      <c r="L39" s="874">
        <v>15</v>
      </c>
      <c r="M39" s="875"/>
      <c r="N39" s="280">
        <f>K39/L39</f>
        <v>32636.896267915432</v>
      </c>
    </row>
    <row r="40" spans="1:14">
      <c r="A40" t="s">
        <v>365</v>
      </c>
      <c r="B40" s="869" t="str">
        <f>VLOOKUP(A40,EQUIPOS!A10:D154,3,FALSE)</f>
        <v xml:space="preserve">Vibrocompatador, potencia 153 HP, peso 10 Ton. </v>
      </c>
      <c r="C40" s="870"/>
      <c r="D40" s="870"/>
      <c r="E40" s="870"/>
      <c r="F40" s="870"/>
      <c r="G40" s="870"/>
      <c r="H40" s="871"/>
      <c r="I40" s="42"/>
      <c r="J40" s="43"/>
      <c r="K40" s="277">
        <f>VLOOKUP(A40,EQUIPOS!A10:D167,4,FALSE)</f>
        <v>139000</v>
      </c>
      <c r="L40" s="284"/>
      <c r="M40" s="285">
        <v>15</v>
      </c>
      <c r="N40" s="280">
        <f>K40/M40</f>
        <v>9266.6666666666661</v>
      </c>
    </row>
    <row r="41" spans="1:14">
      <c r="B41" s="328"/>
      <c r="C41" s="329"/>
      <c r="D41" s="329"/>
      <c r="E41" s="329"/>
      <c r="F41" s="331"/>
      <c r="G41" s="331"/>
      <c r="H41" s="131"/>
      <c r="I41" s="42"/>
      <c r="J41" s="43"/>
      <c r="K41" s="282"/>
      <c r="L41" s="284"/>
      <c r="M41" s="285"/>
      <c r="N41" s="286"/>
    </row>
    <row r="42" spans="1:14">
      <c r="B42" s="877" t="s">
        <v>1036</v>
      </c>
      <c r="C42" s="878"/>
      <c r="D42" s="878"/>
      <c r="E42" s="44"/>
      <c r="F42" s="45"/>
      <c r="G42" s="45"/>
      <c r="H42" s="46"/>
      <c r="I42" s="42"/>
      <c r="J42" s="43"/>
      <c r="K42" s="287"/>
      <c r="L42" s="284"/>
      <c r="M42" s="409">
        <v>0.01</v>
      </c>
      <c r="N42" s="352">
        <f>N76*M42</f>
        <v>34.044803470733335</v>
      </c>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f>SUM(N36:N43)</f>
        <v>71436.799167029705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481950</v>
      </c>
      <c r="N49" s="280">
        <f>K49*M49</f>
        <v>73738.350000000006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73738.350000000006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7">
        <f>VLOOKUP(A59,TRANSPORTE!A5:D117,4,FALSE)</f>
        <v>1380</v>
      </c>
      <c r="M59" s="908"/>
      <c r="N59" s="295">
        <f>K59*L59</f>
        <v>211.14</v>
      </c>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211.14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148790.76951410307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29758.153902820617</v>
      </c>
      <c r="M83" s="856"/>
      <c r="N83" s="57"/>
    </row>
    <row r="84" spans="1:14">
      <c r="B84" s="95" t="s">
        <v>1057</v>
      </c>
      <c r="C84" s="96"/>
      <c r="D84" s="96"/>
      <c r="E84" s="96"/>
      <c r="F84" s="96"/>
      <c r="G84" s="96"/>
      <c r="H84" s="96"/>
      <c r="I84" s="93"/>
      <c r="J84" s="94"/>
      <c r="K84" s="312">
        <v>0.05</v>
      </c>
      <c r="L84" s="855">
        <f>N78*K84</f>
        <v>7439.5384757051543</v>
      </c>
      <c r="M84" s="856"/>
      <c r="N84" s="57"/>
    </row>
    <row r="85" spans="1:14" ht="15.75" thickBot="1">
      <c r="B85" s="97" t="s">
        <v>1058</v>
      </c>
      <c r="C85" s="98"/>
      <c r="D85" s="98"/>
      <c r="E85" s="98"/>
      <c r="F85" s="98"/>
      <c r="G85" s="98"/>
      <c r="H85" s="98"/>
      <c r="I85" s="99"/>
      <c r="J85" s="100"/>
      <c r="K85" s="313">
        <v>0.05</v>
      </c>
      <c r="L85" s="857">
        <f>N78*K85</f>
        <v>7439.5384757051543</v>
      </c>
      <c r="M85" s="858"/>
      <c r="N85" s="57"/>
    </row>
    <row r="86" spans="1:14" ht="15.75" thickBot="1">
      <c r="B86" s="820" t="s">
        <v>1037</v>
      </c>
      <c r="C86" s="821"/>
      <c r="D86" s="821"/>
      <c r="E86" s="821"/>
      <c r="F86" s="821"/>
      <c r="G86" s="821"/>
      <c r="H86" s="821"/>
      <c r="I86" s="821"/>
      <c r="J86" s="821"/>
      <c r="K86" s="821"/>
      <c r="L86" s="821"/>
      <c r="M86" s="822"/>
      <c r="N86" s="58">
        <f>L83+L84+L85</f>
        <v>44637.230854230918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193428.000368334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0"/>
      <c r="F40" s="870"/>
      <c r="G40" s="870"/>
      <c r="H40" s="871"/>
      <c r="I40" s="42"/>
      <c r="J40" s="43"/>
      <c r="K40" s="277"/>
      <c r="L40" s="284"/>
      <c r="M40" s="285"/>
      <c r="N40" s="280"/>
    </row>
    <row r="41" spans="1:14">
      <c r="B41" s="328"/>
      <c r="C41" s="329"/>
      <c r="D41" s="329"/>
      <c r="E41" s="329"/>
      <c r="F41" s="331"/>
      <c r="G41" s="331"/>
      <c r="H41" s="131"/>
      <c r="I41" s="42"/>
      <c r="J41" s="43"/>
      <c r="K41" s="282"/>
      <c r="L41" s="284"/>
      <c r="M41" s="285"/>
      <c r="N41" s="286"/>
    </row>
    <row r="42" spans="1:14">
      <c r="B42" s="877" t="s">
        <v>1036</v>
      </c>
      <c r="C42" s="878"/>
      <c r="D42" s="878"/>
      <c r="E42" s="44"/>
      <c r="F42" s="45"/>
      <c r="G42" s="45"/>
      <c r="H42" s="46"/>
      <c r="I42" s="42"/>
      <c r="J42" s="43"/>
      <c r="K42" s="287"/>
      <c r="L42" s="284"/>
      <c r="M42" s="409">
        <v>0.01</v>
      </c>
      <c r="N42" s="352">
        <f>N76*M42</f>
        <v>4.0853764164879998</v>
      </c>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4233</v>
      </c>
      <c r="N49" s="280">
        <f>K49*M49</f>
        <v>4465.8149999999996</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4465.8149999999996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408.53764164879999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4878.438018065287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975.68760361305749</v>
      </c>
      <c r="M83" s="856"/>
      <c r="N83" s="57"/>
    </row>
    <row r="84" spans="1:14">
      <c r="B84" s="95" t="s">
        <v>1057</v>
      </c>
      <c r="C84" s="96"/>
      <c r="D84" s="96"/>
      <c r="E84" s="96"/>
      <c r="F84" s="96"/>
      <c r="G84" s="96"/>
      <c r="H84" s="96"/>
      <c r="I84" s="93"/>
      <c r="J84" s="94"/>
      <c r="K84" s="312">
        <v>0.05</v>
      </c>
      <c r="L84" s="855">
        <f>N78*K84</f>
        <v>243.92190090326437</v>
      </c>
      <c r="M84" s="856"/>
      <c r="N84" s="57"/>
    </row>
    <row r="85" spans="1:14" ht="15.75" thickBot="1">
      <c r="B85" s="97" t="s">
        <v>1058</v>
      </c>
      <c r="C85" s="98"/>
      <c r="D85" s="98"/>
      <c r="E85" s="98"/>
      <c r="F85" s="98"/>
      <c r="G85" s="98"/>
      <c r="H85" s="98"/>
      <c r="I85" s="99"/>
      <c r="J85" s="100"/>
      <c r="K85" s="313">
        <v>0.05</v>
      </c>
      <c r="L85" s="857">
        <f>N78*K85</f>
        <v>243.92190090326437</v>
      </c>
      <c r="M85" s="858"/>
      <c r="N85" s="57"/>
    </row>
    <row r="86" spans="1:14" ht="15.75" thickBot="1">
      <c r="B86" s="820" t="s">
        <v>1037</v>
      </c>
      <c r="C86" s="821"/>
      <c r="D86" s="821"/>
      <c r="E86" s="821"/>
      <c r="F86" s="821"/>
      <c r="G86" s="821"/>
      <c r="H86" s="821"/>
      <c r="I86" s="821"/>
      <c r="J86" s="821"/>
      <c r="K86" s="821"/>
      <c r="L86" s="821"/>
      <c r="M86" s="822"/>
      <c r="N86" s="58">
        <f>L83+L84+L85</f>
        <v>1463.5314054195865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6341.9694234848739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75" thickBot="1">
      <c r="B119" s="269" t="s">
        <v>2327</v>
      </c>
      <c r="C119" s="401"/>
      <c r="D119" s="401"/>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164</v>
      </c>
      <c r="B36" s="869" t="str">
        <f>VLOOKUP(A36,EQUIPOS!A6:D154,3,FALSE)</f>
        <v>Compactador manual de rodillo</v>
      </c>
      <c r="C36" s="870"/>
      <c r="D36" s="870"/>
      <c r="E36" s="870"/>
      <c r="F36" s="870"/>
      <c r="G36" s="870"/>
      <c r="H36" s="871"/>
      <c r="I36" s="275"/>
      <c r="J36" s="276"/>
      <c r="K36" s="277">
        <f>VLOOKUP(A36,EQUIPOS!A6:D163,4,FALSE)</f>
        <v>33550</v>
      </c>
      <c r="L36" s="278"/>
      <c r="M36" s="279">
        <v>2</v>
      </c>
      <c r="N36" s="280">
        <f>K36/M36</f>
        <v>16775</v>
      </c>
    </row>
    <row r="37" spans="1:14">
      <c r="A37" s="119" t="s">
        <v>180</v>
      </c>
      <c r="B37" s="869" t="str">
        <f>VLOOKUP(A37,EQUIPOS!A7:D154,3,FALSE)</f>
        <v>Compresor 120 HP, con martillo.</v>
      </c>
      <c r="C37" s="870"/>
      <c r="D37" s="870"/>
      <c r="E37" s="870"/>
      <c r="F37" s="870"/>
      <c r="G37" s="870"/>
      <c r="H37" s="871"/>
      <c r="I37" s="275"/>
      <c r="J37" s="276"/>
      <c r="K37" s="277">
        <f>VLOOKUP(A37,EQUIPOS!A7:D164,4,FALSE)</f>
        <v>86575</v>
      </c>
      <c r="L37" s="278"/>
      <c r="M37" s="279">
        <v>4</v>
      </c>
      <c r="N37" s="280">
        <f>K37/M37</f>
        <v>21643.75</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5"/>
      <c r="J38" s="276"/>
      <c r="K38" s="277">
        <f>VLOOKUP(A38,EQUIPOS!A8:D165,4,FALSE)</f>
        <v>10767</v>
      </c>
      <c r="L38" s="278"/>
      <c r="M38" s="279">
        <v>10</v>
      </c>
      <c r="N38" s="280">
        <f>K38/M38</f>
        <v>1076.7</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75"/>
      <c r="J39" s="276"/>
      <c r="K39" s="277">
        <f>VLOOKUP(A39,EQUIPOS!A9:D166,4,FALSE)</f>
        <v>119808.1992337165</v>
      </c>
      <c r="L39" s="278"/>
      <c r="M39" s="279">
        <v>10</v>
      </c>
      <c r="N39" s="280">
        <f>K39/M39</f>
        <v>11980.81992337165</v>
      </c>
    </row>
    <row r="40" spans="1:14">
      <c r="A40" t="s">
        <v>129</v>
      </c>
      <c r="B40" s="869" t="str">
        <f>VLOOKUP(A40,EQUIPOS!A10:D154,3,FALSE)</f>
        <v xml:space="preserve">Buldozer, Potencia al volante de 140 HP, motor de 2200 RPM, longitud de hoja 4,80m. </v>
      </c>
      <c r="C40" s="870"/>
      <c r="D40" s="870"/>
      <c r="E40" s="870"/>
      <c r="F40" s="870"/>
      <c r="G40" s="870"/>
      <c r="H40" s="871"/>
      <c r="I40" s="275"/>
      <c r="J40" s="276"/>
      <c r="K40" s="277">
        <f>VLOOKUP(A40,EQUIPOS!A10:D167,4,FALSE)</f>
        <v>202000</v>
      </c>
      <c r="L40" s="278"/>
      <c r="M40" s="279">
        <v>100</v>
      </c>
      <c r="N40" s="280">
        <f>K40/M40</f>
        <v>2020</v>
      </c>
    </row>
    <row r="41" spans="1:14">
      <c r="B41" s="869"/>
      <c r="C41" s="870"/>
      <c r="D41" s="870"/>
      <c r="E41" s="870"/>
      <c r="F41" s="870"/>
      <c r="G41" s="870"/>
      <c r="H41" s="871"/>
      <c r="I41" s="275"/>
      <c r="J41" s="276"/>
      <c r="K41" s="277"/>
      <c r="L41" s="278"/>
      <c r="M41" s="279"/>
      <c r="N41" s="280"/>
    </row>
    <row r="42" spans="1:14">
      <c r="B42" s="869"/>
      <c r="C42" s="870"/>
      <c r="D42" s="870"/>
      <c r="E42" s="870"/>
      <c r="F42" s="870"/>
      <c r="G42" s="870"/>
      <c r="H42" s="871"/>
      <c r="I42" s="275"/>
      <c r="J42" s="276"/>
      <c r="K42" s="277"/>
      <c r="L42" s="278"/>
      <c r="M42" s="279"/>
      <c r="N42" s="280"/>
    </row>
    <row r="43" spans="1:14">
      <c r="B43" s="869"/>
      <c r="C43" s="870"/>
      <c r="D43" s="870"/>
      <c r="E43" s="870"/>
      <c r="F43" s="870"/>
      <c r="G43" s="870"/>
      <c r="H43" s="871"/>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N80*M46</f>
        <v>1276.6801301525002</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54772.950053524146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7126.1375278731985</v>
      </c>
      <c r="N53" s="280">
        <f>K53*M53</f>
        <v>7126.1375278731985</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7126.1375278731985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7">
        <f>VLOOKUP(A63,TRANSPORTE!A5:D117,4,FALSE)</f>
        <v>1380</v>
      </c>
      <c r="M63" s="908"/>
      <c r="N63" s="295">
        <f>K63*L63</f>
        <v>1794</v>
      </c>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f>N63+N64+N65+N66+N67</f>
        <v>1794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133"/>
    </row>
    <row r="80" spans="1:15" ht="15.75" thickBot="1">
      <c r="B80" s="909" t="s">
        <v>1037</v>
      </c>
      <c r="C80" s="863"/>
      <c r="D80" s="863"/>
      <c r="E80" s="863"/>
      <c r="F80" s="863"/>
      <c r="G80" s="863"/>
      <c r="H80" s="863"/>
      <c r="I80" s="863"/>
      <c r="J80" s="863"/>
      <c r="K80" s="863"/>
      <c r="L80" s="863"/>
      <c r="M80" s="864"/>
      <c r="N80" s="468">
        <f>SUM(N74:N79)</f>
        <v>12766.801301525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76459.888882922343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15291.97777658447</v>
      </c>
      <c r="M87" s="856"/>
      <c r="N87" s="57"/>
    </row>
    <row r="88" spans="1:14">
      <c r="B88" s="95" t="s">
        <v>1057</v>
      </c>
      <c r="C88" s="96"/>
      <c r="D88" s="96"/>
      <c r="E88" s="96"/>
      <c r="F88" s="96"/>
      <c r="G88" s="96"/>
      <c r="H88" s="96"/>
      <c r="I88" s="93"/>
      <c r="J88" s="94"/>
      <c r="K88" s="312">
        <v>0.05</v>
      </c>
      <c r="L88" s="855">
        <f>N82*K88</f>
        <v>3822.9944441461175</v>
      </c>
      <c r="M88" s="856"/>
      <c r="N88" s="57"/>
    </row>
    <row r="89" spans="1:14" ht="15.75" thickBot="1">
      <c r="B89" s="97" t="s">
        <v>1058</v>
      </c>
      <c r="C89" s="98"/>
      <c r="D89" s="98"/>
      <c r="E89" s="98"/>
      <c r="F89" s="98"/>
      <c r="G89" s="98"/>
      <c r="H89" s="98"/>
      <c r="I89" s="99"/>
      <c r="J89" s="100"/>
      <c r="K89" s="313">
        <v>0.05</v>
      </c>
      <c r="L89" s="857">
        <f>N82*K89</f>
        <v>3822.9944441461175</v>
      </c>
      <c r="M89" s="858"/>
      <c r="N89" s="57"/>
    </row>
    <row r="90" spans="1:14" ht="15.75" thickBot="1">
      <c r="B90" s="820" t="s">
        <v>1037</v>
      </c>
      <c r="C90" s="821"/>
      <c r="D90" s="821"/>
      <c r="E90" s="821"/>
      <c r="F90" s="821"/>
      <c r="G90" s="821"/>
      <c r="H90" s="821"/>
      <c r="I90" s="821"/>
      <c r="J90" s="821"/>
      <c r="K90" s="821"/>
      <c r="L90" s="821"/>
      <c r="M90" s="822"/>
      <c r="N90" s="58">
        <f>L87+L88+L89</f>
        <v>22937.966664876709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99397.855547799059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279">
        <v>2</v>
      </c>
      <c r="N36" s="280">
        <f>K36/M36</f>
        <v>4050</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275"/>
      <c r="J37" s="276"/>
      <c r="K37" s="277">
        <f>VLOOKUP(A37,EQUIPOS!A7:D164,4,FALSE)</f>
        <v>119808.1992337165</v>
      </c>
      <c r="L37" s="278"/>
      <c r="M37" s="279">
        <v>10</v>
      </c>
      <c r="N37" s="280">
        <f>K37/M37</f>
        <v>11980.81992337165</v>
      </c>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275"/>
      <c r="J39" s="276"/>
      <c r="K39" s="277"/>
      <c r="L39" s="278"/>
      <c r="M39" s="279"/>
      <c r="N39" s="280"/>
    </row>
    <row r="40" spans="1:14">
      <c r="B40" s="869"/>
      <c r="C40" s="870"/>
      <c r="D40" s="870"/>
      <c r="E40" s="870"/>
      <c r="F40" s="870"/>
      <c r="G40" s="870"/>
      <c r="H40" s="871"/>
      <c r="I40" s="275"/>
      <c r="J40" s="276"/>
      <c r="K40" s="277"/>
      <c r="L40" s="278"/>
      <c r="M40" s="279"/>
      <c r="N40" s="280"/>
    </row>
    <row r="41" spans="1:14">
      <c r="B41" s="869"/>
      <c r="C41" s="870"/>
      <c r="D41" s="870"/>
      <c r="E41" s="870"/>
      <c r="F41" s="870"/>
      <c r="G41" s="870"/>
      <c r="H41" s="871"/>
      <c r="I41" s="275"/>
      <c r="J41" s="276"/>
      <c r="K41" s="277"/>
      <c r="L41" s="278"/>
      <c r="M41" s="279"/>
      <c r="N41" s="280"/>
    </row>
    <row r="42" spans="1:14">
      <c r="B42" s="869"/>
      <c r="C42" s="870"/>
      <c r="D42" s="870"/>
      <c r="E42" s="870"/>
      <c r="F42" s="870"/>
      <c r="G42" s="870"/>
      <c r="H42" s="871"/>
      <c r="I42" s="275"/>
      <c r="J42" s="276"/>
      <c r="K42" s="277"/>
      <c r="L42" s="278"/>
      <c r="M42" s="279"/>
      <c r="N42" s="280"/>
    </row>
    <row r="43" spans="1:14">
      <c r="B43" s="869"/>
      <c r="C43" s="870"/>
      <c r="D43" s="870"/>
      <c r="E43" s="870"/>
      <c r="F43" s="870"/>
      <c r="G43" s="870"/>
      <c r="H43" s="871"/>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0.05</v>
      </c>
      <c r="N46" s="352">
        <f>N80*M46</f>
        <v>255.33602603049999</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16286.155949402149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B63" s="52"/>
      <c r="C63" s="325"/>
      <c r="D63" s="325"/>
      <c r="E63" s="325"/>
      <c r="F63" s="325"/>
      <c r="G63" s="325"/>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5106.7205206099998</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21392.87647001215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4278.5752940024304</v>
      </c>
      <c r="M87" s="856"/>
      <c r="N87" s="57"/>
    </row>
    <row r="88" spans="1:14">
      <c r="B88" s="95" t="s">
        <v>1057</v>
      </c>
      <c r="C88" s="96"/>
      <c r="D88" s="96"/>
      <c r="E88" s="96"/>
      <c r="F88" s="96"/>
      <c r="G88" s="96"/>
      <c r="H88" s="96"/>
      <c r="I88" s="93"/>
      <c r="J88" s="94"/>
      <c r="K88" s="312">
        <v>0.05</v>
      </c>
      <c r="L88" s="855">
        <f>N82*K88</f>
        <v>1069.6438235006076</v>
      </c>
      <c r="M88" s="856"/>
      <c r="N88" s="57"/>
    </row>
    <row r="89" spans="1:14" ht="15.75" thickBot="1">
      <c r="B89" s="97" t="s">
        <v>1058</v>
      </c>
      <c r="C89" s="98"/>
      <c r="D89" s="98"/>
      <c r="E89" s="98"/>
      <c r="F89" s="98"/>
      <c r="G89" s="98"/>
      <c r="H89" s="98"/>
      <c r="I89" s="99"/>
      <c r="J89" s="100"/>
      <c r="K89" s="313">
        <v>0.05</v>
      </c>
      <c r="L89" s="857">
        <f>N82*K89</f>
        <v>1069.6438235006076</v>
      </c>
      <c r="M89" s="858"/>
      <c r="N89" s="57"/>
    </row>
    <row r="90" spans="1:14" ht="15.75" thickBot="1">
      <c r="B90" s="820" t="s">
        <v>1037</v>
      </c>
      <c r="C90" s="821"/>
      <c r="D90" s="821"/>
      <c r="E90" s="821"/>
      <c r="F90" s="821"/>
      <c r="G90" s="821"/>
      <c r="H90" s="821"/>
      <c r="I90" s="821"/>
      <c r="J90" s="821"/>
      <c r="K90" s="821"/>
      <c r="L90" s="821"/>
      <c r="M90" s="822"/>
      <c r="N90" s="58">
        <f>L87+L88+L89</f>
        <v>6417.8629410036465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27810.739411015798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5"/>
      <c r="J36" s="276"/>
      <c r="K36" s="277">
        <f>VLOOKUP(A36,EQUIPOS!A6:D163,4,FALSE)</f>
        <v>1411.0259684972332</v>
      </c>
      <c r="L36" s="278"/>
      <c r="M36" s="279">
        <v>60</v>
      </c>
      <c r="N36" s="280">
        <f>K36/M36</f>
        <v>23.517099474953888</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60</v>
      </c>
      <c r="N37" s="280">
        <f>K37/M37</f>
        <v>833.33333333333337</v>
      </c>
    </row>
    <row r="38" spans="1:14">
      <c r="A38" t="s">
        <v>138</v>
      </c>
      <c r="B38" s="869" t="str">
        <f>VLOOKUP(A38,EQUIPOS!A8:D154,3,FALSE)</f>
        <v>Camioneta D-300</v>
      </c>
      <c r="C38" s="870"/>
      <c r="D38" s="870"/>
      <c r="E38" s="870"/>
      <c r="F38" s="870"/>
      <c r="G38" s="870"/>
      <c r="H38" s="871"/>
      <c r="I38" s="275"/>
      <c r="J38" s="276"/>
      <c r="K38" s="277">
        <f>VLOOKUP(A38,EQUIPOS!A8:D165,4,FALSE)</f>
        <v>48000</v>
      </c>
      <c r="L38" s="278"/>
      <c r="M38" s="279">
        <v>60</v>
      </c>
      <c r="N38" s="280">
        <f>K38/M38</f>
        <v>800</v>
      </c>
    </row>
    <row r="39" spans="1:14">
      <c r="B39" s="869"/>
      <c r="C39" s="870"/>
      <c r="D39" s="870"/>
      <c r="E39" s="870"/>
      <c r="F39" s="870"/>
      <c r="G39" s="870"/>
      <c r="H39" s="871"/>
      <c r="I39" s="275"/>
      <c r="J39" s="276"/>
      <c r="K39" s="277"/>
      <c r="L39" s="278"/>
      <c r="M39" s="279"/>
      <c r="N39" s="280"/>
    </row>
    <row r="40" spans="1:14">
      <c r="B40" s="869"/>
      <c r="C40" s="870"/>
      <c r="D40" s="870"/>
      <c r="E40" s="870"/>
      <c r="F40" s="870"/>
      <c r="G40" s="870"/>
      <c r="H40" s="871"/>
      <c r="I40" s="275"/>
      <c r="J40" s="276"/>
      <c r="K40" s="277"/>
      <c r="L40" s="278"/>
      <c r="M40" s="279"/>
      <c r="N40" s="280"/>
    </row>
    <row r="41" spans="1:14">
      <c r="B41" s="869"/>
      <c r="C41" s="870"/>
      <c r="D41" s="870"/>
      <c r="E41" s="870"/>
      <c r="F41" s="870"/>
      <c r="G41" s="870"/>
      <c r="H41" s="871"/>
      <c r="I41" s="275"/>
      <c r="J41" s="276"/>
      <c r="K41" s="277"/>
      <c r="L41" s="278"/>
      <c r="M41" s="279"/>
      <c r="N41" s="280"/>
    </row>
    <row r="42" spans="1:14">
      <c r="B42" s="869"/>
      <c r="C42" s="870"/>
      <c r="D42" s="870"/>
      <c r="E42" s="870"/>
      <c r="F42" s="870"/>
      <c r="G42" s="870"/>
      <c r="H42" s="871"/>
      <c r="I42" s="275"/>
      <c r="J42" s="276"/>
      <c r="K42" s="277"/>
      <c r="L42" s="278"/>
      <c r="M42" s="279"/>
      <c r="N42" s="280"/>
    </row>
    <row r="43" spans="1:14">
      <c r="B43" s="869"/>
      <c r="C43" s="870"/>
      <c r="D43" s="870"/>
      <c r="E43" s="870"/>
      <c r="F43" s="870"/>
      <c r="G43" s="870"/>
      <c r="H43" s="871"/>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0.05</v>
      </c>
      <c r="N46" s="352">
        <f>N80*M46</f>
        <v>21.278002169208335</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1678.1284349774955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3293.2935575242568</v>
      </c>
      <c r="N53" s="280">
        <f>K53*M53</f>
        <v>395.1952269029108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2"/>
      <c r="C57" s="903"/>
      <c r="D57" s="903"/>
      <c r="E57" s="903"/>
      <c r="F57" s="903"/>
      <c r="G57" s="903"/>
      <c r="H57" s="903"/>
      <c r="I57" s="873"/>
      <c r="J57" s="48"/>
      <c r="K57" s="50"/>
      <c r="L57" s="904"/>
      <c r="M57" s="905"/>
      <c r="N57" s="51"/>
    </row>
    <row r="58" spans="1:14" ht="15.75" thickBot="1">
      <c r="B58" s="820" t="s">
        <v>1037</v>
      </c>
      <c r="C58" s="821"/>
      <c r="D58" s="821"/>
      <c r="E58" s="821"/>
      <c r="F58" s="821"/>
      <c r="G58" s="821"/>
      <c r="H58" s="821"/>
      <c r="I58" s="821"/>
      <c r="J58" s="821"/>
      <c r="K58" s="821"/>
      <c r="L58" s="821"/>
      <c r="M58" s="822"/>
      <c r="N58" s="402">
        <f>SUM(N53:N57)</f>
        <v>395.1952269029108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B63" s="52"/>
      <c r="C63" s="325"/>
      <c r="D63" s="325"/>
      <c r="E63" s="325"/>
      <c r="F63" s="325"/>
      <c r="G63" s="325"/>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8"/>
      <c r="M68" s="899"/>
      <c r="N68" s="133"/>
    </row>
    <row r="69" spans="1:15" ht="15.7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9" t="s">
        <v>1047</v>
      </c>
      <c r="C73" s="860"/>
      <c r="D73" s="860"/>
      <c r="E73" s="860"/>
      <c r="F73" s="860"/>
      <c r="G73" s="860"/>
      <c r="H73" s="860"/>
      <c r="I73" s="79" t="s">
        <v>1048</v>
      </c>
      <c r="J73" s="81" t="s">
        <v>1494</v>
      </c>
      <c r="K73" s="80" t="s">
        <v>1050</v>
      </c>
      <c r="L73" s="861" t="s">
        <v>1034</v>
      </c>
      <c r="M73" s="862"/>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6"/>
      <c r="C79" s="897"/>
      <c r="D79" s="897"/>
      <c r="E79" s="897"/>
      <c r="F79" s="897"/>
      <c r="G79" s="897"/>
      <c r="H79" s="897"/>
      <c r="I79" s="132"/>
      <c r="J79" s="132"/>
      <c r="K79" s="132"/>
      <c r="L79" s="910"/>
      <c r="M79" s="910"/>
      <c r="N79" s="51"/>
    </row>
    <row r="80" spans="1:15" ht="15.75" thickBot="1">
      <c r="B80" s="909" t="s">
        <v>1037</v>
      </c>
      <c r="C80" s="863"/>
      <c r="D80" s="863"/>
      <c r="E80" s="863"/>
      <c r="F80" s="863"/>
      <c r="G80" s="863"/>
      <c r="H80" s="863"/>
      <c r="I80" s="863"/>
      <c r="J80" s="863"/>
      <c r="K80" s="863"/>
      <c r="L80" s="863"/>
      <c r="M80" s="864"/>
      <c r="N80" s="309">
        <f>SUM(N74:N79)</f>
        <v>425.56004338416665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2498.8837052645731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2"/>
      <c r="J86" s="342"/>
      <c r="K86" s="310" t="s">
        <v>1054</v>
      </c>
      <c r="L86" s="867" t="s">
        <v>1055</v>
      </c>
      <c r="M86" s="868"/>
      <c r="N86" s="311"/>
    </row>
    <row r="87" spans="1:14">
      <c r="B87" s="853" t="s">
        <v>1056</v>
      </c>
      <c r="C87" s="854"/>
      <c r="D87" s="854"/>
      <c r="E87" s="854"/>
      <c r="F87" s="854"/>
      <c r="G87" s="854"/>
      <c r="H87" s="854"/>
      <c r="I87" s="93"/>
      <c r="J87" s="94"/>
      <c r="K87" s="312">
        <v>0.2</v>
      </c>
      <c r="L87" s="855">
        <f>N82*K87</f>
        <v>499.77674105291464</v>
      </c>
      <c r="M87" s="856"/>
      <c r="N87" s="57"/>
    </row>
    <row r="88" spans="1:14">
      <c r="B88" s="95" t="s">
        <v>1057</v>
      </c>
      <c r="C88" s="96"/>
      <c r="D88" s="96"/>
      <c r="E88" s="96"/>
      <c r="F88" s="96"/>
      <c r="G88" s="96"/>
      <c r="H88" s="96"/>
      <c r="I88" s="93"/>
      <c r="J88" s="94"/>
      <c r="K88" s="312">
        <v>0.05</v>
      </c>
      <c r="L88" s="855">
        <f>N82*K88</f>
        <v>124.94418526322866</v>
      </c>
      <c r="M88" s="856"/>
      <c r="N88" s="57"/>
    </row>
    <row r="89" spans="1:14" ht="15.75" thickBot="1">
      <c r="B89" s="97" t="s">
        <v>1058</v>
      </c>
      <c r="C89" s="98"/>
      <c r="D89" s="98"/>
      <c r="E89" s="98"/>
      <c r="F89" s="98"/>
      <c r="G89" s="98"/>
      <c r="H89" s="98"/>
      <c r="I89" s="99"/>
      <c r="J89" s="100"/>
      <c r="K89" s="313">
        <v>0.05</v>
      </c>
      <c r="L89" s="857">
        <f>N82*K89</f>
        <v>124.94418526322866</v>
      </c>
      <c r="M89" s="858"/>
      <c r="N89" s="57"/>
    </row>
    <row r="90" spans="1:14" ht="15.75" thickBot="1">
      <c r="B90" s="820" t="s">
        <v>1037</v>
      </c>
      <c r="C90" s="821"/>
      <c r="D90" s="821"/>
      <c r="E90" s="821"/>
      <c r="F90" s="821"/>
      <c r="G90" s="821"/>
      <c r="H90" s="821"/>
      <c r="I90" s="821"/>
      <c r="J90" s="821"/>
      <c r="K90" s="821"/>
      <c r="L90" s="821"/>
      <c r="M90" s="822"/>
      <c r="N90" s="58">
        <f>L87+L88+L89</f>
        <v>749.66511157937191</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3248.5488168439451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75" thickBot="1">
      <c r="B123" s="269" t="s">
        <v>2327</v>
      </c>
      <c r="C123" s="401"/>
      <c r="D123" s="401"/>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5"/>
      <c r="J36" s="276"/>
      <c r="K36" s="277">
        <f>VLOOKUP(A36,EQUIPOS!A6:D163,4,FALSE)</f>
        <v>1411.0259684972332</v>
      </c>
      <c r="L36" s="278"/>
      <c r="M36" s="279">
        <v>60</v>
      </c>
      <c r="N36" s="280">
        <f t="shared" ref="N36:N39" si="0">K36/M36</f>
        <v>23.517099474953888</v>
      </c>
    </row>
    <row r="37" spans="1:14">
      <c r="A37" s="119" t="s">
        <v>324</v>
      </c>
      <c r="B37" s="869" t="str">
        <f>VLOOKUP(A37,EQUIPOS!A7:D154,3,FALSE)</f>
        <v xml:space="preserve">Ruteadora </v>
      </c>
      <c r="C37" s="870"/>
      <c r="D37" s="870"/>
      <c r="E37" s="870"/>
      <c r="F37" s="870"/>
      <c r="G37" s="870"/>
      <c r="H37" s="871"/>
      <c r="I37" s="275"/>
      <c r="J37" s="276"/>
      <c r="K37" s="277">
        <f>VLOOKUP(A37,EQUIPOS!A7:D164,4,FALSE)</f>
        <v>2500</v>
      </c>
      <c r="L37" s="278"/>
      <c r="M37" s="279">
        <v>60</v>
      </c>
      <c r="N37" s="280">
        <f t="shared" si="0"/>
        <v>41.666666666666664</v>
      </c>
    </row>
    <row r="38" spans="1:14">
      <c r="A38" t="s">
        <v>176</v>
      </c>
      <c r="B38" s="869" t="str">
        <f>VLOOKUP(A38,EQUIPOS!A8:D154,3,FALSE)</f>
        <v xml:space="preserve">Compresor (barrido y soplado)
</v>
      </c>
      <c r="C38" s="870"/>
      <c r="D38" s="870"/>
      <c r="E38" s="870"/>
      <c r="F38" s="870"/>
      <c r="G38" s="870"/>
      <c r="H38" s="871"/>
      <c r="I38" s="275"/>
      <c r="J38" s="276"/>
      <c r="K38" s="277">
        <f>VLOOKUP(A38,EQUIPOS!A8:D165,4,FALSE)</f>
        <v>50000</v>
      </c>
      <c r="L38" s="278"/>
      <c r="M38" s="279">
        <v>60</v>
      </c>
      <c r="N38" s="280">
        <f t="shared" si="0"/>
        <v>833.33333333333337</v>
      </c>
    </row>
    <row r="39" spans="1:14">
      <c r="A39" t="s">
        <v>138</v>
      </c>
      <c r="B39" s="869" t="str">
        <f>VLOOKUP(A39,EQUIPOS!A9:D154,3,FALSE)</f>
        <v>Camioneta D-300</v>
      </c>
      <c r="C39" s="870"/>
      <c r="D39" s="870"/>
      <c r="E39" s="870"/>
      <c r="F39" s="870"/>
      <c r="G39" s="870"/>
      <c r="H39" s="871"/>
      <c r="I39" s="275"/>
      <c r="J39" s="276"/>
      <c r="K39" s="277">
        <f>VLOOKUP(A39,EQUIPOS!A9:D166,4,FALSE)</f>
        <v>48000</v>
      </c>
      <c r="L39" s="278"/>
      <c r="M39" s="279">
        <v>60</v>
      </c>
      <c r="N39" s="280">
        <f t="shared" si="0"/>
        <v>800</v>
      </c>
    </row>
    <row r="40" spans="1:14">
      <c r="B40" s="869"/>
      <c r="C40" s="870"/>
      <c r="D40" s="870"/>
      <c r="E40" s="870"/>
      <c r="F40" s="870"/>
      <c r="G40" s="870"/>
      <c r="H40" s="871"/>
      <c r="I40" s="275"/>
      <c r="J40" s="276"/>
      <c r="K40" s="277"/>
      <c r="L40" s="278"/>
      <c r="M40" s="279"/>
      <c r="N40" s="280"/>
    </row>
    <row r="41" spans="1:14">
      <c r="B41" s="869"/>
      <c r="C41" s="870"/>
      <c r="D41" s="870"/>
      <c r="E41" s="870"/>
      <c r="F41" s="870"/>
      <c r="G41" s="870"/>
      <c r="H41" s="871"/>
      <c r="I41" s="275"/>
      <c r="J41" s="276"/>
      <c r="K41" s="277"/>
      <c r="L41" s="278"/>
      <c r="M41" s="279"/>
      <c r="N41" s="280"/>
    </row>
    <row r="42" spans="1:14">
      <c r="B42" s="869"/>
      <c r="C42" s="870"/>
      <c r="D42" s="870"/>
      <c r="E42" s="870"/>
      <c r="F42" s="870"/>
      <c r="G42" s="870"/>
      <c r="H42" s="871"/>
      <c r="I42" s="275"/>
      <c r="J42" s="276"/>
      <c r="K42" s="277"/>
      <c r="L42" s="278"/>
      <c r="M42" s="279"/>
      <c r="N42" s="280"/>
    </row>
    <row r="43" spans="1:14">
      <c r="B43" s="869"/>
      <c r="C43" s="870"/>
      <c r="D43" s="870"/>
      <c r="E43" s="870"/>
      <c r="F43" s="870"/>
      <c r="G43" s="870"/>
      <c r="H43" s="871"/>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0.05</v>
      </c>
      <c r="N46" s="352">
        <f>N84*M46</f>
        <v>21.278002169208335</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1719.7951016441623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53333</v>
      </c>
      <c r="N53" s="280">
        <f t="shared" ref="N53:N54" si="1">K53*M53</f>
        <v>373.33100000000002</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3293.2935575242568</v>
      </c>
      <c r="N54" s="280">
        <f t="shared" si="1"/>
        <v>395.1952269029108</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902"/>
      <c r="C61" s="903"/>
      <c r="D61" s="903"/>
      <c r="E61" s="903"/>
      <c r="F61" s="903"/>
      <c r="G61" s="903"/>
      <c r="H61" s="903"/>
      <c r="I61" s="873"/>
      <c r="J61" s="48"/>
      <c r="K61" s="50"/>
      <c r="L61" s="904"/>
      <c r="M61" s="905"/>
      <c r="N61" s="51"/>
    </row>
    <row r="62" spans="1:14" ht="15.75" thickBot="1">
      <c r="B62" s="820" t="s">
        <v>1037</v>
      </c>
      <c r="C62" s="821"/>
      <c r="D62" s="821"/>
      <c r="E62" s="821"/>
      <c r="F62" s="821"/>
      <c r="G62" s="821"/>
      <c r="H62" s="821"/>
      <c r="I62" s="821"/>
      <c r="J62" s="821"/>
      <c r="K62" s="821"/>
      <c r="L62" s="821"/>
      <c r="M62" s="822"/>
      <c r="N62" s="402">
        <f>SUM(N53:N61)</f>
        <v>768.52622690291082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6" t="s">
        <v>1045</v>
      </c>
      <c r="M66" s="885"/>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7">
        <f>VLOOKUP(A67,TRANSPORTE!A6:D120,4,FALSE)</f>
        <v>1380</v>
      </c>
      <c r="M67" s="908"/>
      <c r="N67" s="295">
        <f>L67*K67</f>
        <v>9.66</v>
      </c>
    </row>
    <row r="68" spans="1:15">
      <c r="B68" s="52"/>
      <c r="C68" s="53"/>
      <c r="D68" s="53"/>
      <c r="E68" s="53"/>
      <c r="F68" s="53"/>
      <c r="G68" s="53"/>
      <c r="H68" s="319"/>
      <c r="I68" s="287"/>
      <c r="J68" s="294"/>
      <c r="K68" s="287"/>
      <c r="L68" s="907"/>
      <c r="M68" s="908"/>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8"/>
      <c r="M72" s="899"/>
      <c r="N72" s="133"/>
    </row>
    <row r="73" spans="1:15" ht="15.75" thickBot="1">
      <c r="B73" s="909" t="s">
        <v>1037</v>
      </c>
      <c r="C73" s="863"/>
      <c r="D73" s="863"/>
      <c r="E73" s="863"/>
      <c r="F73" s="863"/>
      <c r="G73" s="863"/>
      <c r="H73" s="863"/>
      <c r="I73" s="863"/>
      <c r="J73" s="863"/>
      <c r="K73" s="863"/>
      <c r="L73" s="863"/>
      <c r="M73" s="864"/>
      <c r="N73" s="110">
        <f>N67+N68+N69+N70+N71</f>
        <v>9.66</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9" t="s">
        <v>1047</v>
      </c>
      <c r="C77" s="860"/>
      <c r="D77" s="860"/>
      <c r="E77" s="860"/>
      <c r="F77" s="860"/>
      <c r="G77" s="860"/>
      <c r="H77" s="860"/>
      <c r="I77" s="79" t="s">
        <v>1048</v>
      </c>
      <c r="J77" s="81" t="s">
        <v>1494</v>
      </c>
      <c r="K77" s="80" t="s">
        <v>1050</v>
      </c>
      <c r="L77" s="861" t="s">
        <v>1034</v>
      </c>
      <c r="M77" s="862"/>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6"/>
      <c r="C83" s="897"/>
      <c r="D83" s="897"/>
      <c r="E83" s="897"/>
      <c r="F83" s="897"/>
      <c r="G83" s="897"/>
      <c r="H83" s="897"/>
      <c r="I83" s="132"/>
      <c r="J83" s="132"/>
      <c r="K83" s="132"/>
      <c r="L83" s="910"/>
      <c r="M83" s="910"/>
      <c r="N83" s="51"/>
    </row>
    <row r="84" spans="1:14" ht="15.75" thickBot="1">
      <c r="B84" s="909" t="s">
        <v>1037</v>
      </c>
      <c r="C84" s="863"/>
      <c r="D84" s="863"/>
      <c r="E84" s="863"/>
      <c r="F84" s="863"/>
      <c r="G84" s="863"/>
      <c r="H84" s="863"/>
      <c r="I84" s="863"/>
      <c r="J84" s="863"/>
      <c r="K84" s="863"/>
      <c r="L84" s="863"/>
      <c r="M84" s="864"/>
      <c r="N84" s="309">
        <f>SUM(N78:N83)</f>
        <v>425.56004338416665</v>
      </c>
    </row>
    <row r="85" spans="1:14" ht="15.75" thickBot="1">
      <c r="B85" s="39"/>
      <c r="C85" s="40"/>
      <c r="D85" s="40"/>
      <c r="E85" s="40"/>
      <c r="F85" s="40"/>
      <c r="G85" s="40"/>
      <c r="H85" s="40"/>
      <c r="I85" s="40"/>
      <c r="J85" s="40"/>
      <c r="K85" s="40"/>
      <c r="L85" s="40"/>
      <c r="M85" s="40"/>
      <c r="N85" s="41"/>
    </row>
    <row r="86" spans="1:14" ht="15.75" thickBot="1">
      <c r="B86" s="820" t="s">
        <v>1051</v>
      </c>
      <c r="C86" s="821"/>
      <c r="D86" s="821"/>
      <c r="E86" s="821"/>
      <c r="F86" s="821"/>
      <c r="G86" s="821"/>
      <c r="H86" s="821"/>
      <c r="I86" s="821"/>
      <c r="J86" s="821"/>
      <c r="K86" s="821"/>
      <c r="L86" s="821"/>
      <c r="M86" s="822"/>
      <c r="N86" s="105">
        <f>N48+N62+N73+N84</f>
        <v>2923.5413719312392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5" t="s">
        <v>1053</v>
      </c>
      <c r="C90" s="866"/>
      <c r="D90" s="866"/>
      <c r="E90" s="866"/>
      <c r="F90" s="866"/>
      <c r="G90" s="866"/>
      <c r="H90" s="866"/>
      <c r="I90" s="322"/>
      <c r="J90" s="342"/>
      <c r="K90" s="310" t="s">
        <v>1054</v>
      </c>
      <c r="L90" s="867" t="s">
        <v>1055</v>
      </c>
      <c r="M90" s="868"/>
      <c r="N90" s="311"/>
    </row>
    <row r="91" spans="1:14">
      <c r="B91" s="853" t="s">
        <v>1056</v>
      </c>
      <c r="C91" s="854"/>
      <c r="D91" s="854"/>
      <c r="E91" s="854"/>
      <c r="F91" s="854"/>
      <c r="G91" s="854"/>
      <c r="H91" s="854"/>
      <c r="I91" s="93"/>
      <c r="J91" s="94"/>
      <c r="K91" s="312">
        <v>0.2</v>
      </c>
      <c r="L91" s="855">
        <f>N86*K91</f>
        <v>584.70827438624781</v>
      </c>
      <c r="M91" s="856"/>
      <c r="N91" s="57"/>
    </row>
    <row r="92" spans="1:14">
      <c r="B92" s="95" t="s">
        <v>1057</v>
      </c>
      <c r="C92" s="96"/>
      <c r="D92" s="96"/>
      <c r="E92" s="96"/>
      <c r="F92" s="96"/>
      <c r="G92" s="96"/>
      <c r="H92" s="96"/>
      <c r="I92" s="93"/>
      <c r="J92" s="94"/>
      <c r="K92" s="312">
        <v>0.05</v>
      </c>
      <c r="L92" s="855">
        <f>N86*K92</f>
        <v>146.17706859656195</v>
      </c>
      <c r="M92" s="856"/>
      <c r="N92" s="57"/>
    </row>
    <row r="93" spans="1:14" ht="15.75" thickBot="1">
      <c r="B93" s="97" t="s">
        <v>1058</v>
      </c>
      <c r="C93" s="98"/>
      <c r="D93" s="98"/>
      <c r="E93" s="98"/>
      <c r="F93" s="98"/>
      <c r="G93" s="98"/>
      <c r="H93" s="98"/>
      <c r="I93" s="99"/>
      <c r="J93" s="100"/>
      <c r="K93" s="313">
        <v>0.05</v>
      </c>
      <c r="L93" s="857">
        <f>N86*K93</f>
        <v>146.17706859656195</v>
      </c>
      <c r="M93" s="858"/>
      <c r="N93" s="57"/>
    </row>
    <row r="94" spans="1:14" ht="15.75" thickBot="1">
      <c r="B94" s="820" t="s">
        <v>1037</v>
      </c>
      <c r="C94" s="821"/>
      <c r="D94" s="821"/>
      <c r="E94" s="821"/>
      <c r="F94" s="821"/>
      <c r="G94" s="821"/>
      <c r="H94" s="821"/>
      <c r="I94" s="821"/>
      <c r="J94" s="821"/>
      <c r="K94" s="821"/>
      <c r="L94" s="821"/>
      <c r="M94" s="822"/>
      <c r="N94" s="58">
        <f>L91+L92+L93</f>
        <v>877.06241157937177</v>
      </c>
    </row>
    <row r="95" spans="1:14" ht="15.75" thickBot="1">
      <c r="B95" s="39"/>
      <c r="C95" s="40"/>
      <c r="D95" s="40"/>
      <c r="E95" s="40"/>
      <c r="F95" s="40"/>
      <c r="G95" s="40"/>
      <c r="H95" s="40"/>
      <c r="I95" s="40"/>
      <c r="J95" s="40"/>
      <c r="K95" s="40"/>
      <c r="L95" s="40"/>
      <c r="M95" s="40"/>
      <c r="N95" s="41"/>
    </row>
    <row r="96" spans="1:14" ht="15.75" thickBot="1">
      <c r="A96" t="s">
        <v>2122</v>
      </c>
      <c r="B96" s="820" t="s">
        <v>1059</v>
      </c>
      <c r="C96" s="821"/>
      <c r="D96" s="821"/>
      <c r="E96" s="821"/>
      <c r="F96" s="821"/>
      <c r="G96" s="821"/>
      <c r="H96" s="821"/>
      <c r="I96" s="821"/>
      <c r="J96" s="821"/>
      <c r="K96" s="821"/>
      <c r="L96" s="821"/>
      <c r="M96" s="822"/>
      <c r="N96" s="196">
        <f>N86+N94</f>
        <v>3800.6037835106108</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23" t="s">
        <v>2324</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2325</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6"/>
      <c r="K126" s="886"/>
      <c r="L126" s="886"/>
      <c r="M126" s="886"/>
      <c r="N126" s="887"/>
    </row>
    <row r="127" spans="2:14" ht="15.75" thickBot="1">
      <c r="B127" s="269" t="s">
        <v>2327</v>
      </c>
      <c r="C127" s="401"/>
      <c r="D127" s="401"/>
      <c r="E127" s="63"/>
      <c r="F127" s="63"/>
      <c r="G127" s="63"/>
      <c r="H127" s="63"/>
      <c r="I127" s="63"/>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279">
        <v>6.25</v>
      </c>
      <c r="N36" s="280">
        <f t="shared" ref="N36:N41" si="0">K36/M36</f>
        <v>560</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v>
      </c>
      <c r="N37" s="280">
        <f t="shared" si="0"/>
        <v>1000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5"/>
      <c r="J38" s="276"/>
      <c r="K38" s="277">
        <f>VLOOKUP(A38,EQUIPOS!A8:D165,4,FALSE)</f>
        <v>10767</v>
      </c>
      <c r="L38" s="278"/>
      <c r="M38" s="279">
        <v>3.75</v>
      </c>
      <c r="N38" s="280">
        <f t="shared" si="0"/>
        <v>2871.2</v>
      </c>
    </row>
    <row r="39" spans="1:14">
      <c r="A39" t="s">
        <v>228</v>
      </c>
      <c r="B39" s="869" t="str">
        <f>VLOOKUP(A39,EQUIPOS!A9:D154,3,FALSE)</f>
        <v xml:space="preserve">Formaleta metálica (concreto hidráulico)
</v>
      </c>
      <c r="C39" s="870"/>
      <c r="D39" s="870"/>
      <c r="E39" s="870"/>
      <c r="F39" s="870"/>
      <c r="G39" s="870"/>
      <c r="H39" s="871"/>
      <c r="I39" s="275"/>
      <c r="J39" s="276"/>
      <c r="K39" s="277">
        <f>VLOOKUP(A39,EQUIPOS!A9:D166,4,FALSE)</f>
        <v>4500</v>
      </c>
      <c r="L39" s="278"/>
      <c r="M39" s="279">
        <v>6.25</v>
      </c>
      <c r="N39" s="280">
        <f t="shared" si="0"/>
        <v>720</v>
      </c>
    </row>
    <row r="40" spans="1:14">
      <c r="A40" t="s">
        <v>301</v>
      </c>
      <c r="B40" s="869" t="str">
        <f>VLOOKUP(A40,EQUIPOS!A10:D154,3,FALSE)</f>
        <v>Regla vibratoria, de longitud de 3 a 5 m, motor de 3600 rpm, potencia 6 HP</v>
      </c>
      <c r="C40" s="870"/>
      <c r="D40" s="870"/>
      <c r="E40" s="870"/>
      <c r="F40" s="870"/>
      <c r="G40" s="870"/>
      <c r="H40" s="871"/>
      <c r="I40" s="275"/>
      <c r="J40" s="276"/>
      <c r="K40" s="277">
        <f>VLOOKUP(A40,EQUIPOS!A10:D167,4,FALSE)</f>
        <v>11305</v>
      </c>
      <c r="L40" s="278"/>
      <c r="M40" s="279">
        <v>6.25</v>
      </c>
      <c r="N40" s="280">
        <f t="shared" si="0"/>
        <v>1808.8</v>
      </c>
    </row>
    <row r="41" spans="1:14">
      <c r="A41" t="s">
        <v>363</v>
      </c>
      <c r="B41" s="869" t="str">
        <f>VLOOKUP(A41,EQUIPOS!A11:D155,3,FALSE)</f>
        <v>Vibrador de concreto, Motor de 3 hp a 18.000 rpm Mangueras de 4 mt</v>
      </c>
      <c r="C41" s="870"/>
      <c r="D41" s="870"/>
      <c r="E41" s="870"/>
      <c r="F41" s="870"/>
      <c r="G41" s="870"/>
      <c r="H41" s="871"/>
      <c r="I41" s="275"/>
      <c r="J41" s="276"/>
      <c r="K41" s="277">
        <f>VLOOKUP(A41,EQUIPOS!A11:D168,4,FALSE)</f>
        <v>7675</v>
      </c>
      <c r="L41" s="278"/>
      <c r="M41" s="279">
        <v>6.25</v>
      </c>
      <c r="N41" s="280">
        <f t="shared" si="0"/>
        <v>1228</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N83*M46</f>
        <v>919.20969370980004</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9107.2096937097995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4886.4943048273362</v>
      </c>
      <c r="N53" s="280">
        <f>K53*M53</f>
        <v>29975.022934704721</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4621.8091966491884</v>
      </c>
      <c r="N54" s="280">
        <f>K54*M54</f>
        <v>1711.781183944144</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1035</v>
      </c>
      <c r="N55" s="280">
        <f>K55*M55</f>
        <v>1150</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4682.8903754595303</v>
      </c>
      <c r="N56" s="280">
        <f>K56*M56</f>
        <v>5203.2115282883669</v>
      </c>
    </row>
    <row r="57" spans="1:14">
      <c r="A57" s="150" t="s">
        <v>849</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9" t="str">
        <f>VLOOKUP(A57,MATERIALES!A11:D649,2,FALSE)</f>
        <v>kg</v>
      </c>
      <c r="K57" s="50">
        <v>1.1200000000000001</v>
      </c>
      <c r="L57" s="907">
        <f>VLOOKUP(A57,MATERIALES!A4:D373,4,FALSE)</f>
        <v>6014.2</v>
      </c>
      <c r="M57" s="908"/>
      <c r="N57" s="280">
        <f>K57*L57</f>
        <v>6735.9040000000005</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470000</v>
      </c>
      <c r="N58" s="280">
        <f>K58*M58</f>
        <v>474700</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20" t="s">
        <v>1037</v>
      </c>
      <c r="C61" s="821"/>
      <c r="D61" s="821"/>
      <c r="E61" s="821"/>
      <c r="F61" s="821"/>
      <c r="G61" s="821"/>
      <c r="H61" s="821"/>
      <c r="I61" s="821"/>
      <c r="J61" s="821"/>
      <c r="K61" s="821"/>
      <c r="L61" s="821"/>
      <c r="M61" s="822"/>
      <c r="N61" s="402">
        <f>SUM(N53:N60)</f>
        <v>519475.91964693723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7">
        <f>VLOOKUP(A66,TRANSPORTE!A5:D117,4,FALSE)</f>
        <v>1406.3588979895753</v>
      </c>
      <c r="M66" s="908"/>
      <c r="N66" s="295">
        <f>K66*L66</f>
        <v>1420.422486969471</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8"/>
      <c r="M71" s="899"/>
      <c r="N71" s="133"/>
    </row>
    <row r="72" spans="1:15" ht="15.75" thickBot="1">
      <c r="B72" s="909" t="s">
        <v>1037</v>
      </c>
      <c r="C72" s="863"/>
      <c r="D72" s="863"/>
      <c r="E72" s="863"/>
      <c r="F72" s="863"/>
      <c r="G72" s="863"/>
      <c r="H72" s="863"/>
      <c r="I72" s="863"/>
      <c r="J72" s="863"/>
      <c r="K72" s="863"/>
      <c r="L72" s="863"/>
      <c r="M72" s="864"/>
      <c r="N72" s="110">
        <f>N66+N67+N68+N69+N70</f>
        <v>1420.422486969471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6"/>
      <c r="C82" s="897"/>
      <c r="D82" s="897"/>
      <c r="E82" s="897"/>
      <c r="F82" s="897"/>
      <c r="G82" s="897"/>
      <c r="H82" s="897"/>
      <c r="I82" s="132"/>
      <c r="J82" s="132"/>
      <c r="K82" s="132"/>
      <c r="L82" s="910"/>
      <c r="M82" s="910"/>
      <c r="N82" s="133"/>
    </row>
    <row r="83" spans="1:14" ht="15.75" thickBot="1">
      <c r="B83" s="909" t="s">
        <v>1037</v>
      </c>
      <c r="C83" s="863"/>
      <c r="D83" s="863"/>
      <c r="E83" s="863"/>
      <c r="F83" s="863"/>
      <c r="G83" s="863"/>
      <c r="H83" s="863"/>
      <c r="I83" s="863"/>
      <c r="J83" s="863"/>
      <c r="K83" s="863"/>
      <c r="L83" s="863"/>
      <c r="M83" s="864"/>
      <c r="N83" s="468">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539195.64876471448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2"/>
      <c r="J89" s="342"/>
      <c r="K89" s="310" t="s">
        <v>1054</v>
      </c>
      <c r="L89" s="867" t="s">
        <v>1055</v>
      </c>
      <c r="M89" s="868"/>
      <c r="N89" s="311"/>
    </row>
    <row r="90" spans="1:14">
      <c r="B90" s="853" t="s">
        <v>1056</v>
      </c>
      <c r="C90" s="854"/>
      <c r="D90" s="854"/>
      <c r="E90" s="854"/>
      <c r="F90" s="854"/>
      <c r="G90" s="854"/>
      <c r="H90" s="854"/>
      <c r="I90" s="93"/>
      <c r="J90" s="94"/>
      <c r="K90" s="312">
        <v>0.2</v>
      </c>
      <c r="L90" s="855">
        <f>N85*K90</f>
        <v>107839.1297529429</v>
      </c>
      <c r="M90" s="856"/>
      <c r="N90" s="57"/>
    </row>
    <row r="91" spans="1:14">
      <c r="B91" s="95" t="s">
        <v>1057</v>
      </c>
      <c r="C91" s="96"/>
      <c r="D91" s="96"/>
      <c r="E91" s="96"/>
      <c r="F91" s="96"/>
      <c r="G91" s="96"/>
      <c r="H91" s="96"/>
      <c r="I91" s="93"/>
      <c r="J91" s="94"/>
      <c r="K91" s="312">
        <v>0.05</v>
      </c>
      <c r="L91" s="855">
        <f>N85*K91</f>
        <v>26959.782438235725</v>
      </c>
      <c r="M91" s="856"/>
      <c r="N91" s="57"/>
    </row>
    <row r="92" spans="1:14" ht="15.75" thickBot="1">
      <c r="B92" s="97" t="s">
        <v>1058</v>
      </c>
      <c r="C92" s="98"/>
      <c r="D92" s="98"/>
      <c r="E92" s="98"/>
      <c r="F92" s="98"/>
      <c r="G92" s="98"/>
      <c r="H92" s="98"/>
      <c r="I92" s="99"/>
      <c r="J92" s="100"/>
      <c r="K92" s="313">
        <v>0.05</v>
      </c>
      <c r="L92" s="857">
        <f>N85*K92</f>
        <v>26959.782438235725</v>
      </c>
      <c r="M92" s="858"/>
      <c r="N92" s="57"/>
    </row>
    <row r="93" spans="1:14" ht="15.75" thickBot="1">
      <c r="B93" s="820" t="s">
        <v>1037</v>
      </c>
      <c r="C93" s="821"/>
      <c r="D93" s="821"/>
      <c r="E93" s="821"/>
      <c r="F93" s="821"/>
      <c r="G93" s="821"/>
      <c r="H93" s="821"/>
      <c r="I93" s="821"/>
      <c r="J93" s="821"/>
      <c r="K93" s="821"/>
      <c r="L93" s="821"/>
      <c r="M93" s="822"/>
      <c r="N93" s="58">
        <f>L90+L91+L92</f>
        <v>161758.69462941436</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700954.34339412884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69" t="s">
        <v>2327</v>
      </c>
      <c r="C126" s="401"/>
      <c r="D126" s="401"/>
      <c r="E126" s="63"/>
      <c r="F126" s="63"/>
      <c r="G126" s="63"/>
      <c r="H126" s="63"/>
      <c r="I126" s="63"/>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5.75" hidden="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279">
        <v>6.25</v>
      </c>
      <c r="N36" s="280">
        <f t="shared" ref="N36:N41" si="0">K36/M36</f>
        <v>560</v>
      </c>
    </row>
    <row r="37" spans="1:14">
      <c r="A37" s="119" t="s">
        <v>176</v>
      </c>
      <c r="B37" s="869" t="str">
        <f>VLOOKUP(A37,EQUIPOS!A7:D154,3,FALSE)</f>
        <v xml:space="preserve">Compresor (barrido y soplado)
</v>
      </c>
      <c r="C37" s="870"/>
      <c r="D37" s="870"/>
      <c r="E37" s="870"/>
      <c r="F37" s="870"/>
      <c r="G37" s="870"/>
      <c r="H37" s="871"/>
      <c r="I37" s="275"/>
      <c r="J37" s="276"/>
      <c r="K37" s="277">
        <f>VLOOKUP(A37,EQUIPOS!A7:D164,4,FALSE)</f>
        <v>50000</v>
      </c>
      <c r="L37" s="278"/>
      <c r="M37" s="279">
        <v>50</v>
      </c>
      <c r="N37" s="280">
        <f t="shared" si="0"/>
        <v>1000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5"/>
      <c r="J38" s="276"/>
      <c r="K38" s="277">
        <f>VLOOKUP(A38,EQUIPOS!A8:D165,4,FALSE)</f>
        <v>10767</v>
      </c>
      <c r="L38" s="278"/>
      <c r="M38" s="279">
        <v>3.75</v>
      </c>
      <c r="N38" s="280">
        <f t="shared" si="0"/>
        <v>2871.2</v>
      </c>
    </row>
    <row r="39" spans="1:14">
      <c r="A39" t="s">
        <v>228</v>
      </c>
      <c r="B39" s="869" t="str">
        <f>VLOOKUP(A39,EQUIPOS!A9:D154,3,FALSE)</f>
        <v xml:space="preserve">Formaleta metálica (concreto hidráulico)
</v>
      </c>
      <c r="C39" s="870"/>
      <c r="D39" s="870"/>
      <c r="E39" s="870"/>
      <c r="F39" s="870"/>
      <c r="G39" s="870"/>
      <c r="H39" s="871"/>
      <c r="I39" s="275"/>
      <c r="J39" s="276"/>
      <c r="K39" s="277">
        <f>VLOOKUP(A39,EQUIPOS!A9:D166,4,FALSE)</f>
        <v>4500</v>
      </c>
      <c r="L39" s="278"/>
      <c r="M39" s="279">
        <v>6.25</v>
      </c>
      <c r="N39" s="280">
        <f t="shared" si="0"/>
        <v>720</v>
      </c>
    </row>
    <row r="40" spans="1:14">
      <c r="A40" t="s">
        <v>301</v>
      </c>
      <c r="B40" s="869" t="str">
        <f>VLOOKUP(A40,EQUIPOS!A10:D154,3,FALSE)</f>
        <v>Regla vibratoria, de longitud de 3 a 5 m, motor de 3600 rpm, potencia 6 HP</v>
      </c>
      <c r="C40" s="870"/>
      <c r="D40" s="870"/>
      <c r="E40" s="870"/>
      <c r="F40" s="870"/>
      <c r="G40" s="870"/>
      <c r="H40" s="871"/>
      <c r="I40" s="275"/>
      <c r="J40" s="276"/>
      <c r="K40" s="277">
        <f>VLOOKUP(A40,EQUIPOS!A10:D167,4,FALSE)</f>
        <v>11305</v>
      </c>
      <c r="L40" s="278"/>
      <c r="M40" s="279">
        <v>6.25</v>
      </c>
      <c r="N40" s="280">
        <f t="shared" si="0"/>
        <v>1808.8</v>
      </c>
    </row>
    <row r="41" spans="1:14">
      <c r="A41" t="s">
        <v>363</v>
      </c>
      <c r="B41" s="869" t="str">
        <f>VLOOKUP(A41,EQUIPOS!A11:D155,3,FALSE)</f>
        <v>Vibrador de concreto, Motor de 3 hp a 18.000 rpm Mangueras de 4 mt</v>
      </c>
      <c r="C41" s="870"/>
      <c r="D41" s="870"/>
      <c r="E41" s="870"/>
      <c r="F41" s="870"/>
      <c r="G41" s="870"/>
      <c r="H41" s="871"/>
      <c r="I41" s="275"/>
      <c r="J41" s="276"/>
      <c r="K41" s="277">
        <f>VLOOKUP(A41,EQUIPOS!A11:D168,4,FALSE)</f>
        <v>7675</v>
      </c>
      <c r="L41" s="278"/>
      <c r="M41" s="279">
        <v>6.25</v>
      </c>
      <c r="N41" s="280">
        <f t="shared" si="0"/>
        <v>1228</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9"/>
      <c r="C44" s="870"/>
      <c r="D44" s="870"/>
      <c r="E44" s="870"/>
      <c r="F44" s="870"/>
      <c r="G44" s="870"/>
      <c r="H44" s="871"/>
      <c r="I44" s="872"/>
      <c r="J44" s="873"/>
      <c r="K44" s="277"/>
      <c r="L44" s="874"/>
      <c r="M44" s="875"/>
      <c r="N44" s="280"/>
    </row>
    <row r="45" spans="1:14">
      <c r="B45" s="869"/>
      <c r="C45" s="870"/>
      <c r="D45" s="870"/>
      <c r="E45" s="876"/>
      <c r="F45" s="870"/>
      <c r="G45" s="870"/>
      <c r="H45" s="871"/>
      <c r="I45" s="42"/>
      <c r="J45" s="43"/>
      <c r="K45" s="282"/>
      <c r="L45" s="284"/>
      <c r="M45" s="285"/>
      <c r="N45" s="286"/>
    </row>
    <row r="46" spans="1:14">
      <c r="B46" s="877" t="s">
        <v>1036</v>
      </c>
      <c r="C46" s="878"/>
      <c r="D46" s="878"/>
      <c r="E46" s="44"/>
      <c r="F46" s="45"/>
      <c r="G46" s="45"/>
      <c r="H46" s="46"/>
      <c r="I46" s="42"/>
      <c r="J46" s="43"/>
      <c r="K46" s="287"/>
      <c r="L46" s="284"/>
      <c r="M46" s="409">
        <v>0.1</v>
      </c>
      <c r="N46" s="352">
        <f>N83*M46</f>
        <v>919.20969370980004</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SUM(N36:N47)</f>
        <v>9107.2096937097995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4886.4943048273362</v>
      </c>
      <c r="N53" s="280">
        <f>K53*M53</f>
        <v>29975.022934704721</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6164.2</v>
      </c>
      <c r="N54" s="280">
        <f>K54*M54</f>
        <v>6903.9040000000005</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4621.8091966491884</v>
      </c>
      <c r="N55" s="280">
        <f>K55*M55</f>
        <v>1711.781183944144</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1035</v>
      </c>
      <c r="N56" s="280">
        <f>K56*M56</f>
        <v>1150</v>
      </c>
    </row>
    <row r="57" spans="1:14">
      <c r="A57" s="150" t="s">
        <v>684</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9" t="s">
        <v>144</v>
      </c>
      <c r="K57" s="50">
        <v>1.1111111111111112</v>
      </c>
      <c r="L57" s="907">
        <f>VLOOKUP(A57,MATERIALES!A4:D373,4,FALSE)</f>
        <v>4682.8903754595303</v>
      </c>
      <c r="M57" s="908"/>
      <c r="N57" s="280">
        <f>K57*L57</f>
        <v>5203.2115282883669</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6014.2</v>
      </c>
      <c r="N58" s="280">
        <f>K58*M58</f>
        <v>6735.9040000000005</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470000</v>
      </c>
      <c r="N59" s="280">
        <f>K59*M59</f>
        <v>474700</v>
      </c>
    </row>
    <row r="60" spans="1:14" ht="15.75" thickBot="1">
      <c r="B60" s="317"/>
      <c r="C60" s="318"/>
      <c r="D60" s="318"/>
      <c r="E60" s="318"/>
      <c r="F60" s="318"/>
      <c r="G60" s="318"/>
      <c r="H60" s="318"/>
      <c r="I60" s="318"/>
      <c r="J60" s="132"/>
      <c r="K60" s="132"/>
      <c r="L60" s="333"/>
      <c r="M60" s="332"/>
      <c r="N60" s="133"/>
    </row>
    <row r="61" spans="1:14" ht="15.75" thickBot="1">
      <c r="B61" s="820" t="s">
        <v>1037</v>
      </c>
      <c r="C61" s="821"/>
      <c r="D61" s="821"/>
      <c r="E61" s="821"/>
      <c r="F61" s="821"/>
      <c r="G61" s="821"/>
      <c r="H61" s="821"/>
      <c r="I61" s="821"/>
      <c r="J61" s="821"/>
      <c r="K61" s="821"/>
      <c r="L61" s="821"/>
      <c r="M61" s="822"/>
      <c r="N61" s="402">
        <f>SUM(N53:N60)</f>
        <v>526379.82364693726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7">
        <f>VLOOKUP(A66,TRANSPORTE!A5:D117,4,FALSE)</f>
        <v>1406.3588979895753</v>
      </c>
      <c r="M66" s="908"/>
      <c r="N66" s="295">
        <f>K66*L66</f>
        <v>1420.422486969471</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8"/>
      <c r="M71" s="899"/>
      <c r="N71" s="133"/>
    </row>
    <row r="72" spans="1:15" ht="15.75" thickBot="1">
      <c r="B72" s="909" t="s">
        <v>1037</v>
      </c>
      <c r="C72" s="863"/>
      <c r="D72" s="863"/>
      <c r="E72" s="863"/>
      <c r="F72" s="863"/>
      <c r="G72" s="863"/>
      <c r="H72" s="863"/>
      <c r="I72" s="863"/>
      <c r="J72" s="863"/>
      <c r="K72" s="863"/>
      <c r="L72" s="863"/>
      <c r="M72" s="864"/>
      <c r="N72" s="110">
        <f>N66+N67+N68+N69+N70</f>
        <v>1420.422486969471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6"/>
      <c r="C82" s="897"/>
      <c r="D82" s="897"/>
      <c r="E82" s="897"/>
      <c r="F82" s="897"/>
      <c r="G82" s="897"/>
      <c r="H82" s="897"/>
      <c r="I82" s="132"/>
      <c r="J82" s="132"/>
      <c r="K82" s="132"/>
      <c r="L82" s="910"/>
      <c r="M82" s="910"/>
      <c r="N82" s="51"/>
    </row>
    <row r="83" spans="1:14" ht="15.75" thickBot="1">
      <c r="B83" s="909" t="s">
        <v>1037</v>
      </c>
      <c r="C83" s="863"/>
      <c r="D83" s="863"/>
      <c r="E83" s="863"/>
      <c r="F83" s="863"/>
      <c r="G83" s="863"/>
      <c r="H83" s="863"/>
      <c r="I83" s="863"/>
      <c r="J83" s="863"/>
      <c r="K83" s="863"/>
      <c r="L83" s="863"/>
      <c r="M83" s="864"/>
      <c r="N83" s="309">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546099.55276471458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2"/>
      <c r="J89" s="342"/>
      <c r="K89" s="310" t="s">
        <v>1054</v>
      </c>
      <c r="L89" s="867" t="s">
        <v>1055</v>
      </c>
      <c r="M89" s="868"/>
      <c r="N89" s="311"/>
    </row>
    <row r="90" spans="1:14">
      <c r="B90" s="853" t="s">
        <v>1056</v>
      </c>
      <c r="C90" s="854"/>
      <c r="D90" s="854"/>
      <c r="E90" s="854"/>
      <c r="F90" s="854"/>
      <c r="G90" s="854"/>
      <c r="H90" s="854"/>
      <c r="I90" s="93"/>
      <c r="J90" s="94"/>
      <c r="K90" s="312">
        <v>0.2</v>
      </c>
      <c r="L90" s="855">
        <f>N85*K90</f>
        <v>109219.91055294292</v>
      </c>
      <c r="M90" s="856"/>
      <c r="N90" s="57"/>
    </row>
    <row r="91" spans="1:14">
      <c r="B91" s="95" t="s">
        <v>1057</v>
      </c>
      <c r="C91" s="96"/>
      <c r="D91" s="96"/>
      <c r="E91" s="96"/>
      <c r="F91" s="96"/>
      <c r="G91" s="96"/>
      <c r="H91" s="96"/>
      <c r="I91" s="93"/>
      <c r="J91" s="94"/>
      <c r="K91" s="312">
        <v>0.05</v>
      </c>
      <c r="L91" s="855">
        <f>N85*K91</f>
        <v>27304.97763823573</v>
      </c>
      <c r="M91" s="856"/>
      <c r="N91" s="57"/>
    </row>
    <row r="92" spans="1:14" ht="15.75" thickBot="1">
      <c r="B92" s="97" t="s">
        <v>1058</v>
      </c>
      <c r="C92" s="98"/>
      <c r="D92" s="98"/>
      <c r="E92" s="98"/>
      <c r="F92" s="98"/>
      <c r="G92" s="98"/>
      <c r="H92" s="98"/>
      <c r="I92" s="99"/>
      <c r="J92" s="100"/>
      <c r="K92" s="313">
        <v>0.05</v>
      </c>
      <c r="L92" s="857">
        <f>N85*K92</f>
        <v>27304.97763823573</v>
      </c>
      <c r="M92" s="858"/>
      <c r="N92" s="57"/>
    </row>
    <row r="93" spans="1:14" ht="15.75" thickBot="1">
      <c r="B93" s="820" t="s">
        <v>1037</v>
      </c>
      <c r="C93" s="821"/>
      <c r="D93" s="821"/>
      <c r="E93" s="821"/>
      <c r="F93" s="821"/>
      <c r="G93" s="821"/>
      <c r="H93" s="821"/>
      <c r="I93" s="821"/>
      <c r="J93" s="821"/>
      <c r="K93" s="821"/>
      <c r="L93" s="821"/>
      <c r="M93" s="822"/>
      <c r="N93" s="58">
        <f>L90+L91+L92</f>
        <v>163829.86582941437</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709929.41859412892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69" t="s">
        <v>2327</v>
      </c>
      <c r="C126" s="401"/>
      <c r="D126" s="401"/>
      <c r="E126" s="63"/>
      <c r="F126" s="63"/>
      <c r="G126" s="63"/>
      <c r="H126" s="63"/>
      <c r="I126" s="63"/>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29.25" customHeight="1" thickBot="1">
      <c r="A31" s="163" t="s">
        <v>1929</v>
      </c>
      <c r="B31" s="86" t="s">
        <v>1177</v>
      </c>
      <c r="C31" s="962" t="s">
        <v>1709</v>
      </c>
      <c r="D31" s="963"/>
      <c r="E31" s="963"/>
      <c r="F31" s="963"/>
      <c r="G31" s="963"/>
      <c r="H31" s="963"/>
      <c r="I31" s="963"/>
      <c r="J31" s="963"/>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0"/>
      <c r="F40" s="870"/>
      <c r="G40" s="870"/>
      <c r="H40" s="871"/>
      <c r="I40" s="42"/>
      <c r="J40" s="43"/>
      <c r="K40" s="277"/>
      <c r="L40" s="284"/>
      <c r="M40" s="285"/>
      <c r="N40" s="280"/>
    </row>
    <row r="41" spans="1:14">
      <c r="B41" s="328"/>
      <c r="C41" s="329"/>
      <c r="D41" s="329"/>
      <c r="E41" s="329"/>
      <c r="F41" s="331"/>
      <c r="G41" s="331"/>
      <c r="H41" s="131"/>
      <c r="I41" s="42"/>
      <c r="J41" s="43"/>
      <c r="K41" s="282"/>
      <c r="L41" s="284"/>
      <c r="M41" s="285"/>
      <c r="N41" s="286"/>
    </row>
    <row r="42" spans="1:14">
      <c r="B42" s="877"/>
      <c r="C42" s="878"/>
      <c r="D42" s="878"/>
      <c r="E42" s="44"/>
      <c r="F42" s="45"/>
      <c r="G42" s="45"/>
      <c r="H42" s="46"/>
      <c r="I42" s="42"/>
      <c r="J42" s="43"/>
      <c r="K42" s="287"/>
      <c r="L42" s="284"/>
      <c r="M42" s="409"/>
      <c r="N42" s="352"/>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844.95630687639357</v>
      </c>
      <c r="N49" s="280">
        <f>K49*M49</f>
        <v>844.95630687639357</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844.95630687639357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844.95630687639357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168.99126137527873</v>
      </c>
      <c r="M83" s="856"/>
      <c r="N83" s="57"/>
    </row>
    <row r="84" spans="1:14">
      <c r="B84" s="95" t="s">
        <v>1057</v>
      </c>
      <c r="C84" s="96"/>
      <c r="D84" s="96"/>
      <c r="E84" s="96"/>
      <c r="F84" s="96"/>
      <c r="G84" s="96"/>
      <c r="H84" s="96"/>
      <c r="I84" s="93"/>
      <c r="J84" s="94"/>
      <c r="K84" s="312">
        <v>0.05</v>
      </c>
      <c r="L84" s="855">
        <f>N78*K84</f>
        <v>42.247815343819681</v>
      </c>
      <c r="M84" s="856"/>
      <c r="N84" s="57"/>
    </row>
    <row r="85" spans="1:14" ht="15.75" thickBot="1">
      <c r="B85" s="97" t="s">
        <v>1058</v>
      </c>
      <c r="C85" s="98"/>
      <c r="D85" s="98"/>
      <c r="E85" s="98"/>
      <c r="F85" s="98"/>
      <c r="G85" s="98"/>
      <c r="H85" s="98"/>
      <c r="I85" s="99"/>
      <c r="J85" s="100"/>
      <c r="K85" s="313">
        <v>0.05</v>
      </c>
      <c r="L85" s="857">
        <f>N78*K85</f>
        <v>42.247815343819681</v>
      </c>
      <c r="M85" s="858"/>
      <c r="N85" s="57"/>
    </row>
    <row r="86" spans="1:14" ht="15.75" thickBot="1">
      <c r="B86" s="820" t="s">
        <v>1037</v>
      </c>
      <c r="C86" s="821"/>
      <c r="D86" s="821"/>
      <c r="E86" s="821"/>
      <c r="F86" s="821"/>
      <c r="G86" s="821"/>
      <c r="H86" s="821"/>
      <c r="I86" s="821"/>
      <c r="J86" s="821"/>
      <c r="K86" s="821"/>
      <c r="L86" s="821"/>
      <c r="M86" s="822"/>
      <c r="N86" s="58">
        <f>L83+L84+L85</f>
        <v>253.48689206291812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1098.4431989393117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69" t="s">
        <v>2327</v>
      </c>
      <c r="C119" s="401"/>
      <c r="D119" s="401"/>
      <c r="E119" s="63"/>
      <c r="F119" s="63"/>
      <c r="G119" s="63"/>
      <c r="H119" s="63"/>
      <c r="I119" s="63"/>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29.25" customHeight="1" thickBot="1">
      <c r="A31" t="s">
        <v>1929</v>
      </c>
      <c r="B31" s="86" t="s">
        <v>1710</v>
      </c>
      <c r="C31" s="962" t="s">
        <v>2146</v>
      </c>
      <c r="D31" s="963"/>
      <c r="E31" s="963"/>
      <c r="F31" s="963"/>
      <c r="G31" s="963"/>
      <c r="H31" s="963"/>
      <c r="I31" s="963"/>
      <c r="J31" s="963"/>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0"/>
      <c r="F40" s="870"/>
      <c r="G40" s="870"/>
      <c r="H40" s="871"/>
      <c r="I40" s="42"/>
      <c r="J40" s="43"/>
      <c r="K40" s="277"/>
      <c r="L40" s="284"/>
      <c r="M40" s="285"/>
      <c r="N40" s="280"/>
    </row>
    <row r="41" spans="1:14">
      <c r="B41" s="328"/>
      <c r="C41" s="329"/>
      <c r="D41" s="329"/>
      <c r="E41" s="329"/>
      <c r="F41" s="331"/>
      <c r="G41" s="331"/>
      <c r="H41" s="131"/>
      <c r="I41" s="42"/>
      <c r="J41" s="43"/>
      <c r="K41" s="282"/>
      <c r="L41" s="284"/>
      <c r="M41" s="285"/>
      <c r="N41" s="286"/>
    </row>
    <row r="42" spans="1:14">
      <c r="B42" s="877"/>
      <c r="C42" s="878"/>
      <c r="D42" s="878"/>
      <c r="E42" s="44"/>
      <c r="F42" s="45"/>
      <c r="G42" s="45"/>
      <c r="H42" s="46"/>
      <c r="I42" s="42"/>
      <c r="J42" s="43"/>
      <c r="K42" s="287"/>
      <c r="L42" s="284"/>
      <c r="M42" s="409"/>
      <c r="N42" s="352"/>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794.05532453444209</v>
      </c>
      <c r="N49" s="280">
        <f>K49*M49</f>
        <v>794.05532453444209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794.05532453444209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794.05532453444209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158.81106490688842</v>
      </c>
      <c r="M83" s="856"/>
      <c r="N83" s="57"/>
    </row>
    <row r="84" spans="1:14">
      <c r="B84" s="95" t="s">
        <v>1057</v>
      </c>
      <c r="C84" s="96"/>
      <c r="D84" s="96"/>
      <c r="E84" s="96"/>
      <c r="F84" s="96"/>
      <c r="G84" s="96"/>
      <c r="H84" s="96"/>
      <c r="I84" s="93"/>
      <c r="J84" s="94"/>
      <c r="K84" s="312">
        <v>0.05</v>
      </c>
      <c r="L84" s="855">
        <f>N78*K84</f>
        <v>39.702766226722105</v>
      </c>
      <c r="M84" s="856"/>
      <c r="N84" s="57"/>
    </row>
    <row r="85" spans="1:14" ht="15.75" thickBot="1">
      <c r="B85" s="97" t="s">
        <v>1058</v>
      </c>
      <c r="C85" s="98"/>
      <c r="D85" s="98"/>
      <c r="E85" s="98"/>
      <c r="F85" s="98"/>
      <c r="G85" s="98"/>
      <c r="H85" s="98"/>
      <c r="I85" s="99"/>
      <c r="J85" s="100"/>
      <c r="K85" s="313">
        <v>0.05</v>
      </c>
      <c r="L85" s="857">
        <f>N78*K85</f>
        <v>39.702766226722105</v>
      </c>
      <c r="M85" s="858"/>
      <c r="N85" s="57"/>
    </row>
    <row r="86" spans="1:14" ht="15.75" thickBot="1">
      <c r="B86" s="820" t="s">
        <v>1037</v>
      </c>
      <c r="C86" s="821"/>
      <c r="D86" s="821"/>
      <c r="E86" s="821"/>
      <c r="F86" s="821"/>
      <c r="G86" s="821"/>
      <c r="H86" s="821"/>
      <c r="I86" s="821"/>
      <c r="J86" s="821"/>
      <c r="K86" s="821"/>
      <c r="L86" s="821"/>
      <c r="M86" s="822"/>
      <c r="N86" s="58">
        <f>L83+L84+L85</f>
        <v>238.21659736033263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1032.2719218947748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41.25" customHeight="1" thickBot="1">
      <c r="A31" t="s">
        <v>1929</v>
      </c>
      <c r="B31" s="86" t="s">
        <v>1711</v>
      </c>
      <c r="C31" s="962" t="s">
        <v>2147</v>
      </c>
      <c r="D31" s="963"/>
      <c r="E31" s="963"/>
      <c r="F31" s="963"/>
      <c r="G31" s="963"/>
      <c r="H31" s="963"/>
      <c r="I31" s="963"/>
      <c r="J31" s="963"/>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279"/>
      <c r="N36" s="280"/>
    </row>
    <row r="37" spans="1:14">
      <c r="A37" s="119"/>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0"/>
    </row>
    <row r="39" spans="1:14">
      <c r="B39" s="869"/>
      <c r="C39" s="870"/>
      <c r="D39" s="870"/>
      <c r="E39" s="870"/>
      <c r="F39" s="870"/>
      <c r="G39" s="870"/>
      <c r="H39" s="871"/>
      <c r="I39" s="872"/>
      <c r="J39" s="873"/>
      <c r="K39" s="277"/>
      <c r="L39" s="874"/>
      <c r="M39" s="875"/>
      <c r="N39" s="280"/>
    </row>
    <row r="40" spans="1:14">
      <c r="B40" s="869"/>
      <c r="C40" s="870"/>
      <c r="D40" s="870"/>
      <c r="E40" s="870"/>
      <c r="F40" s="870"/>
      <c r="G40" s="870"/>
      <c r="H40" s="871"/>
      <c r="I40" s="42"/>
      <c r="J40" s="43"/>
      <c r="K40" s="277"/>
      <c r="L40" s="284"/>
      <c r="M40" s="285"/>
      <c r="N40" s="280"/>
    </row>
    <row r="41" spans="1:14">
      <c r="B41" s="328"/>
      <c r="C41" s="329"/>
      <c r="D41" s="329"/>
      <c r="E41" s="329"/>
      <c r="F41" s="331"/>
      <c r="G41" s="331"/>
      <c r="H41" s="131"/>
      <c r="I41" s="42"/>
      <c r="J41" s="43"/>
      <c r="K41" s="282"/>
      <c r="L41" s="284"/>
      <c r="M41" s="285"/>
      <c r="N41" s="286"/>
    </row>
    <row r="42" spans="1:14">
      <c r="B42" s="877"/>
      <c r="C42" s="878"/>
      <c r="D42" s="878"/>
      <c r="E42" s="44"/>
      <c r="F42" s="45"/>
      <c r="G42" s="45"/>
      <c r="H42" s="46"/>
      <c r="I42" s="42"/>
      <c r="J42" s="43"/>
      <c r="K42" s="287"/>
      <c r="L42" s="284"/>
      <c r="M42" s="409"/>
      <c r="N42" s="352"/>
    </row>
    <row r="43" spans="1:14" ht="15.75" thickBot="1">
      <c r="B43" s="869"/>
      <c r="C43" s="870"/>
      <c r="D43" s="870"/>
      <c r="E43" s="870"/>
      <c r="F43" s="870"/>
      <c r="G43" s="870"/>
      <c r="H43" s="871"/>
      <c r="I43" s="879"/>
      <c r="J43" s="880"/>
      <c r="K43" s="47"/>
      <c r="L43" s="881"/>
      <c r="M43" s="882"/>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3" t="s">
        <v>1029</v>
      </c>
      <c r="K48" s="91" t="s">
        <v>1030</v>
      </c>
      <c r="L48" s="901" t="s">
        <v>1039</v>
      </c>
      <c r="M48" s="900"/>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396</v>
      </c>
      <c r="N49" s="280">
        <f>K49*M49</f>
        <v>396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2"/>
      <c r="C53" s="903"/>
      <c r="D53" s="903"/>
      <c r="E53" s="903"/>
      <c r="F53" s="903"/>
      <c r="G53" s="903"/>
      <c r="H53" s="903"/>
      <c r="I53" s="873"/>
      <c r="J53" s="48"/>
      <c r="K53" s="50"/>
      <c r="L53" s="904"/>
      <c r="M53" s="905"/>
      <c r="N53" s="51"/>
    </row>
    <row r="54" spans="1:14" ht="15.75" thickBot="1">
      <c r="B54" s="820" t="s">
        <v>1037</v>
      </c>
      <c r="C54" s="821"/>
      <c r="D54" s="821"/>
      <c r="E54" s="821"/>
      <c r="F54" s="821"/>
      <c r="G54" s="821"/>
      <c r="H54" s="821"/>
      <c r="I54" s="821"/>
      <c r="J54" s="821"/>
      <c r="K54" s="821"/>
      <c r="L54" s="821"/>
      <c r="M54" s="822"/>
      <c r="N54" s="402">
        <f>SUM(N49:N53)</f>
        <v>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319"/>
      <c r="I60" s="287"/>
      <c r="J60" s="294"/>
      <c r="K60" s="287"/>
      <c r="L60" s="907"/>
      <c r="M60" s="90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2:15" ht="15.7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6"/>
      <c r="C75" s="897"/>
      <c r="D75" s="897"/>
      <c r="E75" s="897"/>
      <c r="F75" s="897"/>
      <c r="G75" s="897"/>
      <c r="H75" s="897"/>
      <c r="I75" s="132"/>
      <c r="J75" s="132"/>
      <c r="K75" s="132"/>
      <c r="L75" s="910"/>
      <c r="M75" s="910"/>
      <c r="N75" s="51"/>
    </row>
    <row r="76" spans="2:15" ht="15.75" thickBot="1">
      <c r="B76" s="909" t="s">
        <v>1037</v>
      </c>
      <c r="C76" s="863"/>
      <c r="D76" s="863"/>
      <c r="E76" s="863"/>
      <c r="F76" s="863"/>
      <c r="G76" s="863"/>
      <c r="H76" s="863"/>
      <c r="I76" s="863"/>
      <c r="J76" s="863"/>
      <c r="K76" s="863"/>
      <c r="L76" s="863"/>
      <c r="M76" s="864"/>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79.2</v>
      </c>
      <c r="M83" s="856"/>
      <c r="N83" s="57"/>
    </row>
    <row r="84" spans="1:14">
      <c r="B84" s="95" t="s">
        <v>1057</v>
      </c>
      <c r="C84" s="96"/>
      <c r="D84" s="96"/>
      <c r="E84" s="96"/>
      <c r="F84" s="96"/>
      <c r="G84" s="96"/>
      <c r="H84" s="96"/>
      <c r="I84" s="93"/>
      <c r="J84" s="94"/>
      <c r="K84" s="312">
        <v>0.05</v>
      </c>
      <c r="L84" s="855">
        <f>N78*K84</f>
        <v>19.8</v>
      </c>
      <c r="M84" s="856"/>
      <c r="N84" s="57"/>
    </row>
    <row r="85" spans="1:14" ht="15.75" thickBot="1">
      <c r="B85" s="97" t="s">
        <v>1058</v>
      </c>
      <c r="C85" s="98"/>
      <c r="D85" s="98"/>
      <c r="E85" s="98"/>
      <c r="F85" s="98"/>
      <c r="G85" s="98"/>
      <c r="H85" s="98"/>
      <c r="I85" s="99"/>
      <c r="J85" s="100"/>
      <c r="K85" s="313">
        <v>0.05</v>
      </c>
      <c r="L85" s="857">
        <f>N78*K85</f>
        <v>19.8</v>
      </c>
      <c r="M85" s="858"/>
      <c r="N85" s="57"/>
    </row>
    <row r="86" spans="1:14" ht="15.75" thickBot="1">
      <c r="B86" s="820" t="s">
        <v>1037</v>
      </c>
      <c r="C86" s="821"/>
      <c r="D86" s="821"/>
      <c r="E86" s="821"/>
      <c r="F86" s="821"/>
      <c r="G86" s="821"/>
      <c r="H86" s="821"/>
      <c r="I86" s="821"/>
      <c r="J86" s="821"/>
      <c r="K86" s="821"/>
      <c r="L86" s="821"/>
      <c r="M86" s="822"/>
      <c r="N86" s="58">
        <f>L83+L84+L85</f>
        <v>118.8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514.79999999999995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279">
        <v>30</v>
      </c>
      <c r="N36" s="280">
        <f>K36/M36</f>
        <v>116.66666666666667</v>
      </c>
    </row>
    <row r="37" spans="1:14">
      <c r="A37" t="s">
        <v>363</v>
      </c>
      <c r="B37" s="869" t="str">
        <f>VLOOKUP(A37,EQUIPOS!A7:D154,3,FALSE)</f>
        <v>Vibrador de concreto, Motor de 3 hp a 18.000 rpm Mangueras de 4 mt</v>
      </c>
      <c r="C37" s="870"/>
      <c r="D37" s="870"/>
      <c r="E37" s="870"/>
      <c r="F37" s="870"/>
      <c r="G37" s="870"/>
      <c r="H37" s="871"/>
      <c r="I37" s="275"/>
      <c r="J37" s="276"/>
      <c r="K37" s="277">
        <f>VLOOKUP(A37,EQUIPOS!A7:D164,4,FALSE)</f>
        <v>7675</v>
      </c>
      <c r="L37" s="278"/>
      <c r="M37" s="279">
        <v>30</v>
      </c>
      <c r="N37" s="280">
        <f>K37/M37</f>
        <v>255.83333333333334</v>
      </c>
    </row>
    <row r="38" spans="1:14">
      <c r="A38" t="s">
        <v>228</v>
      </c>
      <c r="B38" s="869" t="str">
        <f>VLOOKUP(A38,EQUIPOS!A8:D154,3,FALSE)</f>
        <v xml:space="preserve">Formaleta metálica (concreto hidráulico)
</v>
      </c>
      <c r="C38" s="870"/>
      <c r="D38" s="870"/>
      <c r="E38" s="870"/>
      <c r="F38" s="870"/>
      <c r="G38" s="870"/>
      <c r="H38" s="871"/>
      <c r="I38" s="872"/>
      <c r="J38" s="873"/>
      <c r="K38" s="277">
        <f>VLOOKUP(A38,EQUIPOS!A8:D165,4,FALSE)</f>
        <v>4500</v>
      </c>
      <c r="L38" s="874">
        <v>0.33329999999999999</v>
      </c>
      <c r="M38" s="875"/>
      <c r="N38" s="280">
        <f>K38/L38</f>
        <v>13501.350135013501</v>
      </c>
    </row>
    <row r="39" spans="1:14">
      <c r="B39" s="869"/>
      <c r="C39" s="870"/>
      <c r="D39" s="870"/>
      <c r="E39" s="870"/>
      <c r="F39" s="870"/>
      <c r="G39" s="870"/>
      <c r="H39" s="871"/>
      <c r="I39" s="42"/>
      <c r="J39" s="43"/>
      <c r="K39" s="277"/>
      <c r="L39" s="284"/>
      <c r="M39" s="285"/>
      <c r="N39" s="280"/>
    </row>
    <row r="40" spans="1:14">
      <c r="B40" s="328"/>
      <c r="C40" s="329"/>
      <c r="D40" s="329"/>
      <c r="E40" s="331"/>
      <c r="F40" s="331"/>
      <c r="G40" s="331"/>
      <c r="H40" s="131"/>
      <c r="I40" s="42"/>
      <c r="J40" s="43"/>
      <c r="K40" s="282"/>
      <c r="L40" s="284"/>
      <c r="M40" s="285"/>
      <c r="N40" s="286"/>
    </row>
    <row r="41" spans="1:14">
      <c r="B41" s="877" t="s">
        <v>1036</v>
      </c>
      <c r="C41" s="878"/>
      <c r="D41" s="878"/>
      <c r="E41" s="44"/>
      <c r="F41" s="45"/>
      <c r="G41" s="45"/>
      <c r="H41" s="46"/>
      <c r="I41" s="42"/>
      <c r="J41" s="43"/>
      <c r="K41" s="287"/>
      <c r="L41" s="284"/>
      <c r="M41" s="409">
        <v>0.1</v>
      </c>
      <c r="N41" s="352">
        <f>N72*M41</f>
        <v>212.78002169208332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14086.630156705585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470000</v>
      </c>
      <c r="N48" s="280">
        <f>K48*M48</f>
        <v>474700</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902"/>
      <c r="C51" s="903"/>
      <c r="D51" s="903"/>
      <c r="E51" s="903"/>
      <c r="F51" s="903"/>
      <c r="G51" s="903"/>
      <c r="H51" s="903"/>
      <c r="I51" s="873"/>
      <c r="J51" s="48"/>
      <c r="K51" s="50"/>
      <c r="L51" s="904"/>
      <c r="M51" s="905"/>
      <c r="N51" s="51"/>
    </row>
    <row r="52" spans="1:14" ht="15.75" thickBot="1">
      <c r="B52" s="820" t="s">
        <v>1037</v>
      </c>
      <c r="C52" s="821"/>
      <c r="D52" s="821"/>
      <c r="E52" s="821"/>
      <c r="F52" s="821"/>
      <c r="G52" s="821"/>
      <c r="H52" s="821"/>
      <c r="I52" s="821"/>
      <c r="J52" s="821"/>
      <c r="K52" s="821"/>
      <c r="L52" s="821"/>
      <c r="M52" s="822"/>
      <c r="N52" s="402">
        <f>SUM(N48:N51)</f>
        <v>474700</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6" t="s">
        <v>1045</v>
      </c>
      <c r="M56" s="885"/>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7">
        <f>VLOOKUP(A57,TRANSPORTE!A5:D117,4,FALSE)</f>
        <v>1406.3588979895753</v>
      </c>
      <c r="M57" s="908"/>
      <c r="N57" s="295">
        <f>K57*L57</f>
        <v>1420.422486969471</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8"/>
      <c r="M61" s="899"/>
      <c r="N61" s="133"/>
    </row>
    <row r="62" spans="1:14" ht="15.75" thickBot="1">
      <c r="B62" s="909" t="s">
        <v>1037</v>
      </c>
      <c r="C62" s="863"/>
      <c r="D62" s="863"/>
      <c r="E62" s="863"/>
      <c r="F62" s="863"/>
      <c r="G62" s="863"/>
      <c r="H62" s="863"/>
      <c r="I62" s="863"/>
      <c r="J62" s="863"/>
      <c r="K62" s="863"/>
      <c r="L62" s="863"/>
      <c r="M62" s="864"/>
      <c r="N62" s="110">
        <f>SUM(N57:N61)</f>
        <v>1420.422486969471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9" t="s">
        <v>1047</v>
      </c>
      <c r="C66" s="860"/>
      <c r="D66" s="860"/>
      <c r="E66" s="860"/>
      <c r="F66" s="860"/>
      <c r="G66" s="860"/>
      <c r="H66" s="860"/>
      <c r="I66" s="79" t="s">
        <v>1048</v>
      </c>
      <c r="J66" s="81" t="s">
        <v>1494</v>
      </c>
      <c r="K66" s="80" t="s">
        <v>1050</v>
      </c>
      <c r="L66" s="861" t="s">
        <v>1034</v>
      </c>
      <c r="M66" s="862"/>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6"/>
      <c r="C71" s="897"/>
      <c r="D71" s="897"/>
      <c r="E71" s="897"/>
      <c r="F71" s="897"/>
      <c r="G71" s="897"/>
      <c r="H71" s="897"/>
      <c r="I71" s="132"/>
      <c r="J71" s="132"/>
      <c r="K71" s="132"/>
      <c r="L71" s="910"/>
      <c r="M71" s="910"/>
      <c r="N71" s="51"/>
    </row>
    <row r="72" spans="1:15" ht="15.75" thickBot="1">
      <c r="B72" s="909" t="s">
        <v>1037</v>
      </c>
      <c r="C72" s="863"/>
      <c r="D72" s="863"/>
      <c r="E72" s="863"/>
      <c r="F72" s="863"/>
      <c r="G72" s="863"/>
      <c r="H72" s="863"/>
      <c r="I72" s="863"/>
      <c r="J72" s="863"/>
      <c r="K72" s="863"/>
      <c r="L72" s="863"/>
      <c r="M72" s="864"/>
      <c r="N72" s="309">
        <f>SUM(N67:N71)</f>
        <v>2127.800216920833</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N43+N52+N62+N72</f>
        <v>492334.85286059586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2"/>
      <c r="J78" s="342"/>
      <c r="K78" s="310" t="s">
        <v>1054</v>
      </c>
      <c r="L78" s="867" t="s">
        <v>1055</v>
      </c>
      <c r="M78" s="868"/>
      <c r="N78" s="311"/>
    </row>
    <row r="79" spans="1:15">
      <c r="B79" s="853" t="s">
        <v>1056</v>
      </c>
      <c r="C79" s="854"/>
      <c r="D79" s="854"/>
      <c r="E79" s="854"/>
      <c r="F79" s="854"/>
      <c r="G79" s="854"/>
      <c r="H79" s="854"/>
      <c r="I79" s="93"/>
      <c r="J79" s="94"/>
      <c r="K79" s="312">
        <v>0.2</v>
      </c>
      <c r="L79" s="855">
        <f>N74*K79</f>
        <v>98466.970572119171</v>
      </c>
      <c r="M79" s="856"/>
      <c r="N79" s="57"/>
    </row>
    <row r="80" spans="1:15">
      <c r="B80" s="95" t="s">
        <v>1057</v>
      </c>
      <c r="C80" s="96"/>
      <c r="D80" s="96"/>
      <c r="E80" s="96"/>
      <c r="F80" s="96"/>
      <c r="G80" s="96"/>
      <c r="H80" s="96"/>
      <c r="I80" s="93"/>
      <c r="J80" s="94"/>
      <c r="K80" s="312">
        <v>0.05</v>
      </c>
      <c r="L80" s="855">
        <f>N74*K80</f>
        <v>24616.742643029793</v>
      </c>
      <c r="M80" s="856"/>
      <c r="N80" s="57"/>
    </row>
    <row r="81" spans="1:14" ht="15.75" thickBot="1">
      <c r="B81" s="97" t="s">
        <v>1058</v>
      </c>
      <c r="C81" s="98"/>
      <c r="D81" s="98"/>
      <c r="E81" s="98"/>
      <c r="F81" s="98"/>
      <c r="G81" s="98"/>
      <c r="H81" s="98"/>
      <c r="I81" s="99"/>
      <c r="J81" s="100"/>
      <c r="K81" s="313">
        <v>0.05</v>
      </c>
      <c r="L81" s="857">
        <f>N74*K81</f>
        <v>24616.742643029793</v>
      </c>
      <c r="M81" s="858"/>
      <c r="N81" s="57"/>
    </row>
    <row r="82" spans="1:14" ht="15.75" thickBot="1">
      <c r="B82" s="820" t="s">
        <v>1037</v>
      </c>
      <c r="C82" s="821"/>
      <c r="D82" s="821"/>
      <c r="E82" s="821"/>
      <c r="F82" s="821"/>
      <c r="G82" s="821"/>
      <c r="H82" s="821"/>
      <c r="I82" s="821"/>
      <c r="J82" s="821"/>
      <c r="K82" s="821"/>
      <c r="L82" s="821"/>
      <c r="M82" s="822"/>
      <c r="N82" s="58">
        <f>L79+L80+L81</f>
        <v>147700.45585817876</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640035.30871877458</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70"/>
      <c r="K114" s="970"/>
      <c r="L114" s="970"/>
      <c r="M114" s="970"/>
      <c r="N114" s="971"/>
    </row>
    <row r="115" spans="2:14" ht="15.75" thickBot="1">
      <c r="B115" s="427" t="s">
        <v>2327</v>
      </c>
      <c r="C115" s="428"/>
      <c r="D115" s="428"/>
      <c r="E115" s="267"/>
      <c r="F115" s="267"/>
      <c r="G115" s="267"/>
      <c r="H115" s="267"/>
      <c r="I115" s="267"/>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279">
        <v>37.5</v>
      </c>
      <c r="N36" s="280">
        <f>K36/M36</f>
        <v>216</v>
      </c>
    </row>
    <row r="37" spans="1:14">
      <c r="B37" s="869"/>
      <c r="C37" s="870"/>
      <c r="D37" s="870"/>
      <c r="E37" s="876"/>
      <c r="F37" s="870"/>
      <c r="G37" s="870"/>
      <c r="H37" s="871"/>
      <c r="I37" s="42"/>
      <c r="J37" s="43"/>
      <c r="K37" s="282"/>
      <c r="L37" s="284"/>
      <c r="M37" s="285"/>
      <c r="N37" s="286"/>
    </row>
    <row r="38" spans="1:14">
      <c r="B38" s="877" t="s">
        <v>1036</v>
      </c>
      <c r="C38" s="878"/>
      <c r="D38" s="878"/>
      <c r="E38" s="44"/>
      <c r="F38" s="45"/>
      <c r="G38" s="45"/>
      <c r="H38" s="46"/>
      <c r="I38" s="42"/>
      <c r="J38" s="43"/>
      <c r="K38" s="287"/>
      <c r="L38" s="284"/>
      <c r="M38" s="477">
        <v>0.1</v>
      </c>
      <c r="N38" s="352">
        <f>N72*M38</f>
        <v>1021.344104122</v>
      </c>
    </row>
    <row r="39" spans="1:14" ht="15.75" thickBot="1">
      <c r="B39" s="869"/>
      <c r="C39" s="870"/>
      <c r="D39" s="870"/>
      <c r="E39" s="870"/>
      <c r="F39" s="870"/>
      <c r="G39" s="870"/>
      <c r="H39" s="871"/>
      <c r="I39" s="879"/>
      <c r="J39" s="880"/>
      <c r="K39" s="47"/>
      <c r="L39" s="881"/>
      <c r="M39" s="882"/>
      <c r="N39" s="111"/>
    </row>
    <row r="40" spans="1:14" ht="15.75" thickBot="1">
      <c r="B40" s="820" t="s">
        <v>1037</v>
      </c>
      <c r="C40" s="821"/>
      <c r="D40" s="821"/>
      <c r="E40" s="821"/>
      <c r="F40" s="821"/>
      <c r="G40" s="821"/>
      <c r="H40" s="821"/>
      <c r="I40" s="821"/>
      <c r="J40" s="821"/>
      <c r="K40" s="821"/>
      <c r="L40" s="821"/>
      <c r="M40" s="822"/>
      <c r="N40" s="402">
        <f>SUM(N36:N39)</f>
        <v>1237.3441041219999</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5" t="s">
        <v>1028</v>
      </c>
      <c r="C44" s="866"/>
      <c r="D44" s="866"/>
      <c r="E44" s="866"/>
      <c r="F44" s="866"/>
      <c r="G44" s="866"/>
      <c r="H44" s="866"/>
      <c r="I44" s="900"/>
      <c r="J44" s="323" t="s">
        <v>1029</v>
      </c>
      <c r="K44" s="91" t="s">
        <v>1030</v>
      </c>
      <c r="L44" s="901" t="s">
        <v>1039</v>
      </c>
      <c r="M44" s="900"/>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30000</v>
      </c>
      <c r="N45" s="280">
        <f>K45*M45</f>
        <v>30900</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38277.538721147466</v>
      </c>
      <c r="N46" s="280">
        <f>K46*M46</f>
        <v>382.77538721147465</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53333</v>
      </c>
      <c r="N47" s="280">
        <f>K47*M47</f>
        <v>2666.65</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360030.93</v>
      </c>
      <c r="N48" s="280">
        <f>K48*M48</f>
        <v>3600.3092999999999</v>
      </c>
    </row>
    <row r="49" spans="1:14" ht="15.75" thickBot="1">
      <c r="B49" s="317"/>
      <c r="C49" s="318"/>
      <c r="D49" s="318"/>
      <c r="E49" s="318"/>
      <c r="F49" s="318"/>
      <c r="G49" s="318"/>
      <c r="H49" s="318"/>
      <c r="I49" s="318"/>
      <c r="J49" s="132"/>
      <c r="K49" s="132"/>
      <c r="L49" s="333"/>
      <c r="M49" s="332"/>
      <c r="N49" s="133"/>
    </row>
    <row r="50" spans="1:14" ht="15.75" thickBot="1">
      <c r="B50" s="820" t="s">
        <v>1037</v>
      </c>
      <c r="C50" s="821"/>
      <c r="D50" s="821"/>
      <c r="E50" s="821"/>
      <c r="F50" s="821"/>
      <c r="G50" s="821"/>
      <c r="H50" s="821"/>
      <c r="I50" s="821"/>
      <c r="J50" s="821"/>
      <c r="K50" s="821"/>
      <c r="L50" s="821"/>
      <c r="M50" s="822"/>
      <c r="N50" s="402">
        <f>SUM(N45:N49)</f>
        <v>37549.734687211472</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6" t="s">
        <v>1045</v>
      </c>
      <c r="M54" s="885"/>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7">
        <f>VLOOKUP(A55,TRANSPORTE!A5:D117,4,FALSE)</f>
        <v>1380</v>
      </c>
      <c r="M55" s="908"/>
      <c r="N55" s="295">
        <f>K55*L55</f>
        <v>1269.6000000000001</v>
      </c>
    </row>
    <row r="56" spans="1:14">
      <c r="A56" t="s">
        <v>1311</v>
      </c>
      <c r="B56" s="52" t="str">
        <f>VLOOKUP(A56,TRANSPORTE!A6:D117,3,FALSE)</f>
        <v>Transporte de Arena</v>
      </c>
      <c r="C56" s="53"/>
      <c r="D56" s="53"/>
      <c r="E56" s="53"/>
      <c r="F56" s="53"/>
      <c r="G56" s="53"/>
      <c r="H56" s="319" t="s">
        <v>1552</v>
      </c>
      <c r="I56" s="287">
        <v>0.01</v>
      </c>
      <c r="J56" s="294">
        <v>1</v>
      </c>
      <c r="K56" s="287">
        <f>I56*J56</f>
        <v>0.01</v>
      </c>
      <c r="L56" s="907">
        <f>VLOOKUP(A56,TRANSPORTE!A6:D117,4,FALSE)</f>
        <v>1380</v>
      </c>
      <c r="M56" s="908"/>
      <c r="N56" s="295">
        <f>K56*L56</f>
        <v>13.8</v>
      </c>
    </row>
    <row r="57" spans="1:14">
      <c r="A57" t="s">
        <v>1311</v>
      </c>
      <c r="B57" s="52" t="str">
        <f>VLOOKUP(A57,TRANSPORTE!A6:D117,3,FALSE)</f>
        <v>Transporte de Arena</v>
      </c>
      <c r="C57" s="53"/>
      <c r="D57" s="53"/>
      <c r="E57" s="53"/>
      <c r="F57" s="53"/>
      <c r="G57" s="53"/>
      <c r="H57" s="319" t="s">
        <v>1552</v>
      </c>
      <c r="I57" s="287">
        <v>0.05</v>
      </c>
      <c r="J57" s="294">
        <v>1</v>
      </c>
      <c r="K57" s="287">
        <f>I57*J57</f>
        <v>0.05</v>
      </c>
      <c r="L57" s="907">
        <f>VLOOKUP(A57,TRANSPORTE!A6:D118,4,FALSE)</f>
        <v>1380</v>
      </c>
      <c r="M57" s="908"/>
      <c r="N57" s="295">
        <f>K57*L57</f>
        <v>69</v>
      </c>
    </row>
    <row r="58" spans="1:14">
      <c r="B58" s="52"/>
      <c r="C58" s="53"/>
      <c r="D58" s="53"/>
      <c r="E58" s="53"/>
      <c r="F58" s="53"/>
      <c r="G58" s="53"/>
      <c r="H58" s="319"/>
      <c r="I58" s="287"/>
      <c r="J58" s="294"/>
      <c r="K58" s="287"/>
      <c r="L58" s="907"/>
      <c r="M58" s="908"/>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8"/>
      <c r="M60" s="899"/>
      <c r="N60" s="133"/>
    </row>
    <row r="61" spans="1:14" ht="15.75" thickBot="1">
      <c r="B61" s="909" t="s">
        <v>1037</v>
      </c>
      <c r="C61" s="863"/>
      <c r="D61" s="863"/>
      <c r="E61" s="863"/>
      <c r="F61" s="863"/>
      <c r="G61" s="863"/>
      <c r="H61" s="863"/>
      <c r="I61" s="863"/>
      <c r="J61" s="863"/>
      <c r="K61" s="863"/>
      <c r="L61" s="863"/>
      <c r="M61" s="864"/>
      <c r="N61" s="110">
        <f>N55+N56+N57+N58+N59</f>
        <v>1352.4</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9" t="s">
        <v>1047</v>
      </c>
      <c r="C65" s="860"/>
      <c r="D65" s="860"/>
      <c r="E65" s="860"/>
      <c r="F65" s="860"/>
      <c r="G65" s="860"/>
      <c r="H65" s="860"/>
      <c r="I65" s="79" t="s">
        <v>1048</v>
      </c>
      <c r="J65" s="81" t="s">
        <v>1494</v>
      </c>
      <c r="K65" s="80" t="s">
        <v>1050</v>
      </c>
      <c r="L65" s="861" t="s">
        <v>1034</v>
      </c>
      <c r="M65" s="862"/>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6"/>
      <c r="C71" s="897"/>
      <c r="D71" s="897"/>
      <c r="E71" s="897"/>
      <c r="F71" s="897"/>
      <c r="G71" s="897"/>
      <c r="H71" s="897"/>
      <c r="I71" s="132"/>
      <c r="J71" s="132"/>
      <c r="K71" s="132"/>
      <c r="L71" s="910"/>
      <c r="M71" s="910"/>
      <c r="N71" s="51"/>
    </row>
    <row r="72" spans="1:15" ht="15.75" thickBot="1">
      <c r="B72" s="909" t="s">
        <v>1037</v>
      </c>
      <c r="C72" s="863"/>
      <c r="D72" s="863"/>
      <c r="E72" s="863"/>
      <c r="F72" s="863"/>
      <c r="G72" s="863"/>
      <c r="H72" s="863"/>
      <c r="I72" s="863"/>
      <c r="J72" s="863"/>
      <c r="K72" s="863"/>
      <c r="L72" s="863"/>
      <c r="M72" s="864"/>
      <c r="N72" s="309">
        <f>SUM(N66:N71)</f>
        <v>10213.44104122</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N40+N50+N61+N72</f>
        <v>50352.919832553474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2"/>
      <c r="J78" s="342"/>
      <c r="K78" s="310" t="s">
        <v>1054</v>
      </c>
      <c r="L78" s="867" t="s">
        <v>1055</v>
      </c>
      <c r="M78" s="868"/>
      <c r="N78" s="311"/>
    </row>
    <row r="79" spans="1:15">
      <c r="B79" s="853" t="s">
        <v>1056</v>
      </c>
      <c r="C79" s="854"/>
      <c r="D79" s="854"/>
      <c r="E79" s="854"/>
      <c r="F79" s="854"/>
      <c r="G79" s="854"/>
      <c r="H79" s="854"/>
      <c r="I79" s="93"/>
      <c r="J79" s="94"/>
      <c r="K79" s="312">
        <v>0.2</v>
      </c>
      <c r="L79" s="855">
        <f>N74*K79</f>
        <v>10070.583966510696</v>
      </c>
      <c r="M79" s="856"/>
      <c r="N79" s="57"/>
    </row>
    <row r="80" spans="1:15">
      <c r="B80" s="95" t="s">
        <v>1057</v>
      </c>
      <c r="C80" s="96"/>
      <c r="D80" s="96"/>
      <c r="E80" s="96"/>
      <c r="F80" s="96"/>
      <c r="G80" s="96"/>
      <c r="H80" s="96"/>
      <c r="I80" s="93"/>
      <c r="J80" s="94"/>
      <c r="K80" s="312">
        <v>0.05</v>
      </c>
      <c r="L80" s="855">
        <f>N74*K80</f>
        <v>2517.645991627674</v>
      </c>
      <c r="M80" s="856"/>
      <c r="N80" s="57"/>
    </row>
    <row r="81" spans="1:14" ht="15.75" thickBot="1">
      <c r="B81" s="97" t="s">
        <v>1058</v>
      </c>
      <c r="C81" s="98"/>
      <c r="D81" s="98"/>
      <c r="E81" s="98"/>
      <c r="F81" s="98"/>
      <c r="G81" s="98"/>
      <c r="H81" s="98"/>
      <c r="I81" s="99"/>
      <c r="J81" s="100"/>
      <c r="K81" s="313">
        <v>0.05</v>
      </c>
      <c r="L81" s="857">
        <f>N74*K81</f>
        <v>2517.645991627674</v>
      </c>
      <c r="M81" s="858"/>
      <c r="N81" s="57"/>
    </row>
    <row r="82" spans="1:14" ht="15.75" thickBot="1">
      <c r="B82" s="820" t="s">
        <v>1037</v>
      </c>
      <c r="C82" s="821"/>
      <c r="D82" s="821"/>
      <c r="E82" s="821"/>
      <c r="F82" s="821"/>
      <c r="G82" s="821"/>
      <c r="H82" s="821"/>
      <c r="I82" s="821"/>
      <c r="J82" s="821"/>
      <c r="K82" s="821"/>
      <c r="L82" s="821"/>
      <c r="M82" s="822"/>
      <c r="N82" s="58">
        <f>L79+L80+L81</f>
        <v>15105.875949766045</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65458.795782319517</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70"/>
      <c r="K114" s="970"/>
      <c r="L114" s="970"/>
      <c r="M114" s="970"/>
      <c r="N114" s="971"/>
    </row>
    <row r="115" spans="2:14" ht="15.75" thickBot="1">
      <c r="B115" s="427" t="s">
        <v>2327</v>
      </c>
      <c r="C115" s="428"/>
      <c r="D115" s="428"/>
      <c r="E115" s="267"/>
      <c r="F115" s="267"/>
      <c r="G115" s="267"/>
      <c r="H115" s="267"/>
      <c r="I115" s="267"/>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5"/>
      <c r="J36" s="276"/>
      <c r="K36" s="277">
        <f>VLOOKUP(A36,EQUIPOS!A6:D163,4,FALSE)</f>
        <v>86575</v>
      </c>
      <c r="L36" s="278"/>
      <c r="M36" s="279">
        <v>35</v>
      </c>
      <c r="N36" s="280">
        <f>K36/M36</f>
        <v>2473.5714285714284</v>
      </c>
    </row>
    <row r="37" spans="1:14">
      <c r="A37" s="119" t="s">
        <v>312</v>
      </c>
      <c r="B37" s="869" t="str">
        <f>VLOOKUP(A37,EQUIPOS!A7:D154,3,FALSE)</f>
        <v>Retroexcavadora sobre oruga, potencia 138 HP, balde de 1,5 m3.</v>
      </c>
      <c r="C37" s="870"/>
      <c r="D37" s="870"/>
      <c r="E37" s="870"/>
      <c r="F37" s="870"/>
      <c r="G37" s="870"/>
      <c r="H37" s="871"/>
      <c r="I37" s="429"/>
      <c r="J37" s="430"/>
      <c r="K37" s="277">
        <f>VLOOKUP(A37,EQUIPOS!A7:D164,4,FALSE)</f>
        <v>245050</v>
      </c>
      <c r="L37" s="343"/>
      <c r="M37" s="344">
        <v>35</v>
      </c>
      <c r="N37" s="280">
        <f>K37/M37</f>
        <v>7001.4285714285716</v>
      </c>
    </row>
    <row r="38" spans="1:14">
      <c r="A38" s="119"/>
      <c r="B38" s="328"/>
      <c r="C38" s="329"/>
      <c r="D38" s="329"/>
      <c r="E38" s="331"/>
      <c r="F38" s="329"/>
      <c r="G38" s="329"/>
      <c r="H38" s="330"/>
      <c r="I38" s="336"/>
      <c r="J38" s="338"/>
      <c r="K38" s="277"/>
      <c r="L38" s="431"/>
      <c r="M38" s="432"/>
      <c r="N38" s="280"/>
    </row>
    <row r="39" spans="1:14">
      <c r="B39" s="869"/>
      <c r="C39" s="870"/>
      <c r="D39" s="870"/>
      <c r="E39" s="876"/>
      <c r="F39" s="870"/>
      <c r="G39" s="870"/>
      <c r="H39" s="871"/>
      <c r="I39" s="42"/>
      <c r="J39" s="43"/>
      <c r="K39" s="282"/>
      <c r="L39" s="284"/>
      <c r="M39" s="285"/>
      <c r="N39" s="286"/>
    </row>
    <row r="40" spans="1:14">
      <c r="B40" s="877" t="s">
        <v>1036</v>
      </c>
      <c r="C40" s="878"/>
      <c r="D40" s="878"/>
      <c r="E40" s="44"/>
      <c r="F40" s="45"/>
      <c r="G40" s="45"/>
      <c r="H40" s="46"/>
      <c r="I40" s="42"/>
      <c r="J40" s="43"/>
      <c r="K40" s="287"/>
      <c r="L40" s="284"/>
      <c r="M40" s="409">
        <v>0.01</v>
      </c>
      <c r="N40" s="352">
        <f>N73*M40</f>
        <v>7.2953150294428575</v>
      </c>
    </row>
    <row r="41" spans="1:14" ht="15.75" thickBot="1">
      <c r="B41" s="869"/>
      <c r="C41" s="870"/>
      <c r="D41" s="870"/>
      <c r="E41" s="870"/>
      <c r="F41" s="870"/>
      <c r="G41" s="870"/>
      <c r="H41" s="871"/>
      <c r="I41" s="879"/>
      <c r="J41" s="880"/>
      <c r="K41" s="47"/>
      <c r="L41" s="881"/>
      <c r="M41" s="882"/>
      <c r="N41" s="111"/>
    </row>
    <row r="42" spans="1:14" ht="15.75" thickBot="1">
      <c r="B42" s="820" t="s">
        <v>1037</v>
      </c>
      <c r="C42" s="821"/>
      <c r="D42" s="821"/>
      <c r="E42" s="821"/>
      <c r="F42" s="821"/>
      <c r="G42" s="821"/>
      <c r="H42" s="821"/>
      <c r="I42" s="821"/>
      <c r="J42" s="821"/>
      <c r="K42" s="821"/>
      <c r="L42" s="821"/>
      <c r="M42" s="822"/>
      <c r="N42" s="402">
        <f>SUM(N36:N41)</f>
        <v>9482.2953150294434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3" t="s">
        <v>1029</v>
      </c>
      <c r="K46" s="91" t="s">
        <v>1030</v>
      </c>
      <c r="L46" s="901" t="s">
        <v>1039</v>
      </c>
      <c r="M46" s="900"/>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7126.1375278731985</v>
      </c>
      <c r="N47" s="280">
        <f>K47*M47</f>
        <v>9263.9787862351586</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20" t="s">
        <v>1037</v>
      </c>
      <c r="C51" s="821"/>
      <c r="D51" s="821"/>
      <c r="E51" s="821"/>
      <c r="F51" s="821"/>
      <c r="G51" s="821"/>
      <c r="H51" s="821"/>
      <c r="I51" s="821"/>
      <c r="J51" s="821"/>
      <c r="K51" s="821"/>
      <c r="L51" s="821"/>
      <c r="M51" s="822"/>
      <c r="N51" s="402">
        <f>SUM(N47:N50)</f>
        <v>9263.9787862351586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6" t="s">
        <v>1045</v>
      </c>
      <c r="M55" s="885"/>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7">
        <f>VLOOKUP(A56,TRANSPORTE!A5:D117,4,FALSE)</f>
        <v>1380</v>
      </c>
      <c r="M56" s="908"/>
      <c r="N56" s="295">
        <f>K56*L56</f>
        <v>1794</v>
      </c>
    </row>
    <row r="57" spans="1:14">
      <c r="B57" s="52"/>
      <c r="C57" s="53"/>
      <c r="D57" s="53"/>
      <c r="E57" s="53"/>
      <c r="F57" s="53"/>
      <c r="G57" s="53"/>
      <c r="H57" s="319"/>
      <c r="I57" s="287"/>
      <c r="J57" s="294"/>
      <c r="K57" s="287"/>
      <c r="L57" s="907"/>
      <c r="M57" s="908"/>
      <c r="N57" s="295"/>
    </row>
    <row r="58" spans="1:14">
      <c r="B58" s="52"/>
      <c r="C58" s="53"/>
      <c r="D58" s="53"/>
      <c r="E58" s="53"/>
      <c r="F58" s="53"/>
      <c r="G58" s="53"/>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8"/>
      <c r="M61" s="899"/>
      <c r="N61" s="133"/>
    </row>
    <row r="62" spans="1:14" ht="15.75" thickBot="1">
      <c r="B62" s="909" t="s">
        <v>1037</v>
      </c>
      <c r="C62" s="863"/>
      <c r="D62" s="863"/>
      <c r="E62" s="863"/>
      <c r="F62" s="863"/>
      <c r="G62" s="863"/>
      <c r="H62" s="863"/>
      <c r="I62" s="863"/>
      <c r="J62" s="863"/>
      <c r="K62" s="863"/>
      <c r="L62" s="863"/>
      <c r="M62" s="864"/>
      <c r="N62" s="110">
        <f>N56+N57+N58+N59+N60</f>
        <v>1794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9" t="s">
        <v>1047</v>
      </c>
      <c r="C66" s="860"/>
      <c r="D66" s="860"/>
      <c r="E66" s="860"/>
      <c r="F66" s="860"/>
      <c r="G66" s="860"/>
      <c r="H66" s="860"/>
      <c r="I66" s="79" t="s">
        <v>1048</v>
      </c>
      <c r="J66" s="81" t="s">
        <v>1494</v>
      </c>
      <c r="K66" s="80" t="s">
        <v>1050</v>
      </c>
      <c r="L66" s="861" t="s">
        <v>1034</v>
      </c>
      <c r="M66" s="862"/>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6"/>
      <c r="C72" s="897"/>
      <c r="D72" s="897"/>
      <c r="E72" s="897"/>
      <c r="F72" s="897"/>
      <c r="G72" s="897"/>
      <c r="H72" s="897"/>
      <c r="I72" s="132"/>
      <c r="J72" s="132"/>
      <c r="K72" s="132"/>
      <c r="L72" s="910"/>
      <c r="M72" s="910"/>
      <c r="N72" s="51"/>
    </row>
    <row r="73" spans="1:15" ht="15.75" thickBot="1">
      <c r="B73" s="909" t="s">
        <v>1037</v>
      </c>
      <c r="C73" s="863"/>
      <c r="D73" s="863"/>
      <c r="E73" s="863"/>
      <c r="F73" s="863"/>
      <c r="G73" s="863"/>
      <c r="H73" s="863"/>
      <c r="I73" s="863"/>
      <c r="J73" s="863"/>
      <c r="K73" s="863"/>
      <c r="L73" s="863"/>
      <c r="M73" s="864"/>
      <c r="N73" s="309">
        <f>SUM(N67:N72)</f>
        <v>729.53150294428576</v>
      </c>
    </row>
    <row r="74" spans="1:15" ht="15.75" thickBot="1">
      <c r="B74" s="39"/>
      <c r="C74" s="40"/>
      <c r="D74" s="40"/>
      <c r="E74" s="40"/>
      <c r="F74" s="40"/>
      <c r="G74" s="40"/>
      <c r="H74" s="40"/>
      <c r="I74" s="40"/>
      <c r="J74" s="40"/>
      <c r="K74" s="40"/>
      <c r="L74" s="40"/>
      <c r="M74" s="40"/>
      <c r="N74" s="41"/>
    </row>
    <row r="75" spans="1:15" ht="15.75" thickBot="1">
      <c r="B75" s="820" t="s">
        <v>1051</v>
      </c>
      <c r="C75" s="821"/>
      <c r="D75" s="821"/>
      <c r="E75" s="821"/>
      <c r="F75" s="821"/>
      <c r="G75" s="821"/>
      <c r="H75" s="821"/>
      <c r="I75" s="821"/>
      <c r="J75" s="821"/>
      <c r="K75" s="821"/>
      <c r="L75" s="821"/>
      <c r="M75" s="822"/>
      <c r="N75" s="105">
        <f>N42+N51+N62+N73</f>
        <v>21269.805604208887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5" t="s">
        <v>1053</v>
      </c>
      <c r="C79" s="866"/>
      <c r="D79" s="866"/>
      <c r="E79" s="866"/>
      <c r="F79" s="866"/>
      <c r="G79" s="866"/>
      <c r="H79" s="866"/>
      <c r="I79" s="322"/>
      <c r="J79" s="342"/>
      <c r="K79" s="310" t="s">
        <v>1054</v>
      </c>
      <c r="L79" s="867" t="s">
        <v>1055</v>
      </c>
      <c r="M79" s="868"/>
      <c r="N79" s="311"/>
    </row>
    <row r="80" spans="1:15">
      <c r="B80" s="853" t="s">
        <v>1056</v>
      </c>
      <c r="C80" s="854"/>
      <c r="D80" s="854"/>
      <c r="E80" s="854"/>
      <c r="F80" s="854"/>
      <c r="G80" s="854"/>
      <c r="H80" s="854"/>
      <c r="I80" s="93"/>
      <c r="J80" s="94"/>
      <c r="K80" s="312">
        <v>0.2</v>
      </c>
      <c r="L80" s="855">
        <f>N75*K80</f>
        <v>4253.9611208417773</v>
      </c>
      <c r="M80" s="856"/>
      <c r="N80" s="57"/>
    </row>
    <row r="81" spans="1:14">
      <c r="B81" s="95" t="s">
        <v>1057</v>
      </c>
      <c r="C81" s="96"/>
      <c r="D81" s="96"/>
      <c r="E81" s="96"/>
      <c r="F81" s="96"/>
      <c r="G81" s="96"/>
      <c r="H81" s="96"/>
      <c r="I81" s="93"/>
      <c r="J81" s="94"/>
      <c r="K81" s="312">
        <v>0.05</v>
      </c>
      <c r="L81" s="855">
        <f>N75*K81</f>
        <v>1063.4902802104443</v>
      </c>
      <c r="M81" s="856"/>
      <c r="N81" s="57"/>
    </row>
    <row r="82" spans="1:14" ht="15.75" thickBot="1">
      <c r="B82" s="97" t="s">
        <v>1058</v>
      </c>
      <c r="C82" s="98"/>
      <c r="D82" s="98"/>
      <c r="E82" s="98"/>
      <c r="F82" s="98"/>
      <c r="G82" s="98"/>
      <c r="H82" s="98"/>
      <c r="I82" s="99"/>
      <c r="J82" s="100"/>
      <c r="K82" s="313">
        <v>0.05</v>
      </c>
      <c r="L82" s="857">
        <f>N75*K82</f>
        <v>1063.4902802104443</v>
      </c>
      <c r="M82" s="858"/>
      <c r="N82" s="57"/>
    </row>
    <row r="83" spans="1:14" ht="15.75" thickBot="1">
      <c r="B83" s="820" t="s">
        <v>1037</v>
      </c>
      <c r="C83" s="821"/>
      <c r="D83" s="821"/>
      <c r="E83" s="821"/>
      <c r="F83" s="821"/>
      <c r="G83" s="821"/>
      <c r="H83" s="821"/>
      <c r="I83" s="821"/>
      <c r="J83" s="821"/>
      <c r="K83" s="821"/>
      <c r="L83" s="821"/>
      <c r="M83" s="822"/>
      <c r="N83" s="58">
        <f>L80+L81+L82</f>
        <v>6380.941681262666</v>
      </c>
    </row>
    <row r="84" spans="1:14" ht="15.75" thickBot="1">
      <c r="B84" s="39"/>
      <c r="C84" s="40"/>
      <c r="D84" s="40"/>
      <c r="E84" s="40"/>
      <c r="F84" s="40"/>
      <c r="G84" s="40"/>
      <c r="H84" s="40"/>
      <c r="I84" s="40"/>
      <c r="J84" s="40"/>
      <c r="K84" s="40"/>
      <c r="L84" s="40"/>
      <c r="M84" s="40"/>
      <c r="N84" s="41"/>
    </row>
    <row r="85" spans="1:14" ht="15.75" thickBot="1">
      <c r="A85" t="s">
        <v>2122</v>
      </c>
      <c r="B85" s="820" t="s">
        <v>1059</v>
      </c>
      <c r="C85" s="821"/>
      <c r="D85" s="821"/>
      <c r="E85" s="821"/>
      <c r="F85" s="821"/>
      <c r="G85" s="821"/>
      <c r="H85" s="821"/>
      <c r="I85" s="821"/>
      <c r="J85" s="821"/>
      <c r="K85" s="821"/>
      <c r="L85" s="821"/>
      <c r="M85" s="822"/>
      <c r="N85" s="196">
        <f>N75+N83</f>
        <v>27650.747285471552</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64" t="s">
        <v>2324</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2325</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70"/>
      <c r="K115" s="970"/>
      <c r="L115" s="970"/>
      <c r="M115" s="970"/>
      <c r="N115" s="971"/>
    </row>
    <row r="116" spans="2:14" ht="15.75" thickBot="1">
      <c r="B116" s="427" t="s">
        <v>2327</v>
      </c>
      <c r="C116" s="428"/>
      <c r="D116" s="428"/>
      <c r="E116" s="267"/>
      <c r="F116" s="267"/>
      <c r="G116" s="267"/>
      <c r="H116" s="267"/>
      <c r="I116" s="267"/>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5"/>
      <c r="J36" s="276"/>
      <c r="K36" s="277">
        <f>VLOOKUP(A36,EQUIPOS!A6:D163,4,FALSE)</f>
        <v>86575</v>
      </c>
      <c r="L36" s="278"/>
      <c r="M36" s="279">
        <v>2.5</v>
      </c>
      <c r="N36" s="280">
        <f>K36/M36</f>
        <v>34630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29"/>
      <c r="J37" s="430"/>
      <c r="K37" s="277">
        <f>VLOOKUP(A37,EQUIPOS!A7:D164,4,FALSE)</f>
        <v>202000</v>
      </c>
      <c r="L37" s="343"/>
      <c r="M37" s="344">
        <v>100</v>
      </c>
      <c r="N37" s="280">
        <f>K37/M37</f>
        <v>2020</v>
      </c>
    </row>
    <row r="38" spans="1:14">
      <c r="A38" s="119" t="s">
        <v>312</v>
      </c>
      <c r="B38" s="869" t="str">
        <f>VLOOKUP(A38,EQUIPOS!A8:D154,3,FALSE)</f>
        <v>Retroexcavadora sobre oruga, potencia 138 HP, balde de 1,5 m3.</v>
      </c>
      <c r="C38" s="870"/>
      <c r="D38" s="870"/>
      <c r="E38" s="870"/>
      <c r="F38" s="870"/>
      <c r="G38" s="870"/>
      <c r="H38" s="871"/>
      <c r="I38" s="336"/>
      <c r="J38" s="338"/>
      <c r="K38" s="277">
        <f>VLOOKUP(A38,EQUIPOS!A8:D165,4,FALSE)</f>
        <v>245050</v>
      </c>
      <c r="L38" s="431"/>
      <c r="M38" s="432">
        <v>16</v>
      </c>
      <c r="N38" s="280">
        <f>K38/M38</f>
        <v>15315.625</v>
      </c>
    </row>
    <row r="39" spans="1:14">
      <c r="B39" s="869"/>
      <c r="C39" s="870"/>
      <c r="D39" s="870"/>
      <c r="E39" s="876"/>
      <c r="F39" s="870"/>
      <c r="G39" s="870"/>
      <c r="H39" s="871"/>
      <c r="I39" s="42"/>
      <c r="J39" s="43"/>
      <c r="K39" s="282"/>
      <c r="L39" s="284"/>
      <c r="M39" s="285"/>
      <c r="N39" s="286"/>
    </row>
    <row r="40" spans="1:14">
      <c r="B40" s="877" t="s">
        <v>1036</v>
      </c>
      <c r="C40" s="878"/>
      <c r="D40" s="878"/>
      <c r="E40" s="44"/>
      <c r="F40" s="45"/>
      <c r="G40" s="45"/>
      <c r="H40" s="46"/>
      <c r="I40" s="42"/>
      <c r="J40" s="43"/>
      <c r="K40" s="287"/>
      <c r="L40" s="284"/>
      <c r="M40" s="409">
        <v>0.01</v>
      </c>
      <c r="N40" s="352">
        <f>N76*M40</f>
        <v>23.937752440359372</v>
      </c>
    </row>
    <row r="41" spans="1:14" ht="15.75" thickBot="1">
      <c r="B41" s="869"/>
      <c r="C41" s="870"/>
      <c r="D41" s="870"/>
      <c r="E41" s="870"/>
      <c r="F41" s="870"/>
      <c r="G41" s="870"/>
      <c r="H41" s="871"/>
      <c r="I41" s="879"/>
      <c r="J41" s="880"/>
      <c r="K41" s="47"/>
      <c r="L41" s="881"/>
      <c r="M41" s="882"/>
      <c r="N41" s="111"/>
    </row>
    <row r="42" spans="1:14" ht="15.75" thickBot="1">
      <c r="B42" s="820" t="s">
        <v>1037</v>
      </c>
      <c r="C42" s="821"/>
      <c r="D42" s="821"/>
      <c r="E42" s="821"/>
      <c r="F42" s="821"/>
      <c r="G42" s="821"/>
      <c r="H42" s="821"/>
      <c r="I42" s="821"/>
      <c r="J42" s="821"/>
      <c r="K42" s="821"/>
      <c r="L42" s="821"/>
      <c r="M42" s="822"/>
      <c r="N42" s="402">
        <f>SUM(N36:N41)</f>
        <v>51989.562752440361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3" t="s">
        <v>1029</v>
      </c>
      <c r="K46" s="91" t="s">
        <v>1030</v>
      </c>
      <c r="L46" s="901" t="s">
        <v>1039</v>
      </c>
      <c r="M46" s="900"/>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5619.468450551436</v>
      </c>
      <c r="N47" s="280">
        <f>K47*M47</f>
        <v>1685.8405351654308</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3339.1044416320128</v>
      </c>
      <c r="N48" s="280">
        <f t="shared" ref="N48:N53" si="0">K48*M48</f>
        <v>10017.313324896038</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9263.9787862351586</v>
      </c>
      <c r="N49" s="280">
        <f t="shared" si="0"/>
        <v>2315.9946965587897</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1252.1641656120048</v>
      </c>
      <c r="N50" s="280">
        <f t="shared" si="0"/>
        <v>1252.1641656120048</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977.29886096546716</v>
      </c>
      <c r="N51" s="280">
        <f t="shared" si="0"/>
        <v>977.29886096546716</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5497.306092930753</v>
      </c>
      <c r="N52" s="280">
        <f t="shared" si="0"/>
        <v>2517.7661905622849</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7126.1375278731985</v>
      </c>
      <c r="N53" s="280">
        <f t="shared" si="0"/>
        <v>9263.9787862351586</v>
      </c>
    </row>
    <row r="54" spans="1:14" ht="15.75" thickBot="1">
      <c r="B54" s="820" t="s">
        <v>1037</v>
      </c>
      <c r="C54" s="821"/>
      <c r="D54" s="821"/>
      <c r="E54" s="821"/>
      <c r="F54" s="821"/>
      <c r="G54" s="821"/>
      <c r="H54" s="821"/>
      <c r="I54" s="821"/>
      <c r="J54" s="821"/>
      <c r="K54" s="821"/>
      <c r="L54" s="821"/>
      <c r="M54" s="822"/>
      <c r="N54" s="402">
        <f>SUM(N47:N53)</f>
        <v>28030.356559995176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7">
        <f>VLOOKUP(A59,TRANSPORTE!A5:D117,4,FALSE)</f>
        <v>1380</v>
      </c>
      <c r="M59" s="908"/>
      <c r="N59" s="295">
        <f>K59*L59</f>
        <v>1794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820" t="s">
        <v>1037</v>
      </c>
      <c r="C76" s="821"/>
      <c r="D76" s="821"/>
      <c r="E76" s="821"/>
      <c r="F76" s="821"/>
      <c r="G76" s="821"/>
      <c r="H76" s="821"/>
      <c r="I76" s="863"/>
      <c r="J76" s="863"/>
      <c r="K76" s="863"/>
      <c r="L76" s="863"/>
      <c r="M76" s="864"/>
      <c r="N76" s="309">
        <f>SUM(N70:N75)</f>
        <v>2393.7752440359372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84207.69455647147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16841.538911294294</v>
      </c>
      <c r="M83" s="856"/>
      <c r="N83" s="57"/>
    </row>
    <row r="84" spans="1:14">
      <c r="B84" s="95" t="s">
        <v>1057</v>
      </c>
      <c r="C84" s="96"/>
      <c r="D84" s="96"/>
      <c r="E84" s="96"/>
      <c r="F84" s="96"/>
      <c r="G84" s="96"/>
      <c r="H84" s="96"/>
      <c r="I84" s="93"/>
      <c r="J84" s="94"/>
      <c r="K84" s="312">
        <v>0.05</v>
      </c>
      <c r="L84" s="855">
        <f>N78*K84</f>
        <v>4210.3847278235735</v>
      </c>
      <c r="M84" s="856"/>
      <c r="N84" s="57"/>
    </row>
    <row r="85" spans="1:14" ht="15.75" thickBot="1">
      <c r="B85" s="97" t="s">
        <v>1058</v>
      </c>
      <c r="C85" s="98"/>
      <c r="D85" s="98"/>
      <c r="E85" s="98"/>
      <c r="F85" s="98"/>
      <c r="G85" s="98"/>
      <c r="H85" s="98"/>
      <c r="I85" s="99"/>
      <c r="J85" s="100"/>
      <c r="K85" s="313">
        <v>0.05</v>
      </c>
      <c r="L85" s="857">
        <f>N78*K85</f>
        <v>4210.3847278235735</v>
      </c>
      <c r="M85" s="858"/>
      <c r="N85" s="57"/>
    </row>
    <row r="86" spans="1:14" ht="15.75" thickBot="1">
      <c r="B86" s="820" t="s">
        <v>1037</v>
      </c>
      <c r="C86" s="821"/>
      <c r="D86" s="821"/>
      <c r="E86" s="821"/>
      <c r="F86" s="821"/>
      <c r="G86" s="821"/>
      <c r="H86" s="821"/>
      <c r="I86" s="821"/>
      <c r="J86" s="821"/>
      <c r="K86" s="821"/>
      <c r="L86" s="821"/>
      <c r="M86" s="822"/>
      <c r="N86" s="58">
        <f>L83+L84+L85</f>
        <v>25262.308366941441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109470.00292341292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5"/>
      <c r="J36" s="276"/>
      <c r="K36" s="277">
        <f>VLOOKUP(A36,EQUIPOS!A6:D163,4,FALSE)</f>
        <v>86575</v>
      </c>
      <c r="L36" s="278"/>
      <c r="M36" s="344">
        <v>2.5</v>
      </c>
      <c r="N36" s="280">
        <f>K36/M36</f>
        <v>34630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29"/>
      <c r="J37" s="430"/>
      <c r="K37" s="277">
        <f>VLOOKUP(A37,EQUIPOS!A7:D164,4,FALSE)</f>
        <v>202000</v>
      </c>
      <c r="L37" s="343"/>
      <c r="M37" s="344">
        <v>100</v>
      </c>
      <c r="N37" s="280">
        <f>K37/M37</f>
        <v>2020</v>
      </c>
    </row>
    <row r="38" spans="1:14">
      <c r="A38" s="119" t="s">
        <v>261</v>
      </c>
      <c r="B38" s="869" t="str">
        <f>VLOOKUP(A38,EQUIPOS!A8:D154,3,FALSE)</f>
        <v xml:space="preserve">Motobomba 3 PULGADAS (incluye operario)
</v>
      </c>
      <c r="C38" s="870"/>
      <c r="D38" s="870"/>
      <c r="E38" s="870"/>
      <c r="F38" s="870"/>
      <c r="G38" s="870"/>
      <c r="H38" s="871"/>
      <c r="I38" s="336"/>
      <c r="J38" s="338"/>
      <c r="K38" s="277">
        <f>VLOOKUP(A38,EQUIPOS!A8:D165,4,FALSE)</f>
        <v>15000</v>
      </c>
      <c r="L38" s="431"/>
      <c r="M38" s="432">
        <v>8</v>
      </c>
      <c r="N38" s="280">
        <f>K38/M38</f>
        <v>1875</v>
      </c>
    </row>
    <row r="39" spans="1:14">
      <c r="A39" t="s">
        <v>312</v>
      </c>
      <c r="B39" s="869" t="str">
        <f>VLOOKUP(A39,EQUIPOS!A9:D154,3,FALSE)</f>
        <v>Retroexcavadora sobre oruga, potencia 138 HP, balde de 1,5 m3.</v>
      </c>
      <c r="C39" s="870"/>
      <c r="D39" s="870"/>
      <c r="E39" s="870"/>
      <c r="F39" s="870"/>
      <c r="G39" s="870"/>
      <c r="H39" s="871"/>
      <c r="I39" s="42"/>
      <c r="J39" s="43"/>
      <c r="K39" s="277">
        <f>VLOOKUP(A39,EQUIPOS!A9:D166,4,FALSE)</f>
        <v>245050</v>
      </c>
      <c r="L39" s="284"/>
      <c r="M39" s="344">
        <v>8</v>
      </c>
      <c r="N39" s="280">
        <f>K39/M39</f>
        <v>30631.25</v>
      </c>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N78*M41</f>
        <v>204.2688208244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69360.518820824407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5619.468450551436</v>
      </c>
      <c r="N48" s="280">
        <f>K48*M48</f>
        <v>1685.8405351654308</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3339.1044416320128</v>
      </c>
      <c r="N49" s="280">
        <f t="shared" ref="N49:N54" si="0">K49*M49</f>
        <v>10017.313324896038</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9263.9787862351586</v>
      </c>
      <c r="N50" s="280">
        <f t="shared" si="0"/>
        <v>2315.9946965587897</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1252.1641656120048</v>
      </c>
      <c r="N51" s="280">
        <f t="shared" si="0"/>
        <v>1252.1641656120048</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977.29886096546716</v>
      </c>
      <c r="N52" s="280">
        <f t="shared" si="0"/>
        <v>977.29886096546716</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5497.306092930753</v>
      </c>
      <c r="N53" s="280">
        <f>K53*M53</f>
        <v>2517.7661905622849</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7126.1375278731985</v>
      </c>
      <c r="N54" s="280">
        <f t="shared" si="0"/>
        <v>9263.9787862351586</v>
      </c>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28030.356559995176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7">
        <f>VLOOKUP(A61,TRANSPORTE!A5:D117,4,FALSE)</f>
        <v>1380</v>
      </c>
      <c r="M61" s="908"/>
      <c r="N61" s="295">
        <f>K61*L61</f>
        <v>1794</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1794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20426.882082439999</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119611.75746325958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23922.351492651916</v>
      </c>
      <c r="M85" s="856"/>
      <c r="N85" s="57"/>
    </row>
    <row r="86" spans="1:14">
      <c r="B86" s="95" t="s">
        <v>1057</v>
      </c>
      <c r="C86" s="96"/>
      <c r="D86" s="96"/>
      <c r="E86" s="96"/>
      <c r="F86" s="96"/>
      <c r="G86" s="96"/>
      <c r="H86" s="96"/>
      <c r="I86" s="93"/>
      <c r="J86" s="94"/>
      <c r="K86" s="312">
        <v>0.05</v>
      </c>
      <c r="L86" s="855">
        <f>N80*K86</f>
        <v>5980.5878731629791</v>
      </c>
      <c r="M86" s="856"/>
      <c r="N86" s="57"/>
    </row>
    <row r="87" spans="1:14" ht="15.75" thickBot="1">
      <c r="B87" s="97" t="s">
        <v>1058</v>
      </c>
      <c r="C87" s="98"/>
      <c r="D87" s="98"/>
      <c r="E87" s="98"/>
      <c r="F87" s="98"/>
      <c r="G87" s="98"/>
      <c r="H87" s="98"/>
      <c r="I87" s="99"/>
      <c r="J87" s="100"/>
      <c r="K87" s="313">
        <v>0.05</v>
      </c>
      <c r="L87" s="857">
        <f>N80*K87</f>
        <v>5980.5878731629791</v>
      </c>
      <c r="M87" s="858"/>
      <c r="N87" s="57"/>
    </row>
    <row r="88" spans="1:14" ht="15.75" thickBot="1">
      <c r="B88" s="820" t="s">
        <v>1037</v>
      </c>
      <c r="C88" s="821"/>
      <c r="D88" s="821"/>
      <c r="E88" s="821"/>
      <c r="F88" s="821"/>
      <c r="G88" s="821"/>
      <c r="H88" s="821"/>
      <c r="I88" s="821"/>
      <c r="J88" s="821"/>
      <c r="K88" s="821"/>
      <c r="L88" s="821"/>
      <c r="M88" s="822"/>
      <c r="N88" s="58">
        <f>L85+L86+L87</f>
        <v>35883.527238977877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155495.28470223746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2.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129</v>
      </c>
      <c r="B36" s="869" t="str">
        <f>VLOOKUP(A36,EQUIPOS!A6:D154,3,FALSE)</f>
        <v xml:space="preserve">Buldozer, Potencia al volante de 140 HP, motor de 2200 RPM, longitud de hoja 4,80m. </v>
      </c>
      <c r="C36" s="870"/>
      <c r="D36" s="870"/>
      <c r="E36" s="870"/>
      <c r="F36" s="870"/>
      <c r="G36" s="870"/>
      <c r="H36" s="871"/>
      <c r="I36" s="275"/>
      <c r="J36" s="276"/>
      <c r="K36" s="277">
        <f>VLOOKUP(A36,EQUIPOS!A6:D163,4,FALSE)</f>
        <v>202000</v>
      </c>
      <c r="L36" s="278"/>
      <c r="M36" s="344">
        <v>100</v>
      </c>
      <c r="N36" s="280">
        <f>K36/M36</f>
        <v>2020</v>
      </c>
    </row>
    <row r="37" spans="1:14">
      <c r="A37" s="119" t="s">
        <v>312</v>
      </c>
      <c r="B37" s="869" t="str">
        <f>VLOOKUP(A37,EQUIPOS!A7:D154,3,FALSE)</f>
        <v>Retroexcavadora sobre oruga, potencia 138 HP, balde de 1,5 m3.</v>
      </c>
      <c r="C37" s="870"/>
      <c r="D37" s="870"/>
      <c r="E37" s="870"/>
      <c r="F37" s="870"/>
      <c r="G37" s="870"/>
      <c r="H37" s="871"/>
      <c r="I37" s="429"/>
      <c r="J37" s="430"/>
      <c r="K37" s="277">
        <f>VLOOKUP(A37,EQUIPOS!A7:D164,4,FALSE)</f>
        <v>245050</v>
      </c>
      <c r="L37" s="343"/>
      <c r="M37" s="344">
        <v>35</v>
      </c>
      <c r="N37" s="280">
        <f>K37/M37</f>
        <v>7001.4285714285716</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7.2953150294428575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9028.7238864580158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7126.1375278731985</v>
      </c>
      <c r="N48" s="280">
        <f>K48*M48</f>
        <v>9263.9787862351586</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20" t="s">
        <v>1037</v>
      </c>
      <c r="C55" s="821"/>
      <c r="D55" s="821"/>
      <c r="E55" s="821"/>
      <c r="F55" s="821"/>
      <c r="G55" s="821"/>
      <c r="H55" s="821"/>
      <c r="I55" s="821"/>
      <c r="J55" s="821"/>
      <c r="K55" s="821"/>
      <c r="L55" s="821"/>
      <c r="M55" s="822"/>
      <c r="N55" s="402">
        <f>SUM(N48:N54)</f>
        <v>9263.9787862351586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20816.234175637459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4163.246835127492</v>
      </c>
      <c r="M84" s="856"/>
      <c r="N84" s="57"/>
    </row>
    <row r="85" spans="1:14">
      <c r="B85" s="95" t="s">
        <v>1057</v>
      </c>
      <c r="C85" s="96"/>
      <c r="D85" s="96"/>
      <c r="E85" s="96"/>
      <c r="F85" s="96"/>
      <c r="G85" s="96"/>
      <c r="H85" s="96"/>
      <c r="I85" s="93"/>
      <c r="J85" s="94"/>
      <c r="K85" s="312">
        <v>0.05</v>
      </c>
      <c r="L85" s="855">
        <f>N79*K85</f>
        <v>1040.811708781873</v>
      </c>
      <c r="M85" s="856"/>
      <c r="N85" s="57"/>
    </row>
    <row r="86" spans="1:14" ht="15.75" thickBot="1">
      <c r="B86" s="97" t="s">
        <v>1058</v>
      </c>
      <c r="C86" s="98"/>
      <c r="D86" s="98"/>
      <c r="E86" s="98"/>
      <c r="F86" s="98"/>
      <c r="G86" s="98"/>
      <c r="H86" s="98"/>
      <c r="I86" s="99"/>
      <c r="J86" s="100"/>
      <c r="K86" s="313">
        <v>0.05</v>
      </c>
      <c r="L86" s="857">
        <f>N79*K86</f>
        <v>1040.811708781873</v>
      </c>
      <c r="M86" s="858"/>
      <c r="N86" s="57"/>
    </row>
    <row r="87" spans="1:14" ht="15.75" thickBot="1">
      <c r="B87" s="820" t="s">
        <v>1037</v>
      </c>
      <c r="C87" s="821"/>
      <c r="D87" s="821"/>
      <c r="E87" s="821"/>
      <c r="F87" s="821"/>
      <c r="G87" s="821"/>
      <c r="H87" s="821"/>
      <c r="I87" s="821"/>
      <c r="J87" s="821"/>
      <c r="K87" s="821"/>
      <c r="L87" s="821"/>
      <c r="M87" s="822"/>
      <c r="N87" s="58">
        <f>L84+L85+L86</f>
        <v>6244.8702526912375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27061.104428328697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7.75" customHeight="1" thickBot="1">
      <c r="B29" s="77" t="s">
        <v>1027</v>
      </c>
      <c r="C29" s="799" t="s">
        <v>1028</v>
      </c>
      <c r="D29" s="800"/>
      <c r="E29" s="800"/>
      <c r="F29" s="800"/>
      <c r="G29" s="800"/>
      <c r="H29" s="800"/>
      <c r="I29" s="800"/>
      <c r="J29" s="78"/>
      <c r="K29" s="350" t="s">
        <v>2321</v>
      </c>
      <c r="L29" s="796" t="s">
        <v>1029</v>
      </c>
      <c r="M29" s="797"/>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90" t="s">
        <v>1028</v>
      </c>
      <c r="C34" s="891"/>
      <c r="D34" s="891"/>
      <c r="E34" s="891"/>
      <c r="F34" s="891"/>
      <c r="G34" s="891"/>
      <c r="H34" s="892"/>
      <c r="I34" s="893" t="s">
        <v>1032</v>
      </c>
      <c r="J34" s="894"/>
      <c r="K34" s="75" t="s">
        <v>1033</v>
      </c>
      <c r="L34" s="895" t="s">
        <v>1034</v>
      </c>
      <c r="M34" s="892"/>
      <c r="N34" s="76" t="s">
        <v>1035</v>
      </c>
    </row>
    <row r="35" spans="1:14">
      <c r="A35" s="119" t="s">
        <v>263</v>
      </c>
      <c r="B35" s="869" t="str">
        <f>VLOOKUP(A35,EQUIPOS!A6:D154,3,FALSE)</f>
        <v xml:space="preserve">Motobomba 4 pulgadas
</v>
      </c>
      <c r="C35" s="870"/>
      <c r="D35" s="870"/>
      <c r="E35" s="870"/>
      <c r="F35" s="870"/>
      <c r="G35" s="870"/>
      <c r="H35" s="871"/>
      <c r="I35" s="275"/>
      <c r="J35" s="276"/>
      <c r="K35" s="277">
        <f>VLOOKUP(A35,EQUIPOS!A6:D163,4,FALSE)</f>
        <v>8750</v>
      </c>
      <c r="L35" s="278"/>
      <c r="M35" s="344">
        <v>21</v>
      </c>
      <c r="N35" s="280">
        <f>K35/M35</f>
        <v>416.66666666666669</v>
      </c>
    </row>
    <row r="36" spans="1:14">
      <c r="A36" s="119" t="s">
        <v>129</v>
      </c>
      <c r="B36" s="869" t="str">
        <f>VLOOKUP(A36,EQUIPOS!A7:D154,3,FALSE)</f>
        <v xml:space="preserve">Buldozer, Potencia al volante de 140 HP, motor de 2200 RPM, longitud de hoja 4,80m. </v>
      </c>
      <c r="C36" s="870"/>
      <c r="D36" s="870"/>
      <c r="E36" s="870"/>
      <c r="F36" s="870"/>
      <c r="G36" s="870"/>
      <c r="H36" s="871"/>
      <c r="I36" s="429"/>
      <c r="J36" s="430"/>
      <c r="K36" s="277">
        <f>VLOOKUP(A36,EQUIPOS!A7:D164,4,FALSE)</f>
        <v>202000</v>
      </c>
      <c r="L36" s="343"/>
      <c r="M36" s="344">
        <v>100</v>
      </c>
      <c r="N36" s="280">
        <f>K36/M36</f>
        <v>2020</v>
      </c>
    </row>
    <row r="37" spans="1:14">
      <c r="A37" s="119" t="s">
        <v>312</v>
      </c>
      <c r="B37" s="869" t="str">
        <f>VLOOKUP(A37,EQUIPOS!A8:D154,3,FALSE)</f>
        <v>Retroexcavadora sobre oruga, potencia 138 HP, balde de 1,5 m3.</v>
      </c>
      <c r="C37" s="870"/>
      <c r="D37" s="870"/>
      <c r="E37" s="870"/>
      <c r="F37" s="870"/>
      <c r="G37" s="870"/>
      <c r="H37" s="871"/>
      <c r="I37" s="336"/>
      <c r="J37" s="338"/>
      <c r="K37" s="277">
        <f>VLOOKUP(A37,EQUIPOS!A8:D165,4,FALSE)</f>
        <v>245050</v>
      </c>
      <c r="L37" s="431"/>
      <c r="M37" s="432">
        <v>21</v>
      </c>
      <c r="N37" s="280">
        <f>K37/M37</f>
        <v>11669.047619047618</v>
      </c>
    </row>
    <row r="38" spans="1:14">
      <c r="B38" s="869"/>
      <c r="C38" s="870"/>
      <c r="D38" s="870"/>
      <c r="E38" s="870"/>
      <c r="F38" s="870"/>
      <c r="G38" s="870"/>
      <c r="H38" s="871"/>
      <c r="I38" s="42"/>
      <c r="J38" s="43"/>
      <c r="K38" s="277"/>
      <c r="L38" s="284"/>
      <c r="M38" s="344"/>
      <c r="N38" s="280"/>
    </row>
    <row r="39" spans="1:14">
      <c r="B39" s="328"/>
      <c r="C39" s="329"/>
      <c r="D39" s="329"/>
      <c r="E39" s="329"/>
      <c r="F39" s="331"/>
      <c r="G39" s="331"/>
      <c r="H39" s="131"/>
      <c r="I39" s="42"/>
      <c r="J39" s="43"/>
      <c r="K39" s="277"/>
      <c r="L39" s="284"/>
      <c r="M39" s="285"/>
      <c r="N39" s="281"/>
    </row>
    <row r="40" spans="1:14">
      <c r="B40" s="877" t="s">
        <v>1036</v>
      </c>
      <c r="C40" s="878"/>
      <c r="D40" s="878"/>
      <c r="E40" s="44"/>
      <c r="F40" s="45"/>
      <c r="G40" s="45"/>
      <c r="H40" s="46"/>
      <c r="I40" s="42"/>
      <c r="J40" s="43"/>
      <c r="K40" s="287"/>
      <c r="L40" s="284"/>
      <c r="M40" s="409">
        <v>0.01</v>
      </c>
      <c r="N40" s="352">
        <f>N76*M40</f>
        <v>12.158858382404762</v>
      </c>
    </row>
    <row r="41" spans="1:14" ht="15.75" thickBot="1">
      <c r="B41" s="869"/>
      <c r="C41" s="870"/>
      <c r="D41" s="870"/>
      <c r="E41" s="870"/>
      <c r="F41" s="870"/>
      <c r="G41" s="870"/>
      <c r="H41" s="871"/>
      <c r="I41" s="879"/>
      <c r="J41" s="880"/>
      <c r="K41" s="47"/>
      <c r="L41" s="881"/>
      <c r="M41" s="882"/>
      <c r="N41" s="111"/>
    </row>
    <row r="42" spans="1:14" ht="15.75" thickBot="1">
      <c r="B42" s="820" t="s">
        <v>1037</v>
      </c>
      <c r="C42" s="821"/>
      <c r="D42" s="821"/>
      <c r="E42" s="821"/>
      <c r="F42" s="821"/>
      <c r="G42" s="821"/>
      <c r="H42" s="821"/>
      <c r="I42" s="821"/>
      <c r="J42" s="821"/>
      <c r="K42" s="821"/>
      <c r="L42" s="821"/>
      <c r="M42" s="822"/>
      <c r="N42" s="402">
        <f>SUM(N35:N41)</f>
        <v>14117.873144096689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3" t="s">
        <v>1029</v>
      </c>
      <c r="K46" s="91" t="s">
        <v>1030</v>
      </c>
      <c r="L46" s="901" t="s">
        <v>1039</v>
      </c>
      <c r="M46" s="900"/>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7126.1375278731985</v>
      </c>
      <c r="N47" s="280">
        <f>K47*M47</f>
        <v>9263.9787862351586</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9263.9787862351586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7">
        <f>VLOOKUP(A59,TRANSPORTE!A5:D117,4,FALSE)</f>
        <v>1380</v>
      </c>
      <c r="M59" s="908"/>
      <c r="N59" s="295">
        <f>K59*L59</f>
        <v>1794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1794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133"/>
    </row>
    <row r="76" spans="1:15" ht="15.75" thickBot="1">
      <c r="B76" s="909" t="s">
        <v>1037</v>
      </c>
      <c r="C76" s="863"/>
      <c r="D76" s="863"/>
      <c r="E76" s="863"/>
      <c r="F76" s="863"/>
      <c r="G76" s="863"/>
      <c r="H76" s="863"/>
      <c r="I76" s="863"/>
      <c r="J76" s="863"/>
      <c r="K76" s="863"/>
      <c r="L76" s="863"/>
      <c r="M76" s="864"/>
      <c r="N76" s="468">
        <f>SUM(N70:N75)</f>
        <v>1215.8858382404762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26391.737768572322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5278.347553714465</v>
      </c>
      <c r="M83" s="856"/>
      <c r="N83" s="57"/>
    </row>
    <row r="84" spans="1:14">
      <c r="B84" s="95" t="s">
        <v>1057</v>
      </c>
      <c r="C84" s="96"/>
      <c r="D84" s="96"/>
      <c r="E84" s="96"/>
      <c r="F84" s="96"/>
      <c r="G84" s="96"/>
      <c r="H84" s="96"/>
      <c r="I84" s="93"/>
      <c r="J84" s="94"/>
      <c r="K84" s="312">
        <v>0.05</v>
      </c>
      <c r="L84" s="855">
        <f>N78*K84</f>
        <v>1319.5868884286162</v>
      </c>
      <c r="M84" s="856"/>
      <c r="N84" s="57"/>
    </row>
    <row r="85" spans="1:14" ht="15.75" thickBot="1">
      <c r="B85" s="97" t="s">
        <v>1058</v>
      </c>
      <c r="C85" s="98"/>
      <c r="D85" s="98"/>
      <c r="E85" s="98"/>
      <c r="F85" s="98"/>
      <c r="G85" s="98"/>
      <c r="H85" s="98"/>
      <c r="I85" s="99"/>
      <c r="J85" s="100"/>
      <c r="K85" s="313">
        <v>0.05</v>
      </c>
      <c r="L85" s="857">
        <f>N78*K85</f>
        <v>1319.5868884286162</v>
      </c>
      <c r="M85" s="858"/>
      <c r="N85" s="57"/>
    </row>
    <row r="86" spans="1:14" ht="15.75" thickBot="1">
      <c r="B86" s="820" t="s">
        <v>1037</v>
      </c>
      <c r="C86" s="821"/>
      <c r="D86" s="821"/>
      <c r="E86" s="821"/>
      <c r="F86" s="821"/>
      <c r="G86" s="821"/>
      <c r="H86" s="821"/>
      <c r="I86" s="821"/>
      <c r="J86" s="821"/>
      <c r="K86" s="821"/>
      <c r="L86" s="821"/>
      <c r="M86" s="822"/>
      <c r="N86" s="58">
        <f>L83+L84+L85</f>
        <v>7917.5213305716979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34309.259099144023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344">
        <v>2.5</v>
      </c>
      <c r="N36" s="280">
        <f>K36/M36</f>
        <v>5600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5983.0040390457498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20360.392936780569</v>
      </c>
      <c r="N48" s="280">
        <f>K48*M48</f>
        <v>26468.510817814738</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68.207316338214895</v>
      </c>
      <c r="N49" s="280">
        <f>K49*M49</f>
        <v>2046.2194901464468</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28514.730307961185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43951.815127921931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8790.3630255843873</v>
      </c>
      <c r="M84" s="856"/>
      <c r="N84" s="57"/>
    </row>
    <row r="85" spans="1:14">
      <c r="B85" s="95" t="s">
        <v>1057</v>
      </c>
      <c r="C85" s="96"/>
      <c r="D85" s="96"/>
      <c r="E85" s="96"/>
      <c r="F85" s="96"/>
      <c r="G85" s="96"/>
      <c r="H85" s="96"/>
      <c r="I85" s="93"/>
      <c r="J85" s="94"/>
      <c r="K85" s="312">
        <v>0.05</v>
      </c>
      <c r="L85" s="855">
        <f>N79*K85</f>
        <v>2197.5907563960968</v>
      </c>
      <c r="M85" s="856"/>
      <c r="N85" s="57"/>
    </row>
    <row r="86" spans="1:14" ht="15.75" thickBot="1">
      <c r="B86" s="97" t="s">
        <v>1058</v>
      </c>
      <c r="C86" s="98"/>
      <c r="D86" s="98"/>
      <c r="E86" s="98"/>
      <c r="F86" s="98"/>
      <c r="G86" s="98"/>
      <c r="H86" s="98"/>
      <c r="I86" s="99"/>
      <c r="J86" s="100"/>
      <c r="K86" s="313">
        <v>0.05</v>
      </c>
      <c r="L86" s="857">
        <f>N79*K86</f>
        <v>2197.5907563960968</v>
      </c>
      <c r="M86" s="858"/>
      <c r="N86" s="57"/>
    </row>
    <row r="87" spans="1:14" ht="15.75" thickBot="1">
      <c r="B87" s="820" t="s">
        <v>1037</v>
      </c>
      <c r="C87" s="821"/>
      <c r="D87" s="821"/>
      <c r="E87" s="821"/>
      <c r="F87" s="821"/>
      <c r="G87" s="821"/>
      <c r="H87" s="821"/>
      <c r="I87" s="821"/>
      <c r="J87" s="821"/>
      <c r="K87" s="821"/>
      <c r="L87" s="821"/>
      <c r="M87" s="822"/>
      <c r="N87" s="58">
        <f>L84+L85+L86</f>
        <v>13185.544538376582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57137.359666298515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344">
        <v>2.5</v>
      </c>
      <c r="N36" s="280">
        <f>K36/M36</f>
        <v>5600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5983.0040390457498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20551</v>
      </c>
      <c r="N48" s="280">
        <f>K48*M48</f>
        <v>26716.3</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68.207316338214895</v>
      </c>
      <c r="N49" s="280">
        <f>K49*M49</f>
        <v>2046.2194901464468</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28762.519490146446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51"/>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44199.604310107192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8839.9208620214395</v>
      </c>
      <c r="M84" s="856"/>
      <c r="N84" s="57"/>
    </row>
    <row r="85" spans="1:14">
      <c r="B85" s="95" t="s">
        <v>1057</v>
      </c>
      <c r="C85" s="96"/>
      <c r="D85" s="96"/>
      <c r="E85" s="96"/>
      <c r="F85" s="96"/>
      <c r="G85" s="96"/>
      <c r="H85" s="96"/>
      <c r="I85" s="93"/>
      <c r="J85" s="94"/>
      <c r="K85" s="312">
        <v>0.05</v>
      </c>
      <c r="L85" s="855">
        <f>N79*K85</f>
        <v>2209.9802155053599</v>
      </c>
      <c r="M85" s="856"/>
      <c r="N85" s="57"/>
    </row>
    <row r="86" spans="1:14" ht="15.75" thickBot="1">
      <c r="B86" s="97" t="s">
        <v>1058</v>
      </c>
      <c r="C86" s="98"/>
      <c r="D86" s="98"/>
      <c r="E86" s="98"/>
      <c r="F86" s="98"/>
      <c r="G86" s="98"/>
      <c r="H86" s="98"/>
      <c r="I86" s="99"/>
      <c r="J86" s="100"/>
      <c r="K86" s="313">
        <v>0.05</v>
      </c>
      <c r="L86" s="857">
        <f>N79*K86</f>
        <v>2209.9802155053599</v>
      </c>
      <c r="M86" s="858"/>
      <c r="N86" s="57"/>
    </row>
    <row r="87" spans="1:14" ht="15.75" thickBot="1">
      <c r="B87" s="820" t="s">
        <v>1037</v>
      </c>
      <c r="C87" s="821"/>
      <c r="D87" s="821"/>
      <c r="E87" s="821"/>
      <c r="F87" s="821"/>
      <c r="G87" s="821"/>
      <c r="H87" s="821"/>
      <c r="I87" s="821"/>
      <c r="J87" s="821"/>
      <c r="K87" s="821"/>
      <c r="L87" s="821"/>
      <c r="M87" s="822"/>
      <c r="N87" s="58">
        <f>L84+L85+L86</f>
        <v>13259.88129303216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57459.48560313935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344">
        <v>2.5</v>
      </c>
      <c r="N36" s="280">
        <f>K36/M36</f>
        <v>5600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5983.0040390457498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30940</v>
      </c>
      <c r="N48" s="280">
        <f>K48*M48</f>
        <v>40222</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68.207316338214895</v>
      </c>
      <c r="N49" s="280">
        <f>K49*M49</f>
        <v>2046.2194901464468</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42268.219490146446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57705.304310107196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11541.060862021441</v>
      </c>
      <c r="M84" s="856"/>
      <c r="N84" s="57"/>
    </row>
    <row r="85" spans="1:14">
      <c r="B85" s="95" t="s">
        <v>1057</v>
      </c>
      <c r="C85" s="96"/>
      <c r="D85" s="96"/>
      <c r="E85" s="96"/>
      <c r="F85" s="96"/>
      <c r="G85" s="96"/>
      <c r="H85" s="96"/>
      <c r="I85" s="93"/>
      <c r="J85" s="94"/>
      <c r="K85" s="312">
        <v>0.05</v>
      </c>
      <c r="L85" s="855">
        <f>N79*K85</f>
        <v>2885.2652155053602</v>
      </c>
      <c r="M85" s="856"/>
      <c r="N85" s="57"/>
    </row>
    <row r="86" spans="1:14" ht="15.75" thickBot="1">
      <c r="B86" s="97" t="s">
        <v>1058</v>
      </c>
      <c r="C86" s="98"/>
      <c r="D86" s="98"/>
      <c r="E86" s="98"/>
      <c r="F86" s="98"/>
      <c r="G86" s="98"/>
      <c r="H86" s="98"/>
      <c r="I86" s="99"/>
      <c r="J86" s="100"/>
      <c r="K86" s="313">
        <v>0.05</v>
      </c>
      <c r="L86" s="857">
        <f>N79*K86</f>
        <v>2885.2652155053602</v>
      </c>
      <c r="M86" s="858"/>
      <c r="N86" s="57"/>
    </row>
    <row r="87" spans="1:14" ht="15.75" thickBot="1">
      <c r="B87" s="820" t="s">
        <v>1037</v>
      </c>
      <c r="C87" s="821"/>
      <c r="D87" s="821"/>
      <c r="E87" s="821"/>
      <c r="F87" s="821"/>
      <c r="G87" s="821"/>
      <c r="H87" s="821"/>
      <c r="I87" s="821"/>
      <c r="J87" s="821"/>
      <c r="K87" s="821"/>
      <c r="L87" s="821"/>
      <c r="M87" s="822"/>
      <c r="N87" s="58">
        <f>L84+L85+L86</f>
        <v>17311.591293032161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75016.895603139361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5"/>
      <c r="J36" s="276"/>
      <c r="K36" s="277">
        <f>VLOOKUP(A36,EQUIPOS!A6:D163,4,FALSE)</f>
        <v>14000</v>
      </c>
      <c r="L36" s="278"/>
      <c r="M36" s="344">
        <v>2.5</v>
      </c>
      <c r="N36" s="280">
        <f>K36/M36</f>
        <v>5600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5983.0040390457498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49980</v>
      </c>
      <c r="N48" s="280">
        <f>K48*M48</f>
        <v>64974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68.207316338214895</v>
      </c>
      <c r="N49" s="280">
        <f>K49*M49</f>
        <v>2046.2194901464468</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67020.219490146454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82457.304310107196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16491.460862021439</v>
      </c>
      <c r="M84" s="856"/>
      <c r="N84" s="57"/>
    </row>
    <row r="85" spans="1:14">
      <c r="B85" s="95" t="s">
        <v>1057</v>
      </c>
      <c r="C85" s="96"/>
      <c r="D85" s="96"/>
      <c r="E85" s="96"/>
      <c r="F85" s="96"/>
      <c r="G85" s="96"/>
      <c r="H85" s="96"/>
      <c r="I85" s="93"/>
      <c r="J85" s="94"/>
      <c r="K85" s="312">
        <v>0.05</v>
      </c>
      <c r="L85" s="855">
        <f>N79*K85</f>
        <v>4122.8652155053596</v>
      </c>
      <c r="M85" s="856"/>
      <c r="N85" s="57"/>
    </row>
    <row r="86" spans="1:14" ht="15.75" thickBot="1">
      <c r="B86" s="97" t="s">
        <v>1058</v>
      </c>
      <c r="C86" s="98"/>
      <c r="D86" s="98"/>
      <c r="E86" s="98"/>
      <c r="F86" s="98"/>
      <c r="G86" s="98"/>
      <c r="H86" s="98"/>
      <c r="I86" s="99"/>
      <c r="J86" s="100"/>
      <c r="K86" s="313">
        <v>0.05</v>
      </c>
      <c r="L86" s="857">
        <f>N79*K86</f>
        <v>4122.8652155053596</v>
      </c>
      <c r="M86" s="858"/>
      <c r="N86" s="57"/>
    </row>
    <row r="87" spans="1:14" ht="15.75" thickBot="1">
      <c r="B87" s="820" t="s">
        <v>1037</v>
      </c>
      <c r="C87" s="821"/>
      <c r="D87" s="821"/>
      <c r="E87" s="821"/>
      <c r="F87" s="821"/>
      <c r="G87" s="821"/>
      <c r="H87" s="821"/>
      <c r="I87" s="821"/>
      <c r="J87" s="821"/>
      <c r="K87" s="821"/>
      <c r="L87" s="821"/>
      <c r="M87" s="822"/>
      <c r="N87" s="58">
        <f>L84+L85+L86</f>
        <v>24737.19129303216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107194.49560313935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5"/>
      <c r="J36" s="276"/>
      <c r="K36" s="277"/>
      <c r="L36" s="278"/>
      <c r="M36" s="344"/>
      <c r="N36" s="280"/>
      <c r="P36" s="112"/>
    </row>
    <row r="37" spans="1:16">
      <c r="A37" s="119"/>
      <c r="B37" s="869"/>
      <c r="C37" s="870"/>
      <c r="D37" s="870"/>
      <c r="E37" s="870"/>
      <c r="F37" s="870"/>
      <c r="G37" s="870"/>
      <c r="H37" s="871"/>
      <c r="I37" s="429"/>
      <c r="J37" s="430"/>
      <c r="K37" s="277"/>
      <c r="L37" s="343"/>
      <c r="M37" s="344"/>
      <c r="N37" s="280"/>
      <c r="P37" s="109"/>
    </row>
    <row r="38" spans="1:16">
      <c r="A38" s="119"/>
      <c r="B38" s="869"/>
      <c r="C38" s="870"/>
      <c r="D38" s="870"/>
      <c r="E38" s="870"/>
      <c r="F38" s="870"/>
      <c r="G38" s="870"/>
      <c r="H38" s="871"/>
      <c r="I38" s="336"/>
      <c r="J38" s="338"/>
      <c r="K38" s="277"/>
      <c r="L38" s="431"/>
      <c r="M38" s="432"/>
      <c r="N38" s="280"/>
      <c r="P38" s="112"/>
    </row>
    <row r="39" spans="1:16">
      <c r="B39" s="869"/>
      <c r="C39" s="870"/>
      <c r="D39" s="870"/>
      <c r="E39" s="870"/>
      <c r="F39" s="870"/>
      <c r="G39" s="870"/>
      <c r="H39" s="871"/>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7" t="s">
        <v>1036</v>
      </c>
      <c r="C41" s="878"/>
      <c r="D41" s="878"/>
      <c r="E41" s="44"/>
      <c r="F41" s="45"/>
      <c r="G41" s="45"/>
      <c r="H41" s="46"/>
      <c r="I41" s="42"/>
      <c r="J41" s="43"/>
      <c r="K41" s="287"/>
      <c r="L41" s="284"/>
      <c r="M41" s="409">
        <v>0.05</v>
      </c>
      <c r="N41" s="352">
        <f>N77*M41</f>
        <v>383.00403904575001</v>
      </c>
      <c r="P41" s="112"/>
    </row>
    <row r="42" spans="1:16" ht="15.75" thickBot="1">
      <c r="B42" s="869"/>
      <c r="C42" s="870"/>
      <c r="D42" s="870"/>
      <c r="E42" s="870"/>
      <c r="F42" s="870"/>
      <c r="G42" s="870"/>
      <c r="H42" s="871"/>
      <c r="I42" s="879"/>
      <c r="J42" s="880"/>
      <c r="K42" s="47"/>
      <c r="L42" s="881"/>
      <c r="M42" s="882"/>
      <c r="N42" s="111"/>
    </row>
    <row r="43" spans="1:16" ht="15.7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3" t="s">
        <v>1029</v>
      </c>
      <c r="K47" s="91" t="s">
        <v>1030</v>
      </c>
      <c r="L47" s="901" t="s">
        <v>1039</v>
      </c>
      <c r="M47" s="900"/>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53242.427529681183</v>
      </c>
      <c r="N48" s="280">
        <f>K48*M48</f>
        <v>69215.155788585544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69215.155788585544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79052.240608546286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15810.448121709258</v>
      </c>
      <c r="M84" s="856"/>
      <c r="N84" s="57"/>
    </row>
    <row r="85" spans="1:14">
      <c r="B85" s="95" t="s">
        <v>1057</v>
      </c>
      <c r="C85" s="96"/>
      <c r="D85" s="96"/>
      <c r="E85" s="96"/>
      <c r="F85" s="96"/>
      <c r="G85" s="96"/>
      <c r="H85" s="96"/>
      <c r="I85" s="93"/>
      <c r="J85" s="94"/>
      <c r="K85" s="312">
        <v>0.05</v>
      </c>
      <c r="L85" s="855">
        <f>N79*K85</f>
        <v>3952.6120304273145</v>
      </c>
      <c r="M85" s="856"/>
      <c r="N85" s="57"/>
    </row>
    <row r="86" spans="1:14" ht="15.75" thickBot="1">
      <c r="B86" s="97" t="s">
        <v>1058</v>
      </c>
      <c r="C86" s="98"/>
      <c r="D86" s="98"/>
      <c r="E86" s="98"/>
      <c r="F86" s="98"/>
      <c r="G86" s="98"/>
      <c r="H86" s="98"/>
      <c r="I86" s="99"/>
      <c r="J86" s="100"/>
      <c r="K86" s="313">
        <v>0.05</v>
      </c>
      <c r="L86" s="857">
        <f>N79*K86</f>
        <v>3952.6120304273145</v>
      </c>
      <c r="M86" s="858"/>
      <c r="N86" s="57"/>
    </row>
    <row r="87" spans="1:14" ht="15.75" thickBot="1">
      <c r="B87" s="820" t="s">
        <v>1037</v>
      </c>
      <c r="C87" s="821"/>
      <c r="D87" s="821"/>
      <c r="E87" s="821"/>
      <c r="F87" s="821"/>
      <c r="G87" s="821"/>
      <c r="H87" s="821"/>
      <c r="I87" s="821"/>
      <c r="J87" s="821"/>
      <c r="K87" s="821"/>
      <c r="L87" s="821"/>
      <c r="M87" s="822"/>
      <c r="N87" s="58">
        <f>L84+L85+L86</f>
        <v>23715.672182563885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102767.91279111017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5"/>
      <c r="J36" s="276"/>
      <c r="K36" s="277"/>
      <c r="L36" s="278"/>
      <c r="M36" s="344"/>
      <c r="N36" s="280"/>
      <c r="P36" s="112"/>
    </row>
    <row r="37" spans="1:16">
      <c r="A37" s="119"/>
      <c r="B37" s="869"/>
      <c r="C37" s="870"/>
      <c r="D37" s="870"/>
      <c r="E37" s="870"/>
      <c r="F37" s="870"/>
      <c r="G37" s="870"/>
      <c r="H37" s="871"/>
      <c r="I37" s="429"/>
      <c r="J37" s="430"/>
      <c r="K37" s="277"/>
      <c r="L37" s="343"/>
      <c r="M37" s="344"/>
      <c r="N37" s="280"/>
      <c r="P37" s="109"/>
    </row>
    <row r="38" spans="1:16">
      <c r="A38" s="119"/>
      <c r="B38" s="869"/>
      <c r="C38" s="870"/>
      <c r="D38" s="870"/>
      <c r="E38" s="870"/>
      <c r="F38" s="870"/>
      <c r="G38" s="870"/>
      <c r="H38" s="871"/>
      <c r="I38" s="336"/>
      <c r="J38" s="338"/>
      <c r="K38" s="277"/>
      <c r="L38" s="431"/>
      <c r="M38" s="432"/>
      <c r="N38" s="280"/>
      <c r="P38" s="112"/>
    </row>
    <row r="39" spans="1:16">
      <c r="B39" s="869"/>
      <c r="C39" s="870"/>
      <c r="D39" s="870"/>
      <c r="E39" s="870"/>
      <c r="F39" s="870"/>
      <c r="G39" s="870"/>
      <c r="H39" s="871"/>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7" t="s">
        <v>1036</v>
      </c>
      <c r="C41" s="878"/>
      <c r="D41" s="878"/>
      <c r="E41" s="44"/>
      <c r="F41" s="45"/>
      <c r="G41" s="45"/>
      <c r="H41" s="46"/>
      <c r="I41" s="42"/>
      <c r="J41" s="43"/>
      <c r="K41" s="287"/>
      <c r="L41" s="284"/>
      <c r="M41" s="409">
        <v>0.05</v>
      </c>
      <c r="N41" s="352">
        <f>N77*M41</f>
        <v>383.00403904575001</v>
      </c>
      <c r="P41" s="112"/>
    </row>
    <row r="42" spans="1:16" ht="15.75" thickBot="1">
      <c r="B42" s="869"/>
      <c r="C42" s="870"/>
      <c r="D42" s="870"/>
      <c r="E42" s="870"/>
      <c r="F42" s="870"/>
      <c r="G42" s="870"/>
      <c r="H42" s="871"/>
      <c r="I42" s="879"/>
      <c r="J42" s="880"/>
      <c r="K42" s="47"/>
      <c r="L42" s="881"/>
      <c r="M42" s="882"/>
      <c r="N42" s="111"/>
    </row>
    <row r="43" spans="1:16" ht="15.7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3" t="s">
        <v>1029</v>
      </c>
      <c r="K47" s="91" t="s">
        <v>1030</v>
      </c>
      <c r="L47" s="901" t="s">
        <v>1039</v>
      </c>
      <c r="M47" s="900"/>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52360</v>
      </c>
      <c r="N48" s="280">
        <f>K48*M48</f>
        <v>68068</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68068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77905.084819960743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15581.01696399215</v>
      </c>
      <c r="M84" s="856"/>
      <c r="N84" s="57"/>
    </row>
    <row r="85" spans="1:14">
      <c r="B85" s="95" t="s">
        <v>1057</v>
      </c>
      <c r="C85" s="96"/>
      <c r="D85" s="96"/>
      <c r="E85" s="96"/>
      <c r="F85" s="96"/>
      <c r="G85" s="96"/>
      <c r="H85" s="96"/>
      <c r="I85" s="93"/>
      <c r="J85" s="94"/>
      <c r="K85" s="312">
        <v>0.05</v>
      </c>
      <c r="L85" s="855">
        <f>N79*K85</f>
        <v>3895.2542409980374</v>
      </c>
      <c r="M85" s="856"/>
      <c r="N85" s="57"/>
    </row>
    <row r="86" spans="1:14" ht="15.75" thickBot="1">
      <c r="B86" s="97" t="s">
        <v>1058</v>
      </c>
      <c r="C86" s="98"/>
      <c r="D86" s="98"/>
      <c r="E86" s="98"/>
      <c r="F86" s="98"/>
      <c r="G86" s="98"/>
      <c r="H86" s="98"/>
      <c r="I86" s="99"/>
      <c r="J86" s="100"/>
      <c r="K86" s="313">
        <v>0.05</v>
      </c>
      <c r="L86" s="857">
        <f>N79*K86</f>
        <v>3895.2542409980374</v>
      </c>
      <c r="M86" s="858"/>
      <c r="N86" s="57"/>
    </row>
    <row r="87" spans="1:14" ht="15.75" thickBot="1">
      <c r="B87" s="820" t="s">
        <v>1037</v>
      </c>
      <c r="C87" s="821"/>
      <c r="D87" s="821"/>
      <c r="E87" s="821"/>
      <c r="F87" s="821"/>
      <c r="G87" s="821"/>
      <c r="H87" s="821"/>
      <c r="I87" s="821"/>
      <c r="J87" s="821"/>
      <c r="K87" s="821"/>
      <c r="L87" s="821"/>
      <c r="M87" s="822"/>
      <c r="N87" s="58">
        <f>L84+L85+L86</f>
        <v>23371.525445988224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101276.61026594897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5"/>
      <c r="J36" s="276"/>
      <c r="K36" s="277"/>
      <c r="L36" s="278"/>
      <c r="M36" s="344"/>
      <c r="N36" s="280"/>
      <c r="P36" s="112"/>
    </row>
    <row r="37" spans="1:16">
      <c r="A37" s="119"/>
      <c r="B37" s="869"/>
      <c r="C37" s="870"/>
      <c r="D37" s="870"/>
      <c r="E37" s="870"/>
      <c r="F37" s="870"/>
      <c r="G37" s="870"/>
      <c r="H37" s="871"/>
      <c r="I37" s="429"/>
      <c r="J37" s="430"/>
      <c r="K37" s="277"/>
      <c r="L37" s="343"/>
      <c r="M37" s="344"/>
      <c r="N37" s="280"/>
      <c r="P37" s="109"/>
    </row>
    <row r="38" spans="1:16">
      <c r="A38" s="119"/>
      <c r="B38" s="869"/>
      <c r="C38" s="870"/>
      <c r="D38" s="870"/>
      <c r="E38" s="870"/>
      <c r="F38" s="870"/>
      <c r="G38" s="870"/>
      <c r="H38" s="871"/>
      <c r="I38" s="336"/>
      <c r="J38" s="338"/>
      <c r="K38" s="277"/>
      <c r="L38" s="431"/>
      <c r="M38" s="432"/>
      <c r="N38" s="280"/>
      <c r="P38" s="112"/>
    </row>
    <row r="39" spans="1:16">
      <c r="B39" s="869"/>
      <c r="C39" s="870"/>
      <c r="D39" s="870"/>
      <c r="E39" s="870"/>
      <c r="F39" s="870"/>
      <c r="G39" s="870"/>
      <c r="H39" s="871"/>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7" t="s">
        <v>1036</v>
      </c>
      <c r="C41" s="878"/>
      <c r="D41" s="878"/>
      <c r="E41" s="44"/>
      <c r="F41" s="45"/>
      <c r="G41" s="45"/>
      <c r="H41" s="46"/>
      <c r="I41" s="42"/>
      <c r="J41" s="43"/>
      <c r="K41" s="287"/>
      <c r="L41" s="284"/>
      <c r="M41" s="409">
        <v>0.05</v>
      </c>
      <c r="N41" s="352">
        <f>N77*M41</f>
        <v>255.33602603049999</v>
      </c>
      <c r="P41" s="112"/>
    </row>
    <row r="42" spans="1:16" ht="15.75" thickBot="1">
      <c r="B42" s="869"/>
      <c r="C42" s="870"/>
      <c r="D42" s="870"/>
      <c r="E42" s="870"/>
      <c r="F42" s="870"/>
      <c r="G42" s="870"/>
      <c r="H42" s="871"/>
      <c r="I42" s="879"/>
      <c r="J42" s="880"/>
      <c r="K42" s="47"/>
      <c r="L42" s="881"/>
      <c r="M42" s="882"/>
      <c r="N42" s="111"/>
    </row>
    <row r="43" spans="1:16" ht="15.75" thickBot="1">
      <c r="B43" s="820" t="s">
        <v>1037</v>
      </c>
      <c r="C43" s="821"/>
      <c r="D43" s="821"/>
      <c r="E43" s="821"/>
      <c r="F43" s="821"/>
      <c r="G43" s="821"/>
      <c r="H43" s="821"/>
      <c r="I43" s="821"/>
      <c r="J43" s="821"/>
      <c r="K43" s="821"/>
      <c r="L43" s="821"/>
      <c r="M43" s="822"/>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3" t="s">
        <v>1029</v>
      </c>
      <c r="K47" s="91" t="s">
        <v>1030</v>
      </c>
      <c r="L47" s="901" t="s">
        <v>1039</v>
      </c>
      <c r="M47" s="900"/>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35800</v>
      </c>
      <c r="N48" s="280">
        <f>K48*M48</f>
        <v>46540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46540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7">
        <f>VLOOKUP(A60,TRANSPORTE!A5:D117,4,FALSE)</f>
        <v>1380</v>
      </c>
      <c r="M60" s="908"/>
      <c r="N60" s="295">
        <f>K60*L60</f>
        <v>1794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53696.056546640495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10739.2113093281</v>
      </c>
      <c r="M84" s="856"/>
      <c r="N84" s="57"/>
    </row>
    <row r="85" spans="1:14">
      <c r="B85" s="95" t="s">
        <v>1057</v>
      </c>
      <c r="C85" s="96"/>
      <c r="D85" s="96"/>
      <c r="E85" s="96"/>
      <c r="F85" s="96"/>
      <c r="G85" s="96"/>
      <c r="H85" s="96"/>
      <c r="I85" s="93"/>
      <c r="J85" s="94"/>
      <c r="K85" s="312">
        <v>0.05</v>
      </c>
      <c r="L85" s="855">
        <f>N79*K85</f>
        <v>2684.8028273320251</v>
      </c>
      <c r="M85" s="856"/>
      <c r="N85" s="57"/>
    </row>
    <row r="86" spans="1:14" ht="15.75" thickBot="1">
      <c r="B86" s="97" t="s">
        <v>1058</v>
      </c>
      <c r="C86" s="98"/>
      <c r="D86" s="98"/>
      <c r="E86" s="98"/>
      <c r="F86" s="98"/>
      <c r="G86" s="98"/>
      <c r="H86" s="98"/>
      <c r="I86" s="99"/>
      <c r="J86" s="100"/>
      <c r="K86" s="313">
        <v>0.05</v>
      </c>
      <c r="L86" s="857">
        <f>N79*K86</f>
        <v>2684.8028273320251</v>
      </c>
      <c r="M86" s="858"/>
      <c r="N86" s="57"/>
    </row>
    <row r="87" spans="1:14" ht="15.75" thickBot="1">
      <c r="B87" s="820" t="s">
        <v>1037</v>
      </c>
      <c r="C87" s="821"/>
      <c r="D87" s="821"/>
      <c r="E87" s="821"/>
      <c r="F87" s="821"/>
      <c r="G87" s="821"/>
      <c r="H87" s="821"/>
      <c r="I87" s="821"/>
      <c r="J87" s="821"/>
      <c r="K87" s="821"/>
      <c r="L87" s="821"/>
      <c r="M87" s="822"/>
      <c r="N87" s="58">
        <f>L84+L85+L86</f>
        <v>16108.816963992151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69804.873510632649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5"/>
      <c r="J36" s="276"/>
      <c r="K36" s="277">
        <f>VLOOKUP(A36,EQUIPOS!A6:D163,4,FALSE)</f>
        <v>4500</v>
      </c>
      <c r="L36" s="278"/>
      <c r="M36" s="279">
        <v>2</v>
      </c>
      <c r="N36" s="280">
        <f>K36/M36</f>
        <v>2250</v>
      </c>
    </row>
    <row r="37" spans="1:14">
      <c r="A37" s="119" t="s">
        <v>282</v>
      </c>
      <c r="B37" s="869" t="str">
        <f>VLOOKUP(A37,EQUIPOS!A7:D154,3,FALSE)</f>
        <v>Piloteadora potencia 250KW, RPM 1800, fuerza elevadora 200KN</v>
      </c>
      <c r="C37" s="870"/>
      <c r="D37" s="870"/>
      <c r="E37" s="870"/>
      <c r="F37" s="870"/>
      <c r="G37" s="870"/>
      <c r="H37" s="871"/>
      <c r="I37" s="429"/>
      <c r="J37" s="430"/>
      <c r="K37" s="277">
        <f>VLOOKUP(A37,EQUIPOS!A7:D164,4,FALSE)</f>
        <v>617473.02681992343</v>
      </c>
      <c r="L37" s="343"/>
      <c r="M37" s="344">
        <v>4</v>
      </c>
      <c r="N37" s="280">
        <f>K37/M37</f>
        <v>154368.25670498086</v>
      </c>
    </row>
    <row r="38" spans="1:14">
      <c r="A38" s="119" t="s">
        <v>363</v>
      </c>
      <c r="B38" s="869" t="str">
        <f>VLOOKUP(A38,EQUIPOS!A8:D154,3,FALSE)</f>
        <v>Vibrador de concreto, Motor de 3 hp a 18.000 rpm Mangueras de 4 mt</v>
      </c>
      <c r="C38" s="870"/>
      <c r="D38" s="870"/>
      <c r="E38" s="870"/>
      <c r="F38" s="870"/>
      <c r="G38" s="870"/>
      <c r="H38" s="871"/>
      <c r="I38" s="336"/>
      <c r="J38" s="338"/>
      <c r="K38" s="277">
        <f>VLOOKUP(A38,EQUIPOS!A8:D165,4,FALSE)</f>
        <v>7675</v>
      </c>
      <c r="L38" s="431"/>
      <c r="M38" s="432">
        <v>2</v>
      </c>
      <c r="N38" s="280">
        <f>K38/M38</f>
        <v>3837.5</v>
      </c>
    </row>
    <row r="39" spans="1:14">
      <c r="B39" s="869"/>
      <c r="C39" s="870"/>
      <c r="D39" s="870"/>
      <c r="E39" s="876"/>
      <c r="F39" s="870"/>
      <c r="G39" s="870"/>
      <c r="H39" s="871"/>
      <c r="I39" s="42"/>
      <c r="J39" s="43"/>
      <c r="K39" s="282"/>
      <c r="L39" s="284"/>
      <c r="M39" s="285"/>
      <c r="N39" s="286"/>
    </row>
    <row r="40" spans="1:14">
      <c r="B40" s="877" t="s">
        <v>1036</v>
      </c>
      <c r="C40" s="878"/>
      <c r="D40" s="878"/>
      <c r="E40" s="44"/>
      <c r="F40" s="45"/>
      <c r="G40" s="45"/>
      <c r="H40" s="46"/>
      <c r="I40" s="42"/>
      <c r="J40" s="43"/>
      <c r="K40" s="287"/>
      <c r="L40" s="284"/>
      <c r="M40" s="409">
        <v>0.1</v>
      </c>
      <c r="N40" s="352">
        <f>N76*M40</f>
        <v>1174.5457360179728</v>
      </c>
    </row>
    <row r="41" spans="1:14" ht="15.75" thickBot="1">
      <c r="B41" s="869"/>
      <c r="C41" s="870"/>
      <c r="D41" s="870"/>
      <c r="E41" s="870"/>
      <c r="F41" s="870"/>
      <c r="G41" s="870"/>
      <c r="H41" s="871"/>
      <c r="I41" s="879"/>
      <c r="J41" s="880"/>
      <c r="K41" s="47"/>
      <c r="L41" s="881"/>
      <c r="M41" s="882"/>
      <c r="N41" s="111"/>
    </row>
    <row r="42" spans="1:14" ht="15.75" thickBot="1">
      <c r="B42" s="820" t="s">
        <v>1037</v>
      </c>
      <c r="C42" s="821"/>
      <c r="D42" s="821"/>
      <c r="E42" s="821"/>
      <c r="F42" s="821"/>
      <c r="G42" s="821"/>
      <c r="H42" s="821"/>
      <c r="I42" s="821"/>
      <c r="J42" s="821"/>
      <c r="K42" s="821"/>
      <c r="L42" s="821"/>
      <c r="M42" s="822"/>
      <c r="N42" s="402">
        <f>SUM(N36:N41)</f>
        <v>161630.30244099884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3" t="s">
        <v>1029</v>
      </c>
      <c r="K46" s="91" t="s">
        <v>1030</v>
      </c>
      <c r="L46" s="901" t="s">
        <v>1039</v>
      </c>
      <c r="M46" s="90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2700</v>
      </c>
      <c r="N47" s="280">
        <f>K47*M47</f>
        <v>32063.094622537428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6164.2</v>
      </c>
      <c r="N48" s="280">
        <f>K48*M48</f>
        <v>3082.1</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5090.0982341951421</v>
      </c>
      <c r="N49" s="280">
        <f>K49*M49</f>
        <v>2545.0491170975711</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387411.63999999996</v>
      </c>
      <c r="N50" s="280">
        <f>K50*M50</f>
        <v>51117.761609845293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88808.005349480285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7">
        <f>VLOOKUP(A59,TRANSPORTE!A5:D117,4,FALSE)</f>
        <v>53.983775752918163</v>
      </c>
      <c r="M59" s="908"/>
      <c r="N59" s="295">
        <f>K59*L59</f>
        <v>2.6991887876459084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2.6991887876459084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262186.46433944651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52437.292867889308</v>
      </c>
      <c r="M83" s="856"/>
      <c r="N83" s="57"/>
    </row>
    <row r="84" spans="1:14">
      <c r="B84" s="95" t="s">
        <v>1057</v>
      </c>
      <c r="C84" s="96"/>
      <c r="D84" s="96"/>
      <c r="E84" s="96"/>
      <c r="F84" s="96"/>
      <c r="G84" s="96"/>
      <c r="H84" s="96"/>
      <c r="I84" s="93"/>
      <c r="J84" s="94"/>
      <c r="K84" s="312">
        <v>0.05</v>
      </c>
      <c r="L84" s="855">
        <f>N78*K84</f>
        <v>13109.323216972327</v>
      </c>
      <c r="M84" s="856"/>
      <c r="N84" s="57"/>
    </row>
    <row r="85" spans="1:14" ht="15.75" thickBot="1">
      <c r="B85" s="97" t="s">
        <v>1058</v>
      </c>
      <c r="C85" s="98"/>
      <c r="D85" s="98"/>
      <c r="E85" s="98"/>
      <c r="F85" s="98"/>
      <c r="G85" s="98"/>
      <c r="H85" s="98"/>
      <c r="I85" s="99"/>
      <c r="J85" s="100"/>
      <c r="K85" s="313">
        <v>0.05</v>
      </c>
      <c r="L85" s="857">
        <f>N78*K85</f>
        <v>13109.323216972327</v>
      </c>
      <c r="M85" s="858"/>
      <c r="N85" s="57"/>
    </row>
    <row r="86" spans="1:14" ht="15.75" thickBot="1">
      <c r="B86" s="820" t="s">
        <v>1037</v>
      </c>
      <c r="C86" s="821"/>
      <c r="D86" s="821"/>
      <c r="E86" s="821"/>
      <c r="F86" s="821"/>
      <c r="G86" s="821"/>
      <c r="H86" s="821"/>
      <c r="I86" s="821"/>
      <c r="J86" s="821"/>
      <c r="K86" s="821"/>
      <c r="L86" s="821"/>
      <c r="M86" s="822"/>
      <c r="N86" s="58">
        <f>L83+L84+L85</f>
        <v>78655.939301833947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340842.40364128049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2325</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5"/>
      <c r="J36" s="276"/>
      <c r="K36" s="277">
        <f>VLOOKUP(A36,EQUIPOS!A6:D163,4,FALSE)</f>
        <v>4500</v>
      </c>
      <c r="L36" s="278"/>
      <c r="M36" s="279">
        <v>2</v>
      </c>
      <c r="N36" s="280">
        <f>K36/M36</f>
        <v>2250</v>
      </c>
    </row>
    <row r="37" spans="1:14">
      <c r="A37" s="119" t="s">
        <v>282</v>
      </c>
      <c r="B37" s="869" t="str">
        <f>VLOOKUP(A37,EQUIPOS!A7:D154,3,FALSE)</f>
        <v>Piloteadora potencia 250KW, RPM 1800, fuerza elevadora 200KN</v>
      </c>
      <c r="C37" s="870"/>
      <c r="D37" s="870"/>
      <c r="E37" s="870"/>
      <c r="F37" s="870"/>
      <c r="G37" s="870"/>
      <c r="H37" s="871"/>
      <c r="I37" s="429"/>
      <c r="J37" s="430"/>
      <c r="K37" s="277">
        <f>VLOOKUP(A37,EQUIPOS!A7:D164,4,FALSE)</f>
        <v>617473.02681992343</v>
      </c>
      <c r="L37" s="343"/>
      <c r="M37" s="344">
        <v>4</v>
      </c>
      <c r="N37" s="280">
        <f>K37/M37</f>
        <v>154368.25670498086</v>
      </c>
    </row>
    <row r="38" spans="1:14">
      <c r="A38" s="119" t="s">
        <v>363</v>
      </c>
      <c r="B38" s="869" t="str">
        <f>VLOOKUP(A38,EQUIPOS!A8:D154,3,FALSE)</f>
        <v>Vibrador de concreto, Motor de 3 hp a 18.000 rpm Mangueras de 4 mt</v>
      </c>
      <c r="C38" s="870"/>
      <c r="D38" s="870"/>
      <c r="E38" s="870"/>
      <c r="F38" s="870"/>
      <c r="G38" s="870"/>
      <c r="H38" s="871"/>
      <c r="I38" s="336"/>
      <c r="J38" s="338"/>
      <c r="K38" s="277">
        <f>VLOOKUP(A38,EQUIPOS!A8:D165,4,FALSE)</f>
        <v>7675</v>
      </c>
      <c r="L38" s="431"/>
      <c r="M38" s="432">
        <v>2</v>
      </c>
      <c r="N38" s="280">
        <f>K38/M38</f>
        <v>3837.5</v>
      </c>
    </row>
    <row r="39" spans="1:14">
      <c r="B39" s="869"/>
      <c r="C39" s="870"/>
      <c r="D39" s="870"/>
      <c r="E39" s="876"/>
      <c r="F39" s="870"/>
      <c r="G39" s="870"/>
      <c r="H39" s="871"/>
      <c r="I39" s="42"/>
      <c r="J39" s="43"/>
      <c r="K39" s="282"/>
      <c r="L39" s="284"/>
      <c r="M39" s="285"/>
      <c r="N39" s="286"/>
    </row>
    <row r="40" spans="1:14">
      <c r="B40" s="877" t="s">
        <v>1036</v>
      </c>
      <c r="C40" s="878"/>
      <c r="D40" s="878"/>
      <c r="E40" s="44"/>
      <c r="F40" s="45"/>
      <c r="G40" s="45"/>
      <c r="H40" s="46"/>
      <c r="I40" s="42"/>
      <c r="J40" s="43"/>
      <c r="K40" s="287"/>
      <c r="L40" s="284"/>
      <c r="M40" s="409">
        <v>0.1</v>
      </c>
      <c r="N40" s="352">
        <f>N76*M40</f>
        <v>1174.5457360179728</v>
      </c>
    </row>
    <row r="41" spans="1:14" ht="15.75" thickBot="1">
      <c r="B41" s="869"/>
      <c r="C41" s="870"/>
      <c r="D41" s="870"/>
      <c r="E41" s="870"/>
      <c r="F41" s="870"/>
      <c r="G41" s="870"/>
      <c r="H41" s="871"/>
      <c r="I41" s="879"/>
      <c r="J41" s="880"/>
      <c r="K41" s="47"/>
      <c r="L41" s="881"/>
      <c r="M41" s="882"/>
      <c r="N41" s="111"/>
    </row>
    <row r="42" spans="1:14" ht="15.75" thickBot="1">
      <c r="B42" s="820" t="s">
        <v>1037</v>
      </c>
      <c r="C42" s="821"/>
      <c r="D42" s="821"/>
      <c r="E42" s="821"/>
      <c r="F42" s="821"/>
      <c r="G42" s="821"/>
      <c r="H42" s="821"/>
      <c r="I42" s="821"/>
      <c r="J42" s="821"/>
      <c r="K42" s="821"/>
      <c r="L42" s="821"/>
      <c r="M42" s="822"/>
      <c r="N42" s="402">
        <f>SUM(N36:N41)</f>
        <v>161630.30244099884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3" t="s">
        <v>1029</v>
      </c>
      <c r="K46" s="91" t="s">
        <v>1030</v>
      </c>
      <c r="L46" s="901" t="s">
        <v>1039</v>
      </c>
      <c r="M46" s="90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2700</v>
      </c>
      <c r="N47" s="280">
        <f>K47*M47</f>
        <v>32063.094622537428</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6164.2</v>
      </c>
      <c r="N48" s="280">
        <f>K48*M48</f>
        <v>3082.1</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5090.0982341951421</v>
      </c>
      <c r="N49" s="280">
        <f>K49*M49</f>
        <v>2545.0491170975711</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387411.63999999996</v>
      </c>
      <c r="N50" s="280">
        <f>K50*M50</f>
        <v>51117.761609845293</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88808.005349480285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7">
        <f>VLOOKUP(A59,TRANSPORTE!A5:D117,4,FALSE)</f>
        <v>53.983775752918163</v>
      </c>
      <c r="M59" s="908"/>
      <c r="N59" s="295">
        <f>K59*L59</f>
        <v>2.6991887876459084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8"/>
      <c r="M64" s="899"/>
      <c r="N64" s="133"/>
    </row>
    <row r="65" spans="1:15" ht="15.75" thickBot="1">
      <c r="B65" s="909" t="s">
        <v>1037</v>
      </c>
      <c r="C65" s="863"/>
      <c r="D65" s="863"/>
      <c r="E65" s="863"/>
      <c r="F65" s="863"/>
      <c r="G65" s="863"/>
      <c r="H65" s="863"/>
      <c r="I65" s="863"/>
      <c r="J65" s="863"/>
      <c r="K65" s="863"/>
      <c r="L65" s="863"/>
      <c r="M65" s="864"/>
      <c r="N65" s="110">
        <f>N59+N60+N61+N62+N63</f>
        <v>2.6991887876459084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6"/>
      <c r="C75" s="897"/>
      <c r="D75" s="897"/>
      <c r="E75" s="897"/>
      <c r="F75" s="897"/>
      <c r="G75" s="897"/>
      <c r="H75" s="897"/>
      <c r="I75" s="132"/>
      <c r="J75" s="132"/>
      <c r="K75" s="132"/>
      <c r="L75" s="910"/>
      <c r="M75" s="910"/>
      <c r="N75" s="51"/>
    </row>
    <row r="76" spans="1:15" ht="15.75" thickBot="1">
      <c r="B76" s="909" t="s">
        <v>1037</v>
      </c>
      <c r="C76" s="863"/>
      <c r="D76" s="863"/>
      <c r="E76" s="863"/>
      <c r="F76" s="863"/>
      <c r="G76" s="863"/>
      <c r="H76" s="863"/>
      <c r="I76" s="863"/>
      <c r="J76" s="863"/>
      <c r="K76" s="863"/>
      <c r="L76" s="863"/>
      <c r="M76" s="864"/>
      <c r="N76" s="309">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262186.46433944651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52437.292867889308</v>
      </c>
      <c r="M83" s="856"/>
      <c r="N83" s="57"/>
    </row>
    <row r="84" spans="1:14">
      <c r="B84" s="95" t="s">
        <v>1057</v>
      </c>
      <c r="C84" s="96"/>
      <c r="D84" s="96"/>
      <c r="E84" s="96"/>
      <c r="F84" s="96"/>
      <c r="G84" s="96"/>
      <c r="H84" s="96"/>
      <c r="I84" s="93"/>
      <c r="J84" s="94"/>
      <c r="K84" s="312">
        <v>0.05</v>
      </c>
      <c r="L84" s="855">
        <f>N78*K84</f>
        <v>13109.323216972327</v>
      </c>
      <c r="M84" s="856"/>
      <c r="N84" s="57"/>
    </row>
    <row r="85" spans="1:14" ht="15.75" thickBot="1">
      <c r="B85" s="97" t="s">
        <v>1058</v>
      </c>
      <c r="C85" s="98"/>
      <c r="D85" s="98"/>
      <c r="E85" s="98"/>
      <c r="F85" s="98"/>
      <c r="G85" s="98"/>
      <c r="H85" s="98"/>
      <c r="I85" s="99"/>
      <c r="J85" s="100"/>
      <c r="K85" s="313">
        <v>0.05</v>
      </c>
      <c r="L85" s="857">
        <f>N78*K85</f>
        <v>13109.323216972327</v>
      </c>
      <c r="M85" s="858"/>
      <c r="N85" s="57"/>
    </row>
    <row r="86" spans="1:14" ht="15.75" thickBot="1">
      <c r="B86" s="820" t="s">
        <v>1037</v>
      </c>
      <c r="C86" s="821"/>
      <c r="D86" s="821"/>
      <c r="E86" s="821"/>
      <c r="F86" s="821"/>
      <c r="G86" s="821"/>
      <c r="H86" s="821"/>
      <c r="I86" s="821"/>
      <c r="J86" s="821"/>
      <c r="K86" s="821"/>
      <c r="L86" s="821"/>
      <c r="M86" s="822"/>
      <c r="N86" s="58">
        <f>L83+L84+L85</f>
        <v>78655.939301833947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340842.40364128049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243</v>
      </c>
      <c r="B36" s="869" t="str">
        <f>VLOOKUP(A36,EQUIPOS!A6:D154,3,FALSE)</f>
        <v>Grúa 10 ton</v>
      </c>
      <c r="C36" s="870"/>
      <c r="D36" s="870"/>
      <c r="E36" s="870"/>
      <c r="F36" s="870"/>
      <c r="G36" s="870"/>
      <c r="H36" s="871"/>
      <c r="I36" s="275"/>
      <c r="J36" s="276"/>
      <c r="K36" s="277">
        <f>VLOOKUP(A36,EQUIPOS!A6:D163,4,FALSE)</f>
        <v>166565.56832694766</v>
      </c>
      <c r="L36" s="278"/>
      <c r="M36" s="279">
        <v>0.158</v>
      </c>
      <c r="N36" s="280">
        <f t="shared" ref="N36:N44" si="0">K36/M36</f>
        <v>1054212.4577654914</v>
      </c>
    </row>
    <row r="37" spans="1:14">
      <c r="A37" s="119" t="s">
        <v>121</v>
      </c>
      <c r="B37" s="869" t="str">
        <f>VLOOKUP(A37,EQUIPOS!A7:D154,3,FALSE)</f>
        <v>Bomba eléctrica para accionar la celda</v>
      </c>
      <c r="C37" s="870"/>
      <c r="D37" s="870"/>
      <c r="E37" s="870"/>
      <c r="F37" s="870"/>
      <c r="G37" s="870"/>
      <c r="H37" s="871"/>
      <c r="I37" s="429"/>
      <c r="J37" s="430"/>
      <c r="K37" s="277">
        <f>VLOOKUP(A37,EQUIPOS!A7:D164,4,FALSE)</f>
        <v>39000</v>
      </c>
      <c r="L37" s="343"/>
      <c r="M37" s="344">
        <v>0.158</v>
      </c>
      <c r="N37" s="280">
        <f t="shared" si="0"/>
        <v>246835.44303797468</v>
      </c>
    </row>
    <row r="38" spans="1:14">
      <c r="A38" s="119" t="s">
        <v>217</v>
      </c>
      <c r="B38" s="869" t="str">
        <f>VLOOKUP(A38,EQUIPOS!A8:D154,3,FALSE)</f>
        <v>Equipo de soldadura y de acetileno (incluye soldadura)</v>
      </c>
      <c r="C38" s="870"/>
      <c r="D38" s="870"/>
      <c r="E38" s="870"/>
      <c r="F38" s="870"/>
      <c r="G38" s="870"/>
      <c r="H38" s="871"/>
      <c r="I38" s="429"/>
      <c r="J38" s="430"/>
      <c r="K38" s="446">
        <f>VLOOKUP(A38,EQUIPOS!A8:D165,4,FALSE)</f>
        <v>29000</v>
      </c>
      <c r="L38" s="343"/>
      <c r="M38" s="344">
        <v>0.158</v>
      </c>
      <c r="N38" s="280">
        <f t="shared" si="0"/>
        <v>183544.30379746834</v>
      </c>
    </row>
    <row r="39" spans="1:14">
      <c r="A39" s="119" t="s">
        <v>255</v>
      </c>
      <c r="B39" s="869" t="str">
        <f>VLOOKUP(A39,EQUIPOS!A9:D154,3,FALSE)</f>
        <v>Manómetro cable de acero para bajar la celda</v>
      </c>
      <c r="C39" s="870"/>
      <c r="D39" s="870"/>
      <c r="E39" s="870"/>
      <c r="F39" s="870"/>
      <c r="G39" s="870"/>
      <c r="H39" s="871"/>
      <c r="I39" s="429"/>
      <c r="J39" s="430"/>
      <c r="K39" s="446">
        <f>VLOOKUP(A39,EQUIPOS!A9:D166,4,FALSE)</f>
        <v>579528.52277564933</v>
      </c>
      <c r="L39" s="343"/>
      <c r="M39" s="344">
        <v>0.158</v>
      </c>
      <c r="N39" s="280">
        <f t="shared" si="0"/>
        <v>3667902.0428838567</v>
      </c>
    </row>
    <row r="40" spans="1:14">
      <c r="A40" s="119" t="s">
        <v>1732</v>
      </c>
      <c r="B40" s="869" t="str">
        <f>VLOOKUP(A40,EQUIPOS!A10:D154,3,FALSE)</f>
        <v xml:space="preserve">Retroexcavadora sobre llantas 
</v>
      </c>
      <c r="C40" s="870"/>
      <c r="D40" s="870"/>
      <c r="E40" s="870"/>
      <c r="F40" s="870"/>
      <c r="G40" s="870"/>
      <c r="H40" s="871"/>
      <c r="I40" s="429"/>
      <c r="J40" s="430"/>
      <c r="K40" s="446">
        <f>VLOOKUP(A40,EQUIPOS!A10:D167,4,FALSE)</f>
        <v>139400</v>
      </c>
      <c r="L40" s="343"/>
      <c r="M40" s="344">
        <v>0.158</v>
      </c>
      <c r="N40" s="280">
        <f t="shared" si="0"/>
        <v>882278.48101265822</v>
      </c>
    </row>
    <row r="41" spans="1:14">
      <c r="A41" s="119" t="s">
        <v>115</v>
      </c>
      <c r="B41" s="869" t="str">
        <f>VLOOKUP(A41,EQUIPOS!A6:D154,3,FALSE)</f>
        <v>Andamiaje para Aplicar la Carga (Equipos Sustituto de la Tara)</v>
      </c>
      <c r="C41" s="870"/>
      <c r="D41" s="870"/>
      <c r="E41" s="870"/>
      <c r="F41" s="870"/>
      <c r="G41" s="870"/>
      <c r="H41" s="871"/>
      <c r="I41" s="429"/>
      <c r="J41" s="430"/>
      <c r="K41" s="446">
        <f>VLOOKUP(A41,EQUIPOS!A6:D154,4,FALSE)</f>
        <v>73214.509152831</v>
      </c>
      <c r="L41" s="343"/>
      <c r="M41" s="344">
        <v>0.158</v>
      </c>
      <c r="N41" s="280">
        <f t="shared" si="0"/>
        <v>463382.96932171518</v>
      </c>
    </row>
    <row r="42" spans="1:14">
      <c r="A42" s="119" t="s">
        <v>224</v>
      </c>
      <c r="B42" s="869" t="str">
        <f>VLOOKUP(A42,EQUIPOS!A12:D156,3,FALSE)</f>
        <v>Equipo de Medición (Deformimetros Eléctricos, Mecánicos, Celdas de Carga,  Etc.)</v>
      </c>
      <c r="C42" s="870"/>
      <c r="D42" s="870"/>
      <c r="E42" s="870"/>
      <c r="F42" s="870"/>
      <c r="G42" s="870"/>
      <c r="H42" s="871"/>
      <c r="I42" s="336"/>
      <c r="J42" s="338"/>
      <c r="K42" s="446">
        <f>VLOOKUP(A42,EQUIPOS!A12:D169,4,FALSE)</f>
        <v>208896.34738186465</v>
      </c>
      <c r="L42" s="431"/>
      <c r="M42" s="432">
        <v>0.158</v>
      </c>
      <c r="N42" s="280">
        <f t="shared" si="0"/>
        <v>1322128.7808978774</v>
      </c>
    </row>
    <row r="43" spans="1:14">
      <c r="A43" t="s">
        <v>335</v>
      </c>
      <c r="B43" s="869" t="str">
        <f>VLOOKUP(A43,EQUIPOS!A13:D157,3,FALSE)</f>
        <v>Tara (Recebo, Agua, Etc.)</v>
      </c>
      <c r="C43" s="870"/>
      <c r="D43" s="870"/>
      <c r="E43" s="870"/>
      <c r="F43" s="870"/>
      <c r="G43" s="870"/>
      <c r="H43" s="871"/>
      <c r="I43" s="42"/>
      <c r="J43" s="43"/>
      <c r="K43" s="446">
        <f>VLOOKUP(A43,EQUIPOS!A13:D170,4,FALSE)</f>
        <v>190488.50574712647</v>
      </c>
      <c r="L43" s="284"/>
      <c r="M43" s="285">
        <v>2.8000000000000001E-2</v>
      </c>
      <c r="N43" s="280">
        <f t="shared" si="0"/>
        <v>6803160.9195402311</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42"/>
      <c r="J44" s="43"/>
      <c r="K44" s="446">
        <f>VLOOKUP(A44,EQUIPOS!A14:D171,4,FALSE)</f>
        <v>22000</v>
      </c>
      <c r="L44" s="284"/>
      <c r="M44" s="285">
        <v>0.158</v>
      </c>
      <c r="N44" s="281">
        <f t="shared" si="0"/>
        <v>139240.50632911391</v>
      </c>
    </row>
    <row r="45" spans="1:14">
      <c r="B45" s="877" t="s">
        <v>1036</v>
      </c>
      <c r="C45" s="878"/>
      <c r="D45" s="878"/>
      <c r="E45" s="44"/>
      <c r="F45" s="45"/>
      <c r="G45" s="45"/>
      <c r="H45" s="46"/>
      <c r="I45" s="42"/>
      <c r="J45" s="43"/>
      <c r="K45" s="287"/>
      <c r="L45" s="284"/>
      <c r="M45" s="409">
        <v>0.02</v>
      </c>
      <c r="N45" s="352">
        <f>N81*M45</f>
        <v>23612.235743728568</v>
      </c>
    </row>
    <row r="46" spans="1:14" ht="15.75" thickBot="1">
      <c r="B46" s="869"/>
      <c r="C46" s="870"/>
      <c r="D46" s="870"/>
      <c r="E46" s="870"/>
      <c r="F46" s="870"/>
      <c r="G46" s="870"/>
      <c r="H46" s="871"/>
      <c r="I46" s="879"/>
      <c r="J46" s="880"/>
      <c r="K46" s="47"/>
      <c r="L46" s="881"/>
      <c r="M46" s="882"/>
      <c r="N46" s="111"/>
    </row>
    <row r="47" spans="1:14" ht="15.75" thickBot="1">
      <c r="B47" s="820" t="s">
        <v>1037</v>
      </c>
      <c r="C47" s="821"/>
      <c r="D47" s="821"/>
      <c r="E47" s="821"/>
      <c r="F47" s="821"/>
      <c r="G47" s="821"/>
      <c r="H47" s="821"/>
      <c r="I47" s="821"/>
      <c r="J47" s="821"/>
      <c r="K47" s="821"/>
      <c r="L47" s="821"/>
      <c r="M47" s="822"/>
      <c r="N47" s="402">
        <f>SUM(N36:N46)</f>
        <v>14786298.140330115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3" t="s">
        <v>1029</v>
      </c>
      <c r="K51" s="91" t="s">
        <v>1030</v>
      </c>
      <c r="L51" s="901" t="s">
        <v>1039</v>
      </c>
      <c r="M51" s="900"/>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12623443.620803952</v>
      </c>
      <c r="N52" s="280">
        <f t="shared" ref="N52:N58" si="1">K52*M52</f>
        <v>12623443.620803952</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72829.125534864084</v>
      </c>
      <c r="N53" s="280">
        <f t="shared" si="1"/>
        <v>2184873.7660459224</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5568.567468209485</v>
      </c>
      <c r="N54" s="280">
        <f t="shared" si="1"/>
        <v>334114.04809256911</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35182.758994756819</v>
      </c>
      <c r="N55" s="280">
        <f t="shared" si="1"/>
        <v>422193.10793708183</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1222030.7840655695</v>
      </c>
      <c r="N56" s="280">
        <f t="shared" si="1"/>
        <v>2444061.568131139</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759340.85457723122</v>
      </c>
      <c r="N57" s="280">
        <f t="shared" si="1"/>
        <v>3796704.2728861561</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20360.392936780569</v>
      </c>
      <c r="N58" s="280">
        <f t="shared" si="1"/>
        <v>1425227.5055746399</v>
      </c>
    </row>
    <row r="59" spans="1:14" ht="15.75" thickBot="1">
      <c r="B59" s="820" t="s">
        <v>1037</v>
      </c>
      <c r="C59" s="821"/>
      <c r="D59" s="821"/>
      <c r="E59" s="821"/>
      <c r="F59" s="821"/>
      <c r="G59" s="821"/>
      <c r="H59" s="821"/>
      <c r="I59" s="821"/>
      <c r="J59" s="821"/>
      <c r="K59" s="821"/>
      <c r="L59" s="821"/>
      <c r="M59" s="822"/>
      <c r="N59" s="402">
        <f>SUM(N52:N58)</f>
        <v>23230617.88947146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7">
        <f>VLOOKUP(A64,TRANSPORTE!A5:D117,4,FALSE)</f>
        <v>99039.496936061842</v>
      </c>
      <c r="M64" s="908"/>
      <c r="N64" s="295">
        <f>K64*L64</f>
        <v>4951.9748468030921</v>
      </c>
    </row>
    <row r="65" spans="1:15">
      <c r="B65" s="52"/>
      <c r="C65" s="53"/>
      <c r="D65" s="53"/>
      <c r="E65" s="53"/>
      <c r="F65" s="53"/>
      <c r="G65" s="53"/>
      <c r="H65" s="319"/>
      <c r="I65" s="287"/>
      <c r="J65" s="294"/>
      <c r="K65" s="287"/>
      <c r="L65" s="907"/>
      <c r="M65" s="908"/>
      <c r="N65" s="295"/>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4951.9748468030921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1180611.7871864284</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N47+N59+N70+N81</f>
        <v>39202479.791834809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7840495.9583669621</v>
      </c>
      <c r="M88" s="856"/>
      <c r="N88" s="57"/>
    </row>
    <row r="89" spans="1:14">
      <c r="B89" s="95" t="s">
        <v>1057</v>
      </c>
      <c r="C89" s="96"/>
      <c r="D89" s="96"/>
      <c r="E89" s="96"/>
      <c r="F89" s="96"/>
      <c r="G89" s="96"/>
      <c r="H89" s="96"/>
      <c r="I89" s="93"/>
      <c r="J89" s="94"/>
      <c r="K89" s="312">
        <v>0.05</v>
      </c>
      <c r="L89" s="855">
        <f>N83*K89</f>
        <v>1960123.9895917405</v>
      </c>
      <c r="M89" s="856"/>
      <c r="N89" s="57"/>
    </row>
    <row r="90" spans="1:14" ht="15.75" thickBot="1">
      <c r="B90" s="97" t="s">
        <v>1058</v>
      </c>
      <c r="C90" s="98"/>
      <c r="D90" s="98"/>
      <c r="E90" s="98"/>
      <c r="F90" s="98"/>
      <c r="G90" s="98"/>
      <c r="H90" s="98"/>
      <c r="I90" s="99"/>
      <c r="J90" s="100"/>
      <c r="K90" s="313">
        <v>0.05</v>
      </c>
      <c r="L90" s="857">
        <f>N83*K90</f>
        <v>1960123.9895917405</v>
      </c>
      <c r="M90" s="858"/>
      <c r="N90" s="57"/>
    </row>
    <row r="91" spans="1:14" ht="15.75" thickBot="1">
      <c r="B91" s="820" t="s">
        <v>1037</v>
      </c>
      <c r="C91" s="821"/>
      <c r="D91" s="821"/>
      <c r="E91" s="821"/>
      <c r="F91" s="821"/>
      <c r="G91" s="821"/>
      <c r="H91" s="821"/>
      <c r="I91" s="821"/>
      <c r="J91" s="821"/>
      <c r="K91" s="821"/>
      <c r="L91" s="821"/>
      <c r="M91" s="822"/>
      <c r="N91" s="58">
        <f>L88+L89+L90</f>
        <v>11760743.937550442</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50963223.729385249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140</v>
      </c>
      <c r="B36" s="869" t="str">
        <f>VLOOKUP(A36,EQUIPOS!A6:D154,3,FALSE)</f>
        <v>Camisa para Pilote D=1.20m</v>
      </c>
      <c r="C36" s="870"/>
      <c r="D36" s="870"/>
      <c r="E36" s="870"/>
      <c r="F36" s="870"/>
      <c r="G36" s="870"/>
      <c r="H36" s="871"/>
      <c r="I36" s="275"/>
      <c r="J36" s="276"/>
      <c r="K36" s="277">
        <f>VLOOKUP(A36,EQUIPOS!A6:D163,4,FALSE)</f>
        <v>49971.283099191154</v>
      </c>
      <c r="L36" s="278"/>
      <c r="M36" s="279">
        <v>1</v>
      </c>
      <c r="N36" s="280">
        <f t="shared" ref="N36:N42" si="0">K36/M36</f>
        <v>49971.283099191154</v>
      </c>
    </row>
    <row r="37" spans="1:14">
      <c r="A37" s="119" t="s">
        <v>206</v>
      </c>
      <c r="B37" s="869" t="str">
        <f>VLOOKUP(A37,EQUIPOS!A7:D154,3,FALSE)</f>
        <v>Equipo de Soldadura</v>
      </c>
      <c r="C37" s="870"/>
      <c r="D37" s="870"/>
      <c r="E37" s="870"/>
      <c r="F37" s="870"/>
      <c r="G37" s="870"/>
      <c r="H37" s="871"/>
      <c r="I37" s="429"/>
      <c r="J37" s="430"/>
      <c r="K37" s="277">
        <f>VLOOKUP(A37,EQUIPOS!A7:D164,4,FALSE)</f>
        <v>8000</v>
      </c>
      <c r="L37" s="343"/>
      <c r="M37" s="344">
        <v>1</v>
      </c>
      <c r="N37" s="280">
        <f t="shared" si="0"/>
        <v>8000</v>
      </c>
    </row>
    <row r="38" spans="1:14">
      <c r="A38" s="119" t="s">
        <v>242</v>
      </c>
      <c r="B38" s="869" t="str">
        <f>VLOOKUP(A38,EQUIPOS!A8:D154,3,FALSE)</f>
        <v>Grúa con torre capacidad 1 ton en la punta.</v>
      </c>
      <c r="C38" s="870"/>
      <c r="D38" s="870"/>
      <c r="E38" s="870"/>
      <c r="F38" s="870"/>
      <c r="G38" s="870"/>
      <c r="H38" s="871"/>
      <c r="I38" s="429"/>
      <c r="J38" s="430"/>
      <c r="K38" s="446">
        <f>VLOOKUP(A38,EQUIPOS!A8:D165,4,FALSE)</f>
        <v>200752.71179225206</v>
      </c>
      <c r="L38" s="343"/>
      <c r="M38" s="344">
        <v>2.5</v>
      </c>
      <c r="N38" s="280">
        <f t="shared" si="0"/>
        <v>80301.084716900819</v>
      </c>
    </row>
    <row r="39" spans="1:14">
      <c r="A39" s="119" t="s">
        <v>267</v>
      </c>
      <c r="B39" s="869" t="str">
        <f>VLOOKUP(A39,EQUIPOS!A9:D154,3,FALSE)</f>
        <v>Motobomba de concreto</v>
      </c>
      <c r="C39" s="870"/>
      <c r="D39" s="870"/>
      <c r="E39" s="870"/>
      <c r="F39" s="870"/>
      <c r="G39" s="870"/>
      <c r="H39" s="871"/>
      <c r="I39" s="429"/>
      <c r="J39" s="430"/>
      <c r="K39" s="446">
        <f>VLOOKUP(A39,EQUIPOS!A9:D166,4,FALSE)</f>
        <v>88189.123031077062</v>
      </c>
      <c r="L39" s="343"/>
      <c r="M39" s="344">
        <v>2.5499800000000001</v>
      </c>
      <c r="N39" s="280">
        <f t="shared" si="0"/>
        <v>34584.241065058181</v>
      </c>
    </row>
    <row r="40" spans="1:14">
      <c r="A40" s="119" t="s">
        <v>277</v>
      </c>
      <c r="B40" s="869" t="str">
        <f>VLOOKUP(A40,EQUIPOS!A10:D154,3,FALSE)</f>
        <v>Pala auxiliar de piloteadora</v>
      </c>
      <c r="C40" s="870"/>
      <c r="D40" s="870"/>
      <c r="E40" s="870"/>
      <c r="F40" s="870"/>
      <c r="G40" s="870"/>
      <c r="H40" s="871"/>
      <c r="I40" s="429"/>
      <c r="J40" s="430"/>
      <c r="K40" s="446">
        <f>VLOOKUP(A40,EQUIPOS!A10:D167,4,FALSE)</f>
        <v>370753.12047679868</v>
      </c>
      <c r="L40" s="343"/>
      <c r="M40" s="344">
        <v>2.5</v>
      </c>
      <c r="N40" s="280">
        <f t="shared" si="0"/>
        <v>148301.24819071946</v>
      </c>
    </row>
    <row r="41" spans="1:14">
      <c r="A41" s="119" t="s">
        <v>282</v>
      </c>
      <c r="B41" s="869" t="str">
        <f>VLOOKUP(A41,EQUIPOS!A6:D154,3,FALSE)</f>
        <v>Piloteadora potencia 250KW, RPM 1800, fuerza elevadora 200KN</v>
      </c>
      <c r="C41" s="870"/>
      <c r="D41" s="870"/>
      <c r="E41" s="870"/>
      <c r="F41" s="870"/>
      <c r="G41" s="870"/>
      <c r="H41" s="871"/>
      <c r="I41" s="429"/>
      <c r="J41" s="430"/>
      <c r="K41" s="446">
        <f>VLOOKUP(A41,EQUIPOS!A6:D154,4,FALSE)</f>
        <v>617473.02681992343</v>
      </c>
      <c r="L41" s="343"/>
      <c r="M41" s="344">
        <v>1</v>
      </c>
      <c r="N41" s="280">
        <f t="shared" si="0"/>
        <v>617473.02681992343</v>
      </c>
    </row>
    <row r="42" spans="1:14">
      <c r="A42" s="119" t="s">
        <v>310</v>
      </c>
      <c r="B42" s="869" t="str">
        <f>VLOOKUP(A42,EQUIPOS!A12:D156,3,FALSE)</f>
        <v>Retroexcavadora A25C</v>
      </c>
      <c r="C42" s="870"/>
      <c r="D42" s="870"/>
      <c r="E42" s="870"/>
      <c r="F42" s="870"/>
      <c r="G42" s="870"/>
      <c r="H42" s="871"/>
      <c r="I42" s="336"/>
      <c r="J42" s="338"/>
      <c r="K42" s="446">
        <f>VLOOKUP(A42,EQUIPOS!A12:D169,4,FALSE)</f>
        <v>190000</v>
      </c>
      <c r="L42" s="431"/>
      <c r="M42" s="432">
        <v>2.5</v>
      </c>
      <c r="N42" s="280">
        <f t="shared" si="0"/>
        <v>76000</v>
      </c>
    </row>
    <row r="43" spans="1:14">
      <c r="B43" s="869"/>
      <c r="C43" s="870"/>
      <c r="D43" s="870"/>
      <c r="E43" s="870"/>
      <c r="F43" s="870"/>
      <c r="G43" s="870"/>
      <c r="H43" s="871"/>
      <c r="I43" s="42"/>
      <c r="J43" s="43"/>
      <c r="K43" s="446"/>
      <c r="L43" s="284"/>
      <c r="M43" s="285"/>
      <c r="N43" s="280"/>
    </row>
    <row r="44" spans="1:14">
      <c r="B44" s="328"/>
      <c r="C44" s="329"/>
      <c r="D44" s="329"/>
      <c r="E44" s="329"/>
      <c r="F44" s="331"/>
      <c r="G44" s="331"/>
      <c r="H44" s="131"/>
      <c r="I44" s="42"/>
      <c r="J44" s="43"/>
      <c r="K44" s="446"/>
      <c r="L44" s="284"/>
      <c r="M44" s="285"/>
      <c r="N44" s="281"/>
    </row>
    <row r="45" spans="1:14">
      <c r="B45" s="877" t="s">
        <v>1036</v>
      </c>
      <c r="C45" s="878"/>
      <c r="D45" s="878"/>
      <c r="E45" s="44"/>
      <c r="F45" s="45"/>
      <c r="G45" s="45"/>
      <c r="H45" s="46"/>
      <c r="I45" s="42"/>
      <c r="J45" s="43"/>
      <c r="K45" s="287"/>
      <c r="L45" s="284"/>
      <c r="M45" s="409">
        <v>0.1</v>
      </c>
      <c r="N45" s="352">
        <f>N83*M45</f>
        <v>8511.2008676833339</v>
      </c>
    </row>
    <row r="46" spans="1:14" ht="15.75" thickBot="1">
      <c r="B46" s="869"/>
      <c r="C46" s="870"/>
      <c r="D46" s="870"/>
      <c r="E46" s="870"/>
      <c r="F46" s="870"/>
      <c r="G46" s="870"/>
      <c r="H46" s="871"/>
      <c r="I46" s="879"/>
      <c r="J46" s="880"/>
      <c r="K46" s="47"/>
      <c r="L46" s="881"/>
      <c r="M46" s="882"/>
      <c r="N46" s="111"/>
    </row>
    <row r="47" spans="1:14" ht="15.75" thickBot="1">
      <c r="B47" s="820" t="s">
        <v>1037</v>
      </c>
      <c r="C47" s="821"/>
      <c r="D47" s="821"/>
      <c r="E47" s="821"/>
      <c r="F47" s="821"/>
      <c r="G47" s="821"/>
      <c r="H47" s="821"/>
      <c r="I47" s="821"/>
      <c r="J47" s="821"/>
      <c r="K47" s="821"/>
      <c r="L47" s="821"/>
      <c r="M47" s="822"/>
      <c r="N47" s="402">
        <f>SUM(N36:N46)</f>
        <v>1023142.0847594764</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3" t="s">
        <v>1029</v>
      </c>
      <c r="K51" s="91" t="s">
        <v>1030</v>
      </c>
      <c r="L51" s="901" t="s">
        <v>1039</v>
      </c>
      <c r="M51" s="900"/>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5955.4149340083159</v>
      </c>
      <c r="N52" s="280">
        <f>K52*M52</f>
        <v>14025.002169589583</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2700</v>
      </c>
      <c r="N53" s="280">
        <f>K53*M53</f>
        <v>333990.56898476492</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387411.63999999996</v>
      </c>
      <c r="N54" s="280">
        <f>K54*M54</f>
        <v>319486.01006153302</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SUM(N52:N58)</f>
        <v>667501.58121588756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7">
        <f>VLOOKUP(A64,TRANSPORTE!A5:D117,4,FALSE)</f>
        <v>1380</v>
      </c>
      <c r="M64" s="908"/>
      <c r="N64" s="295">
        <f>K64*L64</f>
        <v>1794</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7">
        <f>VLOOKUP(A65,TRANSPORTE!A6:D117,4,FALSE)</f>
        <v>53.983775752918163</v>
      </c>
      <c r="M65" s="908"/>
      <c r="N65" s="295">
        <f>K65*L65</f>
        <v>2.6991887876459084</v>
      </c>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1796.6991887876459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974"/>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96"/>
      <c r="C82" s="897"/>
      <c r="D82" s="897"/>
      <c r="E82" s="897"/>
      <c r="F82" s="897"/>
      <c r="G82" s="897"/>
      <c r="H82" s="897"/>
      <c r="I82" s="132"/>
      <c r="J82" s="132"/>
      <c r="K82" s="132"/>
      <c r="L82" s="910"/>
      <c r="M82" s="910"/>
      <c r="N82" s="133"/>
    </row>
    <row r="83" spans="1:14" ht="15.75" thickBot="1">
      <c r="B83" s="909" t="s">
        <v>1037</v>
      </c>
      <c r="C83" s="863"/>
      <c r="D83" s="863"/>
      <c r="E83" s="863"/>
      <c r="F83" s="863"/>
      <c r="G83" s="863"/>
      <c r="H83" s="863"/>
      <c r="I83" s="863"/>
      <c r="J83" s="863"/>
      <c r="K83" s="863"/>
      <c r="L83" s="863"/>
      <c r="M83" s="864"/>
      <c r="N83" s="468">
        <f>SUM(N76:N82)</f>
        <v>85112.008676833328</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N47+N59+N70+N83</f>
        <v>1777552.3738409849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2"/>
      <c r="J89" s="342"/>
      <c r="K89" s="310" t="s">
        <v>1054</v>
      </c>
      <c r="L89" s="867" t="s">
        <v>1055</v>
      </c>
      <c r="M89" s="868"/>
      <c r="N89" s="311"/>
    </row>
    <row r="90" spans="1:14">
      <c r="B90" s="853" t="s">
        <v>1056</v>
      </c>
      <c r="C90" s="854"/>
      <c r="D90" s="854"/>
      <c r="E90" s="854"/>
      <c r="F90" s="854"/>
      <c r="G90" s="854"/>
      <c r="H90" s="854"/>
      <c r="I90" s="93"/>
      <c r="J90" s="94"/>
      <c r="K90" s="312">
        <v>0.2</v>
      </c>
      <c r="L90" s="855">
        <f>N85*K90</f>
        <v>355510.47476819699</v>
      </c>
      <c r="M90" s="856"/>
      <c r="N90" s="57"/>
    </row>
    <row r="91" spans="1:14">
      <c r="B91" s="95" t="s">
        <v>1057</v>
      </c>
      <c r="C91" s="96"/>
      <c r="D91" s="96"/>
      <c r="E91" s="96"/>
      <c r="F91" s="96"/>
      <c r="G91" s="96"/>
      <c r="H91" s="96"/>
      <c r="I91" s="93"/>
      <c r="J91" s="94"/>
      <c r="K91" s="312">
        <v>0.05</v>
      </c>
      <c r="L91" s="855">
        <f>N85*K91</f>
        <v>88877.618692049247</v>
      </c>
      <c r="M91" s="856"/>
      <c r="N91" s="57"/>
    </row>
    <row r="92" spans="1:14" ht="15.75" thickBot="1">
      <c r="B92" s="97" t="s">
        <v>1058</v>
      </c>
      <c r="C92" s="98"/>
      <c r="D92" s="98"/>
      <c r="E92" s="98"/>
      <c r="F92" s="98"/>
      <c r="G92" s="98"/>
      <c r="H92" s="98"/>
      <c r="I92" s="99"/>
      <c r="J92" s="100"/>
      <c r="K92" s="313">
        <v>0.05</v>
      </c>
      <c r="L92" s="857">
        <f>N85*K92</f>
        <v>88877.618692049247</v>
      </c>
      <c r="M92" s="858"/>
      <c r="N92" s="57"/>
    </row>
    <row r="93" spans="1:14" ht="15.75" thickBot="1">
      <c r="B93" s="820" t="s">
        <v>1037</v>
      </c>
      <c r="C93" s="821"/>
      <c r="D93" s="821"/>
      <c r="E93" s="821"/>
      <c r="F93" s="821"/>
      <c r="G93" s="821"/>
      <c r="H93" s="821"/>
      <c r="I93" s="821"/>
      <c r="J93" s="821"/>
      <c r="K93" s="821"/>
      <c r="L93" s="821"/>
      <c r="M93" s="822"/>
      <c r="N93" s="58">
        <f>L90+L91+L92</f>
        <v>533265.71215229551</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2310818.0859932806</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70"/>
      <c r="K125" s="970"/>
      <c r="L125" s="970"/>
      <c r="M125" s="970"/>
      <c r="N125" s="971"/>
    </row>
    <row r="126" spans="2:14" ht="15.75" thickBot="1">
      <c r="B126" s="427" t="s">
        <v>2327</v>
      </c>
      <c r="C126" s="428"/>
      <c r="D126" s="428"/>
      <c r="E126" s="267"/>
      <c r="F126" s="267"/>
      <c r="G126" s="267"/>
      <c r="H126" s="267"/>
      <c r="I126" s="267"/>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182</v>
      </c>
      <c r="B36" s="869" t="str">
        <f>VLOOKUP(A36,EQUIPOS!A6:D154,3,FALSE)</f>
        <v xml:space="preserve">Compresor para penetrar roca
</v>
      </c>
      <c r="C36" s="870"/>
      <c r="D36" s="870"/>
      <c r="E36" s="870"/>
      <c r="F36" s="870"/>
      <c r="G36" s="870"/>
      <c r="H36" s="871"/>
      <c r="I36" s="275"/>
      <c r="J36" s="276"/>
      <c r="K36" s="277">
        <f>VLOOKUP(A36,EQUIPOS!A6:D163,4,FALSE)</f>
        <v>98304.163473818669</v>
      </c>
      <c r="L36" s="278"/>
      <c r="M36" s="279">
        <v>0.125</v>
      </c>
      <c r="N36" s="280">
        <f>K36/M36</f>
        <v>786433.30779054936</v>
      </c>
    </row>
    <row r="37" spans="1:14">
      <c r="A37" s="119" t="s">
        <v>242</v>
      </c>
      <c r="B37" s="869" t="str">
        <f>VLOOKUP(A37,EQUIPOS!A7:D154,3,FALSE)</f>
        <v>Grúa con torre capacidad 1 ton en la punta.</v>
      </c>
      <c r="C37" s="870"/>
      <c r="D37" s="870"/>
      <c r="E37" s="870"/>
      <c r="F37" s="870"/>
      <c r="G37" s="870"/>
      <c r="H37" s="871"/>
      <c r="I37" s="429"/>
      <c r="J37" s="430"/>
      <c r="K37" s="277">
        <f>VLOOKUP(A37,EQUIPOS!A7:D164,4,FALSE)</f>
        <v>200752.71179225206</v>
      </c>
      <c r="L37" s="343"/>
      <c r="M37" s="344">
        <v>2.5</v>
      </c>
      <c r="N37" s="280">
        <f>K37/M37</f>
        <v>80301.084716900819</v>
      </c>
    </row>
    <row r="38" spans="1:14">
      <c r="A38" s="119" t="s">
        <v>267</v>
      </c>
      <c r="B38" s="869" t="str">
        <f>VLOOKUP(A38,EQUIPOS!A8:D154,3,FALSE)</f>
        <v>Motobomba de concreto</v>
      </c>
      <c r="C38" s="870"/>
      <c r="D38" s="870"/>
      <c r="E38" s="870"/>
      <c r="F38" s="870"/>
      <c r="G38" s="870"/>
      <c r="H38" s="871"/>
      <c r="I38" s="429"/>
      <c r="J38" s="430"/>
      <c r="K38" s="446">
        <f>VLOOKUP(A38,EQUIPOS!A8:D165,4,FALSE)</f>
        <v>88189.123031077062</v>
      </c>
      <c r="L38" s="343"/>
      <c r="M38" s="344">
        <v>0.65</v>
      </c>
      <c r="N38" s="280">
        <f>K38/M38</f>
        <v>135675.5738939647</v>
      </c>
    </row>
    <row r="39" spans="1:14">
      <c r="A39" s="119" t="s">
        <v>310</v>
      </c>
      <c r="B39" s="869" t="str">
        <f>VLOOKUP(A39,EQUIPOS!A9:D154,3,FALSE)</f>
        <v>Retroexcavadora A25C</v>
      </c>
      <c r="C39" s="870"/>
      <c r="D39" s="870"/>
      <c r="E39" s="870"/>
      <c r="F39" s="870"/>
      <c r="G39" s="870"/>
      <c r="H39" s="871"/>
      <c r="I39" s="429"/>
      <c r="J39" s="430"/>
      <c r="K39" s="446">
        <f>VLOOKUP(A39,EQUIPOS!A9:D166,4,FALSE)</f>
        <v>190000</v>
      </c>
      <c r="L39" s="343"/>
      <c r="M39" s="344">
        <v>0.65</v>
      </c>
      <c r="N39" s="280">
        <f>K39/M39</f>
        <v>292307.69230769231</v>
      </c>
    </row>
    <row r="40" spans="1:14">
      <c r="A40" s="119"/>
      <c r="B40" s="869"/>
      <c r="C40" s="870"/>
      <c r="D40" s="870"/>
      <c r="E40" s="870"/>
      <c r="F40" s="870"/>
      <c r="G40" s="870"/>
      <c r="H40" s="871"/>
      <c r="I40" s="429"/>
      <c r="J40" s="430"/>
      <c r="K40" s="446"/>
      <c r="L40" s="343"/>
      <c r="M40" s="344"/>
      <c r="N40" s="280"/>
    </row>
    <row r="41" spans="1:14">
      <c r="A41" s="119"/>
      <c r="B41" s="869"/>
      <c r="C41" s="870"/>
      <c r="D41" s="870"/>
      <c r="E41" s="870"/>
      <c r="F41" s="870"/>
      <c r="G41" s="870"/>
      <c r="H41" s="871"/>
      <c r="I41" s="429"/>
      <c r="J41" s="430"/>
      <c r="K41" s="446"/>
      <c r="L41" s="343"/>
      <c r="M41" s="344"/>
      <c r="N41" s="280"/>
    </row>
    <row r="42" spans="1:14">
      <c r="A42" s="119"/>
      <c r="B42" s="869"/>
      <c r="C42" s="870"/>
      <c r="D42" s="870"/>
      <c r="E42" s="870"/>
      <c r="F42" s="870"/>
      <c r="G42" s="870"/>
      <c r="H42" s="871"/>
      <c r="I42" s="336"/>
      <c r="J42" s="338"/>
      <c r="K42" s="446"/>
      <c r="L42" s="431"/>
      <c r="M42" s="432"/>
      <c r="N42" s="280"/>
    </row>
    <row r="43" spans="1:14">
      <c r="B43" s="869"/>
      <c r="C43" s="870"/>
      <c r="D43" s="870"/>
      <c r="E43" s="870"/>
      <c r="F43" s="870"/>
      <c r="G43" s="870"/>
      <c r="H43" s="871"/>
      <c r="I43" s="42"/>
      <c r="J43" s="43"/>
      <c r="K43" s="446"/>
      <c r="L43" s="284"/>
      <c r="M43" s="285"/>
      <c r="N43" s="280"/>
    </row>
    <row r="44" spans="1:14">
      <c r="B44" s="328"/>
      <c r="C44" s="329"/>
      <c r="D44" s="329"/>
      <c r="E44" s="329"/>
      <c r="F44" s="331"/>
      <c r="G44" s="331"/>
      <c r="H44" s="131"/>
      <c r="I44" s="42"/>
      <c r="J44" s="43"/>
      <c r="K44" s="446"/>
      <c r="L44" s="284"/>
      <c r="M44" s="285"/>
      <c r="N44" s="281"/>
    </row>
    <row r="45" spans="1:14">
      <c r="B45" s="877" t="s">
        <v>1036</v>
      </c>
      <c r="C45" s="878"/>
      <c r="D45" s="878"/>
      <c r="E45" s="44"/>
      <c r="F45" s="45"/>
      <c r="G45" s="45"/>
      <c r="H45" s="46"/>
      <c r="I45" s="42"/>
      <c r="J45" s="43"/>
      <c r="K45" s="287"/>
      <c r="L45" s="284"/>
      <c r="M45" s="409">
        <v>0.1</v>
      </c>
      <c r="N45" s="352">
        <f>N87*M45</f>
        <v>44258.244511953337</v>
      </c>
    </row>
    <row r="46" spans="1:14" ht="15.75" thickBot="1">
      <c r="B46" s="869"/>
      <c r="C46" s="870"/>
      <c r="D46" s="870"/>
      <c r="E46" s="870"/>
      <c r="F46" s="870"/>
      <c r="G46" s="870"/>
      <c r="H46" s="871"/>
      <c r="I46" s="879"/>
      <c r="J46" s="880"/>
      <c r="K46" s="47"/>
      <c r="L46" s="881"/>
      <c r="M46" s="882"/>
      <c r="N46" s="111"/>
    </row>
    <row r="47" spans="1:14" ht="15.75" thickBot="1">
      <c r="B47" s="820" t="s">
        <v>1037</v>
      </c>
      <c r="C47" s="821"/>
      <c r="D47" s="821"/>
      <c r="E47" s="821"/>
      <c r="F47" s="821"/>
      <c r="G47" s="821"/>
      <c r="H47" s="821"/>
      <c r="I47" s="821"/>
      <c r="J47" s="821"/>
      <c r="K47" s="821"/>
      <c r="L47" s="821"/>
      <c r="M47" s="822"/>
      <c r="N47" s="402">
        <f>SUM(N36:N46)</f>
        <v>1338975.9032210605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3" t="s">
        <v>1029</v>
      </c>
      <c r="K51" s="91" t="s">
        <v>1030</v>
      </c>
      <c r="L51" s="901" t="s">
        <v>1039</v>
      </c>
      <c r="M51" s="900"/>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2700</v>
      </c>
      <c r="N52" s="280">
        <f>K52*M52</f>
        <v>480946.41933806142</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387411.63999999996</v>
      </c>
      <c r="N53" s="280">
        <f t="shared" ref="N53:N59" si="0">K53*M53</f>
        <v>460059.85448860761</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5619.468450551436</v>
      </c>
      <c r="N54" s="280">
        <f t="shared" si="0"/>
        <v>1685.8405351654308</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3339.1044416320128</v>
      </c>
      <c r="N55" s="280">
        <f t="shared" si="0"/>
        <v>10017.313324896038</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9263.9787862351586</v>
      </c>
      <c r="N56" s="280">
        <f t="shared" si="0"/>
        <v>2315.9946965587897</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1252.1641656120048</v>
      </c>
      <c r="N57" s="280">
        <f t="shared" si="0"/>
        <v>1252.1641656120048</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977.29886096546716</v>
      </c>
      <c r="N58" s="280">
        <f t="shared" si="0"/>
        <v>977.29886096546716</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5497.306092930753</v>
      </c>
      <c r="N59" s="280">
        <f t="shared" si="0"/>
        <v>2517.7661905622849</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20" t="s">
        <v>1037</v>
      </c>
      <c r="C63" s="821"/>
      <c r="D63" s="821"/>
      <c r="E63" s="821"/>
      <c r="F63" s="821"/>
      <c r="G63" s="821"/>
      <c r="H63" s="821"/>
      <c r="I63" s="821"/>
      <c r="J63" s="821"/>
      <c r="K63" s="821"/>
      <c r="L63" s="821"/>
      <c r="M63" s="822"/>
      <c r="N63" s="402">
        <f>SUM(N52:N62)</f>
        <v>959772.65160042886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6" t="s">
        <v>1045</v>
      </c>
      <c r="M67" s="885"/>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7">
        <f>VLOOKUP(A68,TRANSPORTE!A5:D117,4,FALSE)</f>
        <v>1380</v>
      </c>
      <c r="M68" s="908"/>
      <c r="N68" s="295">
        <f>K68*L68</f>
        <v>1794</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7">
        <f>VLOOKUP(A69,TRANSPORTE!A6:D117,4,FALSE)</f>
        <v>53.983775752918163</v>
      </c>
      <c r="M69" s="908"/>
      <c r="N69" s="295">
        <f>K69*L69</f>
        <v>2.6991887876459084</v>
      </c>
    </row>
    <row r="70" spans="1:15">
      <c r="B70" s="52"/>
      <c r="C70" s="53"/>
      <c r="D70" s="53"/>
      <c r="E70" s="53"/>
      <c r="F70" s="53"/>
      <c r="G70" s="53"/>
      <c r="H70" s="319"/>
      <c r="I70" s="287"/>
      <c r="J70" s="294"/>
      <c r="K70" s="287"/>
      <c r="L70" s="907"/>
      <c r="M70" s="908"/>
      <c r="N70" s="295"/>
    </row>
    <row r="71" spans="1:15">
      <c r="B71" s="52"/>
      <c r="C71" s="53"/>
      <c r="D71" s="53"/>
      <c r="E71" s="53"/>
      <c r="F71" s="53"/>
      <c r="G71" s="53"/>
      <c r="H71" s="319"/>
      <c r="I71" s="287"/>
      <c r="J71" s="294"/>
      <c r="K71" s="287"/>
      <c r="L71" s="907"/>
      <c r="M71" s="908"/>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8"/>
      <c r="M73" s="899"/>
      <c r="N73" s="133"/>
    </row>
    <row r="74" spans="1:15" ht="15.75" thickBot="1">
      <c r="B74" s="909" t="s">
        <v>1037</v>
      </c>
      <c r="C74" s="863"/>
      <c r="D74" s="863"/>
      <c r="E74" s="863"/>
      <c r="F74" s="863"/>
      <c r="G74" s="863"/>
      <c r="H74" s="863"/>
      <c r="I74" s="863"/>
      <c r="J74" s="863"/>
      <c r="K74" s="863"/>
      <c r="L74" s="863"/>
      <c r="M74" s="864"/>
      <c r="N74" s="110">
        <f>N68+N69+N70+N71+N72</f>
        <v>1796.6991887876459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9" t="s">
        <v>1047</v>
      </c>
      <c r="C78" s="860"/>
      <c r="D78" s="860"/>
      <c r="E78" s="860"/>
      <c r="F78" s="860"/>
      <c r="G78" s="860"/>
      <c r="H78" s="860"/>
      <c r="I78" s="79" t="s">
        <v>1048</v>
      </c>
      <c r="J78" s="81" t="s">
        <v>1494</v>
      </c>
      <c r="K78" s="80" t="s">
        <v>1050</v>
      </c>
      <c r="L78" s="861" t="s">
        <v>1034</v>
      </c>
      <c r="M78" s="974"/>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96"/>
      <c r="C86" s="897"/>
      <c r="D86" s="897"/>
      <c r="E86" s="897"/>
      <c r="F86" s="897"/>
      <c r="G86" s="897"/>
      <c r="H86" s="897"/>
      <c r="I86" s="132"/>
      <c r="J86" s="132"/>
      <c r="K86" s="132"/>
      <c r="L86" s="910"/>
      <c r="M86" s="910"/>
      <c r="N86" s="51"/>
    </row>
    <row r="87" spans="1:14" ht="15.75" thickBot="1">
      <c r="B87" s="909" t="s">
        <v>1037</v>
      </c>
      <c r="C87" s="863"/>
      <c r="D87" s="863"/>
      <c r="E87" s="863"/>
      <c r="F87" s="863"/>
      <c r="G87" s="863"/>
      <c r="H87" s="863"/>
      <c r="I87" s="863"/>
      <c r="J87" s="863"/>
      <c r="K87" s="863"/>
      <c r="L87" s="863"/>
      <c r="M87" s="864"/>
      <c r="N87" s="309">
        <f>SUM(N80:N86)</f>
        <v>442582.44511953334</v>
      </c>
    </row>
    <row r="88" spans="1:14" ht="15.75" thickBot="1">
      <c r="B88" s="39"/>
      <c r="C88" s="40"/>
      <c r="D88" s="40"/>
      <c r="E88" s="40"/>
      <c r="F88" s="40"/>
      <c r="G88" s="40"/>
      <c r="H88" s="40"/>
      <c r="I88" s="40"/>
      <c r="J88" s="40"/>
      <c r="K88" s="40"/>
      <c r="L88" s="40"/>
      <c r="M88" s="40"/>
      <c r="N88" s="41"/>
    </row>
    <row r="89" spans="1:14" ht="15.75" thickBot="1">
      <c r="B89" s="820" t="s">
        <v>1051</v>
      </c>
      <c r="C89" s="821"/>
      <c r="D89" s="821"/>
      <c r="E89" s="821"/>
      <c r="F89" s="821"/>
      <c r="G89" s="821"/>
      <c r="H89" s="821"/>
      <c r="I89" s="821"/>
      <c r="J89" s="821"/>
      <c r="K89" s="821"/>
      <c r="L89" s="821"/>
      <c r="M89" s="822"/>
      <c r="N89" s="105">
        <f>N47+N63+N74+N87</f>
        <v>2743127.6991298101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5" t="s">
        <v>1053</v>
      </c>
      <c r="C93" s="866"/>
      <c r="D93" s="866"/>
      <c r="E93" s="866"/>
      <c r="F93" s="866"/>
      <c r="G93" s="866"/>
      <c r="H93" s="866"/>
      <c r="I93" s="322"/>
      <c r="J93" s="342"/>
      <c r="K93" s="310" t="s">
        <v>1054</v>
      </c>
      <c r="L93" s="867" t="s">
        <v>1055</v>
      </c>
      <c r="M93" s="868"/>
      <c r="N93" s="311"/>
    </row>
    <row r="94" spans="1:14">
      <c r="B94" s="853" t="s">
        <v>1056</v>
      </c>
      <c r="C94" s="854"/>
      <c r="D94" s="854"/>
      <c r="E94" s="854"/>
      <c r="F94" s="854"/>
      <c r="G94" s="854"/>
      <c r="H94" s="854"/>
      <c r="I94" s="93"/>
      <c r="J94" s="94"/>
      <c r="K94" s="312">
        <v>0.2</v>
      </c>
      <c r="L94" s="855">
        <f>N89*K94</f>
        <v>548625.53982596204</v>
      </c>
      <c r="M94" s="856"/>
      <c r="N94" s="57"/>
    </row>
    <row r="95" spans="1:14">
      <c r="B95" s="95" t="s">
        <v>1057</v>
      </c>
      <c r="C95" s="96"/>
      <c r="D95" s="96"/>
      <c r="E95" s="96"/>
      <c r="F95" s="96"/>
      <c r="G95" s="96"/>
      <c r="H95" s="96"/>
      <c r="I95" s="93"/>
      <c r="J95" s="94"/>
      <c r="K95" s="312">
        <v>0.05</v>
      </c>
      <c r="L95" s="855">
        <f>N89*K95</f>
        <v>137156.38495649051</v>
      </c>
      <c r="M95" s="856"/>
      <c r="N95" s="57"/>
    </row>
    <row r="96" spans="1:14" ht="15.75" thickBot="1">
      <c r="B96" s="97" t="s">
        <v>1058</v>
      </c>
      <c r="C96" s="98"/>
      <c r="D96" s="98"/>
      <c r="E96" s="98"/>
      <c r="F96" s="98"/>
      <c r="G96" s="98"/>
      <c r="H96" s="98"/>
      <c r="I96" s="99"/>
      <c r="J96" s="100"/>
      <c r="K96" s="313">
        <v>0.05</v>
      </c>
      <c r="L96" s="857">
        <f>N89*K96</f>
        <v>137156.38495649051</v>
      </c>
      <c r="M96" s="858"/>
      <c r="N96" s="57"/>
    </row>
    <row r="97" spans="1:14" ht="15.75" thickBot="1">
      <c r="B97" s="820" t="s">
        <v>1037</v>
      </c>
      <c r="C97" s="821"/>
      <c r="D97" s="821"/>
      <c r="E97" s="821"/>
      <c r="F97" s="821"/>
      <c r="G97" s="821"/>
      <c r="H97" s="821"/>
      <c r="I97" s="821"/>
      <c r="J97" s="821"/>
      <c r="K97" s="821"/>
      <c r="L97" s="821"/>
      <c r="M97" s="822"/>
      <c r="N97" s="58">
        <f>L94+L95+L96</f>
        <v>822938.309738943</v>
      </c>
    </row>
    <row r="98" spans="1:14" ht="15.75" thickBot="1">
      <c r="B98" s="39"/>
      <c r="C98" s="40"/>
      <c r="D98" s="40"/>
      <c r="E98" s="40"/>
      <c r="F98" s="40"/>
      <c r="G98" s="40"/>
      <c r="H98" s="40"/>
      <c r="I98" s="40"/>
      <c r="J98" s="40"/>
      <c r="K98" s="40"/>
      <c r="L98" s="40"/>
      <c r="M98" s="40"/>
      <c r="N98" s="41"/>
    </row>
    <row r="99" spans="1:14" ht="15.75" thickBot="1">
      <c r="A99" t="s">
        <v>2122</v>
      </c>
      <c r="B99" s="820" t="s">
        <v>1059</v>
      </c>
      <c r="C99" s="821"/>
      <c r="D99" s="821"/>
      <c r="E99" s="821"/>
      <c r="F99" s="821"/>
      <c r="G99" s="821"/>
      <c r="H99" s="821"/>
      <c r="I99" s="821"/>
      <c r="J99" s="821"/>
      <c r="K99" s="821"/>
      <c r="L99" s="821"/>
      <c r="M99" s="822"/>
      <c r="N99" s="196">
        <f>N89+N97</f>
        <v>3566066.008868753</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64" t="s">
        <v>2324</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2325</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70"/>
      <c r="K129" s="970"/>
      <c r="L129" s="970"/>
      <c r="M129" s="970"/>
      <c r="N129" s="971"/>
    </row>
    <row r="130" spans="2:14" ht="15.75" thickBot="1">
      <c r="B130" s="427" t="s">
        <v>2327</v>
      </c>
      <c r="C130" s="428"/>
      <c r="D130" s="428"/>
      <c r="E130" s="267"/>
      <c r="F130" s="267"/>
      <c r="G130" s="267"/>
      <c r="H130" s="267"/>
      <c r="I130" s="267"/>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40.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2" hidden="1" customHeight="1" thickBot="1">
      <c r="B30" s="77" t="s">
        <v>1027</v>
      </c>
      <c r="C30" s="799" t="s">
        <v>1028</v>
      </c>
      <c r="D30" s="800"/>
      <c r="E30" s="800"/>
      <c r="F30" s="800"/>
      <c r="G30" s="800"/>
      <c r="H30" s="800"/>
      <c r="I30" s="800"/>
      <c r="J30" s="78"/>
      <c r="K30" s="315"/>
      <c r="L30" s="796" t="s">
        <v>1029</v>
      </c>
      <c r="M30" s="797"/>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5"/>
      <c r="J36" s="276"/>
      <c r="K36" s="277">
        <f>VLOOKUP(A36,EQUIPOS!A6:D163,4,FALSE)</f>
        <v>86575</v>
      </c>
      <c r="L36" s="278"/>
      <c r="M36" s="279">
        <v>0.16</v>
      </c>
      <c r="N36" s="280">
        <f>K36/M36</f>
        <v>541093.75</v>
      </c>
    </row>
    <row r="37" spans="1:14">
      <c r="A37" s="119" t="s">
        <v>261</v>
      </c>
      <c r="B37" s="869" t="str">
        <f>VLOOKUP(A37,EQUIPOS!A7:D154,3,FALSE)</f>
        <v xml:space="preserve">Motobomba 3 PULGADAS (incluye operario)
</v>
      </c>
      <c r="C37" s="870"/>
      <c r="D37" s="870"/>
      <c r="E37" s="870"/>
      <c r="F37" s="870"/>
      <c r="G37" s="870"/>
      <c r="H37" s="871"/>
      <c r="I37" s="429"/>
      <c r="J37" s="430"/>
      <c r="K37" s="277">
        <f>VLOOKUP(A37,EQUIPOS!A7:D164,4,FALSE)</f>
        <v>15000</v>
      </c>
      <c r="L37" s="343"/>
      <c r="M37" s="344">
        <v>0.16</v>
      </c>
      <c r="N37" s="280">
        <f>K37/M37</f>
        <v>93750</v>
      </c>
    </row>
    <row r="38" spans="1:14">
      <c r="A38" s="119"/>
      <c r="B38" s="869"/>
      <c r="C38" s="870"/>
      <c r="D38" s="870"/>
      <c r="E38" s="870"/>
      <c r="F38" s="870"/>
      <c r="G38" s="870"/>
      <c r="H38" s="871"/>
      <c r="I38" s="429"/>
      <c r="J38" s="430"/>
      <c r="K38" s="446"/>
      <c r="L38" s="343"/>
      <c r="M38" s="344"/>
      <c r="N38" s="280"/>
    </row>
    <row r="39" spans="1:14">
      <c r="A39" s="119"/>
      <c r="B39" s="869"/>
      <c r="C39" s="870"/>
      <c r="D39" s="870"/>
      <c r="E39" s="870"/>
      <c r="F39" s="870"/>
      <c r="G39" s="870"/>
      <c r="H39" s="871"/>
      <c r="I39" s="429"/>
      <c r="J39" s="430"/>
      <c r="K39" s="446"/>
      <c r="L39" s="343"/>
      <c r="M39" s="344"/>
      <c r="N39" s="280"/>
    </row>
    <row r="40" spans="1:14">
      <c r="A40" s="119"/>
      <c r="B40" s="869"/>
      <c r="C40" s="870"/>
      <c r="D40" s="870"/>
      <c r="E40" s="870"/>
      <c r="F40" s="870"/>
      <c r="G40" s="870"/>
      <c r="H40" s="871"/>
      <c r="I40" s="336"/>
      <c r="J40" s="338"/>
      <c r="K40" s="446"/>
      <c r="L40" s="431"/>
      <c r="M40" s="432"/>
      <c r="N40" s="280"/>
    </row>
    <row r="41" spans="1:14">
      <c r="B41" s="869"/>
      <c r="C41" s="870"/>
      <c r="D41" s="870"/>
      <c r="E41" s="870"/>
      <c r="F41" s="870"/>
      <c r="G41" s="870"/>
      <c r="H41" s="871"/>
      <c r="I41" s="42"/>
      <c r="J41" s="43"/>
      <c r="K41" s="446"/>
      <c r="L41" s="284"/>
      <c r="M41" s="285"/>
      <c r="N41" s="280"/>
    </row>
    <row r="42" spans="1:14">
      <c r="B42" s="328"/>
      <c r="C42" s="329"/>
      <c r="D42" s="329"/>
      <c r="E42" s="329"/>
      <c r="F42" s="331"/>
      <c r="G42" s="331"/>
      <c r="H42" s="131"/>
      <c r="I42" s="42"/>
      <c r="J42" s="43"/>
      <c r="K42" s="446"/>
      <c r="L42" s="284"/>
      <c r="M42" s="285"/>
      <c r="N42" s="281"/>
    </row>
    <row r="43" spans="1:14">
      <c r="B43" s="877" t="s">
        <v>1036</v>
      </c>
      <c r="C43" s="878"/>
      <c r="D43" s="878"/>
      <c r="E43" s="44"/>
      <c r="F43" s="45"/>
      <c r="G43" s="45"/>
      <c r="H43" s="46"/>
      <c r="I43" s="42"/>
      <c r="J43" s="43"/>
      <c r="K43" s="287"/>
      <c r="L43" s="284"/>
      <c r="M43" s="409">
        <v>0.05</v>
      </c>
      <c r="N43" s="352">
        <f>N77*M43</f>
        <v>11968.876220179687</v>
      </c>
    </row>
    <row r="44" spans="1:14" ht="15.75" thickBot="1">
      <c r="B44" s="869"/>
      <c r="C44" s="870"/>
      <c r="D44" s="870"/>
      <c r="E44" s="870"/>
      <c r="F44" s="870"/>
      <c r="G44" s="870"/>
      <c r="H44" s="871"/>
      <c r="I44" s="879"/>
      <c r="J44" s="880"/>
      <c r="K44" s="47"/>
      <c r="L44" s="881"/>
      <c r="M44" s="882"/>
      <c r="N44" s="111"/>
    </row>
    <row r="45" spans="1:14" ht="15.75" thickBot="1">
      <c r="B45" s="820" t="s">
        <v>1037</v>
      </c>
      <c r="C45" s="821"/>
      <c r="D45" s="821"/>
      <c r="E45" s="821"/>
      <c r="F45" s="821"/>
      <c r="G45" s="821"/>
      <c r="H45" s="821"/>
      <c r="I45" s="821"/>
      <c r="J45" s="821"/>
      <c r="K45" s="821"/>
      <c r="L45" s="821"/>
      <c r="M45" s="822"/>
      <c r="N45" s="402">
        <f>SUM(N36:N44)</f>
        <v>646812.62622017972</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3" t="s">
        <v>1029</v>
      </c>
      <c r="K49" s="91" t="s">
        <v>1030</v>
      </c>
      <c r="L49" s="901" t="s">
        <v>1039</v>
      </c>
      <c r="M49" s="900"/>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9263.9787862351586</v>
      </c>
      <c r="N50" s="280">
        <f>K50*M50</f>
        <v>1852.7957572470318</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1252.1641656120048</v>
      </c>
      <c r="N51" s="280">
        <f>K51*M51</f>
        <v>1252.1641656120048</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977.29886096546716</v>
      </c>
      <c r="N52" s="280">
        <f>K52*M52</f>
        <v>488.64943048273358</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2952.2569758331824</v>
      </c>
      <c r="N53" s="280">
        <f>K53*M53</f>
        <v>442838.54637497739</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400594.45999999996</v>
      </c>
      <c r="N54" s="280">
        <f>K54*M54</f>
        <v>400594.45999999996</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847026.61572831916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7">
        <f>VLOOKUP(A63,TRANSPORTE!A5:D117,4,FALSE)</f>
        <v>1380</v>
      </c>
      <c r="M63" s="908"/>
      <c r="N63" s="295">
        <f>K63*L63</f>
        <v>1380</v>
      </c>
    </row>
    <row r="64" spans="1:14">
      <c r="B64" s="52"/>
      <c r="C64" s="53"/>
      <c r="D64" s="53"/>
      <c r="E64" s="53"/>
      <c r="F64" s="53"/>
      <c r="G64" s="53"/>
      <c r="H64" s="319"/>
      <c r="I64" s="287"/>
      <c r="J64" s="294"/>
      <c r="K64" s="287"/>
      <c r="L64" s="907"/>
      <c r="M64" s="908"/>
      <c r="N64" s="295"/>
    </row>
    <row r="65" spans="1:15">
      <c r="B65" s="52"/>
      <c r="C65" s="53"/>
      <c r="D65" s="53"/>
      <c r="E65" s="53"/>
      <c r="F65" s="53"/>
      <c r="G65" s="53"/>
      <c r="H65" s="319"/>
      <c r="I65" s="287"/>
      <c r="J65" s="294"/>
      <c r="K65" s="287"/>
      <c r="L65" s="907"/>
      <c r="M65" s="908"/>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8"/>
      <c r="M67" s="899"/>
      <c r="N67" s="133"/>
    </row>
    <row r="68" spans="1:15" ht="15.75" thickBot="1">
      <c r="B68" s="909" t="s">
        <v>1037</v>
      </c>
      <c r="C68" s="863"/>
      <c r="D68" s="863"/>
      <c r="E68" s="863"/>
      <c r="F68" s="863"/>
      <c r="G68" s="863"/>
      <c r="H68" s="863"/>
      <c r="I68" s="863"/>
      <c r="J68" s="863"/>
      <c r="K68" s="863"/>
      <c r="L68" s="863"/>
      <c r="M68" s="864"/>
      <c r="N68" s="110">
        <f>SUM(N63:N67)</f>
        <v>1380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9" t="s">
        <v>1047</v>
      </c>
      <c r="C72" s="860"/>
      <c r="D72" s="860"/>
      <c r="E72" s="860"/>
      <c r="F72" s="860"/>
      <c r="G72" s="860"/>
      <c r="H72" s="860"/>
      <c r="I72" s="79" t="s">
        <v>1048</v>
      </c>
      <c r="J72" s="81" t="s">
        <v>1494</v>
      </c>
      <c r="K72" s="80" t="s">
        <v>1050</v>
      </c>
      <c r="L72" s="861" t="s">
        <v>1034</v>
      </c>
      <c r="M72" s="862"/>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SUM(N73:N76)</f>
        <v>239377.52440359374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N45+N58+N68+N77</f>
        <v>1734596.7663520926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346919.35327041853</v>
      </c>
      <c r="M84" s="856"/>
      <c r="N84" s="57"/>
    </row>
    <row r="85" spans="1:14">
      <c r="B85" s="95" t="s">
        <v>1057</v>
      </c>
      <c r="C85" s="96"/>
      <c r="D85" s="96"/>
      <c r="E85" s="96"/>
      <c r="F85" s="96"/>
      <c r="G85" s="96"/>
      <c r="H85" s="96"/>
      <c r="I85" s="93"/>
      <c r="J85" s="94"/>
      <c r="K85" s="312">
        <v>0.05</v>
      </c>
      <c r="L85" s="855">
        <f>N79*K85</f>
        <v>86729.838317604634</v>
      </c>
      <c r="M85" s="856"/>
      <c r="N85" s="57"/>
    </row>
    <row r="86" spans="1:14" ht="15.75" thickBot="1">
      <c r="B86" s="97" t="s">
        <v>1058</v>
      </c>
      <c r="C86" s="98"/>
      <c r="D86" s="98"/>
      <c r="E86" s="98"/>
      <c r="F86" s="98"/>
      <c r="G86" s="98"/>
      <c r="H86" s="98"/>
      <c r="I86" s="99"/>
      <c r="J86" s="100"/>
      <c r="K86" s="313">
        <v>0.05</v>
      </c>
      <c r="L86" s="857">
        <f>N79*K86</f>
        <v>86729.838317604634</v>
      </c>
      <c r="M86" s="858"/>
      <c r="N86" s="57"/>
    </row>
    <row r="87" spans="1:14" ht="15.75" thickBot="1">
      <c r="B87" s="820" t="s">
        <v>1037</v>
      </c>
      <c r="C87" s="821"/>
      <c r="D87" s="821"/>
      <c r="E87" s="821"/>
      <c r="F87" s="821"/>
      <c r="G87" s="821"/>
      <c r="H87" s="821"/>
      <c r="I87" s="821"/>
      <c r="J87" s="821"/>
      <c r="K87" s="821"/>
      <c r="L87" s="821"/>
      <c r="M87" s="822"/>
      <c r="N87" s="58">
        <f>L84+L85+L86</f>
        <v>520379.02990562777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2254975.7962577203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38.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460"/>
      <c r="L30" s="796" t="s">
        <v>1029</v>
      </c>
      <c r="M30" s="797"/>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5"/>
      <c r="J36" s="276"/>
      <c r="K36" s="277">
        <f>VLOOKUP(A36,EQUIPOS!A6:D163,4,FALSE)</f>
        <v>39000</v>
      </c>
      <c r="L36" s="278"/>
      <c r="M36" s="279">
        <v>0.01</v>
      </c>
      <c r="N36" s="280">
        <f t="shared" ref="N36:N41" si="0">K36/M36</f>
        <v>3900000</v>
      </c>
    </row>
    <row r="37" spans="1:14">
      <c r="A37" s="119" t="s">
        <v>192</v>
      </c>
      <c r="B37" s="869" t="str">
        <f>VLOOKUP(A37,EQUIPOS!A7:D154,3,FALSE)</f>
        <v>Equipo de acarreo interno</v>
      </c>
      <c r="C37" s="870"/>
      <c r="D37" s="870"/>
      <c r="E37" s="870"/>
      <c r="F37" s="870"/>
      <c r="G37" s="870"/>
      <c r="H37" s="871"/>
      <c r="I37" s="429"/>
      <c r="J37" s="430"/>
      <c r="K37" s="277">
        <f>VLOOKUP(A37,EQUIPOS!A7:D164,4,FALSE)</f>
        <v>59081.673052362719</v>
      </c>
      <c r="L37" s="343"/>
      <c r="M37" s="344">
        <v>0.05</v>
      </c>
      <c r="N37" s="280">
        <f t="shared" si="0"/>
        <v>1181633.4610472543</v>
      </c>
    </row>
    <row r="38" spans="1:14">
      <c r="A38" s="119" t="s">
        <v>217</v>
      </c>
      <c r="B38" s="869" t="str">
        <f>VLOOKUP(A38,EQUIPOS!A8:D154,3,FALSE)</f>
        <v>Equipo de soldadura y de acetileno (incluye soldadura)</v>
      </c>
      <c r="C38" s="870"/>
      <c r="D38" s="870"/>
      <c r="E38" s="870"/>
      <c r="F38" s="870"/>
      <c r="G38" s="870"/>
      <c r="H38" s="871"/>
      <c r="I38" s="429"/>
      <c r="J38" s="430"/>
      <c r="K38" s="277">
        <f>VLOOKUP(A38,EQUIPOS!A8:D165,4,FALSE)</f>
        <v>29000</v>
      </c>
      <c r="L38" s="343"/>
      <c r="M38" s="344">
        <v>0.01</v>
      </c>
      <c r="N38" s="280">
        <f t="shared" si="0"/>
        <v>2900000</v>
      </c>
    </row>
    <row r="39" spans="1:14">
      <c r="A39" s="119" t="s">
        <v>242</v>
      </c>
      <c r="B39" s="869" t="str">
        <f>VLOOKUP(A39,EQUIPOS!A9:D154,3,FALSE)</f>
        <v>Grúa con torre capacidad 1 ton en la punta.</v>
      </c>
      <c r="C39" s="870"/>
      <c r="D39" s="870"/>
      <c r="E39" s="870"/>
      <c r="F39" s="870"/>
      <c r="G39" s="870"/>
      <c r="H39" s="871"/>
      <c r="I39" s="429"/>
      <c r="J39" s="430"/>
      <c r="K39" s="277">
        <f>VLOOKUP(A39,EQUIPOS!A9:D166,4,FALSE)</f>
        <v>200752.71179225206</v>
      </c>
      <c r="L39" s="343"/>
      <c r="M39" s="344">
        <v>0.04</v>
      </c>
      <c r="N39" s="280">
        <f t="shared" si="0"/>
        <v>5018817.7948063016</v>
      </c>
    </row>
    <row r="40" spans="1:14">
      <c r="A40" s="119" t="s">
        <v>255</v>
      </c>
      <c r="B40" s="869" t="str">
        <f>VLOOKUP(A40,EQUIPOS!A10:D154,3,FALSE)</f>
        <v>Manómetro cable de acero para bajar la celda</v>
      </c>
      <c r="C40" s="870"/>
      <c r="D40" s="870"/>
      <c r="E40" s="870"/>
      <c r="F40" s="870"/>
      <c r="G40" s="870"/>
      <c r="H40" s="871"/>
      <c r="I40" s="336"/>
      <c r="J40" s="338"/>
      <c r="K40" s="277">
        <f>VLOOKUP(A40,EQUIPOS!A10:D167,4,FALSE)</f>
        <v>579528.52277564933</v>
      </c>
      <c r="L40" s="431"/>
      <c r="M40" s="432">
        <v>1</v>
      </c>
      <c r="N40" s="280">
        <f t="shared" si="0"/>
        <v>579528.52277564933</v>
      </c>
    </row>
    <row r="41" spans="1:14">
      <c r="A41" t="s">
        <v>320</v>
      </c>
      <c r="B41" s="869" t="str">
        <f>VLOOKUP(A41,EQUIPOS!A11:D155,3,FALSE)</f>
        <v>Retroexcavadora sobre llantas, motor 62HP, Profundidad de excavación de 5.41 metros.</v>
      </c>
      <c r="C41" s="870"/>
      <c r="D41" s="870"/>
      <c r="E41" s="870"/>
      <c r="F41" s="870"/>
      <c r="G41" s="870"/>
      <c r="H41" s="871"/>
      <c r="I41" s="42"/>
      <c r="J41" s="43"/>
      <c r="K41" s="277">
        <f>VLOOKUP(A41,EQUIPOS!A11:D168,4,FALSE)</f>
        <v>125000</v>
      </c>
      <c r="L41" s="284"/>
      <c r="M41" s="285">
        <v>0.2</v>
      </c>
      <c r="N41" s="280">
        <f t="shared" si="0"/>
        <v>625000</v>
      </c>
    </row>
    <row r="42" spans="1:14">
      <c r="B42" s="328"/>
      <c r="C42" s="329"/>
      <c r="D42" s="329"/>
      <c r="E42" s="329"/>
      <c r="F42" s="331"/>
      <c r="G42" s="331"/>
      <c r="H42" s="131"/>
      <c r="I42" s="42"/>
      <c r="J42" s="43"/>
      <c r="K42" s="446"/>
      <c r="L42" s="284"/>
      <c r="M42" s="285"/>
      <c r="N42" s="281"/>
    </row>
    <row r="43" spans="1:14">
      <c r="B43" s="877" t="s">
        <v>1036</v>
      </c>
      <c r="C43" s="878"/>
      <c r="D43" s="878"/>
      <c r="E43" s="44"/>
      <c r="F43" s="45"/>
      <c r="G43" s="45"/>
      <c r="H43" s="46"/>
      <c r="I43" s="42"/>
      <c r="J43" s="43"/>
      <c r="K43" s="287"/>
      <c r="L43" s="284"/>
      <c r="M43" s="409">
        <v>0.01</v>
      </c>
      <c r="N43" s="352">
        <f>N81*M43</f>
        <v>40222.408211598995</v>
      </c>
    </row>
    <row r="44" spans="1:14" ht="15.75" thickBot="1">
      <c r="B44" s="869"/>
      <c r="C44" s="870"/>
      <c r="D44" s="870"/>
      <c r="E44" s="870"/>
      <c r="F44" s="870"/>
      <c r="G44" s="870"/>
      <c r="H44" s="871"/>
      <c r="I44" s="879"/>
      <c r="J44" s="880"/>
      <c r="K44" s="47"/>
      <c r="L44" s="881"/>
      <c r="M44" s="882"/>
      <c r="N44" s="111"/>
    </row>
    <row r="45" spans="1:14" ht="15.75" thickBot="1">
      <c r="B45" s="820" t="s">
        <v>1037</v>
      </c>
      <c r="C45" s="821"/>
      <c r="D45" s="821"/>
      <c r="E45" s="821"/>
      <c r="F45" s="821"/>
      <c r="G45" s="821"/>
      <c r="H45" s="821"/>
      <c r="I45" s="821"/>
      <c r="J45" s="821"/>
      <c r="K45" s="821"/>
      <c r="L45" s="821"/>
      <c r="M45" s="822"/>
      <c r="N45" s="402">
        <f>SUM(N36:N44)</f>
        <v>14245202.186840804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3" t="s">
        <v>1029</v>
      </c>
      <c r="K49" s="91" t="s">
        <v>1030</v>
      </c>
      <c r="L49" s="901" t="s">
        <v>1039</v>
      </c>
      <c r="M49" s="90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12623443.620803952</v>
      </c>
      <c r="N50" s="280">
        <f t="shared" ref="N50:N55" si="1">K50*M50</f>
        <v>12623443.620803952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72829.125534864084</v>
      </c>
      <c r="N51" s="280">
        <f t="shared" si="1"/>
        <v>2184873.7660459224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1222030.7840655695</v>
      </c>
      <c r="N52" s="280">
        <f t="shared" si="1"/>
        <v>2444061.568131139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759340.85457723122</v>
      </c>
      <c r="N53" s="280">
        <f t="shared" si="1"/>
        <v>3796704.2728861561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5568.567468209485</v>
      </c>
      <c r="N54" s="280">
        <f t="shared" si="1"/>
        <v>334114.04809256911</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35182.758994756819</v>
      </c>
      <c r="N55" s="280">
        <f t="shared" si="1"/>
        <v>422193.10793708183</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21805390.383896824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7">
        <f>VLOOKUP(A63,TRANSPORTE!A5:D117,4,FALSE)</f>
        <v>787199.60030751606</v>
      </c>
      <c r="M63" s="908"/>
      <c r="N63" s="295">
        <f>K63*L63</f>
        <v>787199.60030751606</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7">
        <f>VLOOKUP(A64,TRANSPORTE!A6:D117,4,FALSE)</f>
        <v>92417.870439314953</v>
      </c>
      <c r="M64" s="908"/>
      <c r="N64" s="295">
        <f>K64*L64</f>
        <v>739342.96351451962</v>
      </c>
    </row>
    <row r="65" spans="1:15">
      <c r="A65" t="s">
        <v>1483</v>
      </c>
      <c r="B65" s="52" t="str">
        <f>VLOOKUP(A65,TRANSPORTE!A6:D117,3,FALSE)</f>
        <v>Pasajes aéreos</v>
      </c>
      <c r="C65" s="53"/>
      <c r="D65" s="53"/>
      <c r="E65" s="53"/>
      <c r="F65" s="53"/>
      <c r="G65" s="53"/>
      <c r="H65" s="319" t="s">
        <v>1029</v>
      </c>
      <c r="I65" s="287">
        <v>3</v>
      </c>
      <c r="J65" s="294">
        <v>1</v>
      </c>
      <c r="K65" s="287">
        <f>I65*J65</f>
        <v>3</v>
      </c>
      <c r="L65" s="907">
        <f>VLOOKUP(A65,TRANSPORTE!A6:D117,4,FALSE)</f>
        <v>447021.22114668647</v>
      </c>
      <c r="M65" s="908"/>
      <c r="N65" s="295">
        <f>K65*L65</f>
        <v>1341063.6634400594</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8"/>
      <c r="M67" s="899"/>
      <c r="N67" s="133"/>
    </row>
    <row r="68" spans="1:15" ht="15.75" thickBot="1">
      <c r="B68" s="909" t="s">
        <v>1037</v>
      </c>
      <c r="C68" s="863"/>
      <c r="D68" s="863"/>
      <c r="E68" s="863"/>
      <c r="F68" s="863"/>
      <c r="G68" s="863"/>
      <c r="H68" s="863"/>
      <c r="I68" s="863"/>
      <c r="J68" s="863"/>
      <c r="K68" s="863"/>
      <c r="L68" s="863"/>
      <c r="M68" s="864"/>
      <c r="N68" s="110">
        <f>SUM(N63:N67)</f>
        <v>2867606.2272620951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42940439.619159624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8588087.9238319248</v>
      </c>
      <c r="M88" s="856"/>
      <c r="N88" s="57"/>
    </row>
    <row r="89" spans="1:14">
      <c r="B89" s="95" t="s">
        <v>1057</v>
      </c>
      <c r="C89" s="96"/>
      <c r="D89" s="96"/>
      <c r="E89" s="96"/>
      <c r="F89" s="96"/>
      <c r="G89" s="96"/>
      <c r="H89" s="96"/>
      <c r="I89" s="93"/>
      <c r="J89" s="94"/>
      <c r="K89" s="312">
        <v>0.05</v>
      </c>
      <c r="L89" s="855">
        <f>N83*K89</f>
        <v>2147021.9809579812</v>
      </c>
      <c r="M89" s="856"/>
      <c r="N89" s="57"/>
    </row>
    <row r="90" spans="1:14" ht="15.75" thickBot="1">
      <c r="B90" s="97" t="s">
        <v>1058</v>
      </c>
      <c r="C90" s="98"/>
      <c r="D90" s="98"/>
      <c r="E90" s="98"/>
      <c r="F90" s="98"/>
      <c r="G90" s="98"/>
      <c r="H90" s="98"/>
      <c r="I90" s="99"/>
      <c r="J90" s="100"/>
      <c r="K90" s="313">
        <v>0.05</v>
      </c>
      <c r="L90" s="857">
        <f>N83*K90</f>
        <v>2147021.9809579812</v>
      </c>
      <c r="M90" s="858"/>
      <c r="N90" s="57"/>
    </row>
    <row r="91" spans="1:14" ht="15.75" thickBot="1">
      <c r="B91" s="820" t="s">
        <v>1037</v>
      </c>
      <c r="C91" s="821"/>
      <c r="D91" s="821"/>
      <c r="E91" s="821"/>
      <c r="F91" s="821"/>
      <c r="G91" s="821"/>
      <c r="H91" s="821"/>
      <c r="I91" s="821"/>
      <c r="J91" s="821"/>
      <c r="K91" s="821"/>
      <c r="L91" s="821"/>
      <c r="M91" s="822"/>
      <c r="N91" s="58">
        <f>L88+L89+L90</f>
        <v>12882131.885747887</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55822571.504907511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t="s">
        <v>121</v>
      </c>
      <c r="B36" s="869" t="str">
        <f>VLOOKUP(A36,EQUIPOS!A6:D154,3,FALSE)</f>
        <v>Bomba eléctrica para accionar la celda</v>
      </c>
      <c r="C36" s="870"/>
      <c r="D36" s="870"/>
      <c r="E36" s="870"/>
      <c r="F36" s="870"/>
      <c r="G36" s="870"/>
      <c r="H36" s="871"/>
      <c r="I36" s="275"/>
      <c r="J36" s="276"/>
      <c r="K36" s="277">
        <f>VLOOKUP(A36,EQUIPOS!A6:D163,4,FALSE)</f>
        <v>39000</v>
      </c>
      <c r="L36" s="278"/>
      <c r="M36" s="279">
        <v>0.01</v>
      </c>
      <c r="N36" s="280">
        <f>K36/M36</f>
        <v>3900000</v>
      </c>
    </row>
    <row r="37" spans="1:16">
      <c r="A37" s="119" t="s">
        <v>217</v>
      </c>
      <c r="B37" s="869" t="str">
        <f>VLOOKUP(A37,EQUIPOS!A7:D154,3,FALSE)</f>
        <v>Equipo de soldadura y de acetileno (incluye soldadura)</v>
      </c>
      <c r="C37" s="870"/>
      <c r="D37" s="870"/>
      <c r="E37" s="870"/>
      <c r="F37" s="870"/>
      <c r="G37" s="870"/>
      <c r="H37" s="871"/>
      <c r="I37" s="429"/>
      <c r="J37" s="430"/>
      <c r="K37" s="277">
        <f>VLOOKUP(A37,EQUIPOS!A7:D164,4,FALSE)</f>
        <v>29000</v>
      </c>
      <c r="L37" s="343"/>
      <c r="M37" s="344">
        <v>0.01</v>
      </c>
      <c r="N37" s="280">
        <f>K37/M37</f>
        <v>2900000</v>
      </c>
    </row>
    <row r="38" spans="1:16">
      <c r="A38" s="119" t="s">
        <v>255</v>
      </c>
      <c r="B38" s="869" t="str">
        <f>VLOOKUP(A38,EQUIPOS!A8:D154,3,FALSE)</f>
        <v>Manómetro cable de acero para bajar la celda</v>
      </c>
      <c r="C38" s="870"/>
      <c r="D38" s="870"/>
      <c r="E38" s="870"/>
      <c r="F38" s="870"/>
      <c r="G38" s="870"/>
      <c r="H38" s="871"/>
      <c r="I38" s="429"/>
      <c r="J38" s="430"/>
      <c r="K38" s="277">
        <f>VLOOKUP(A38,EQUIPOS!A8:D165,4,FALSE)</f>
        <v>579528.52277564933</v>
      </c>
      <c r="L38" s="343"/>
      <c r="M38" s="344">
        <v>1</v>
      </c>
      <c r="N38" s="280">
        <f>K38/M38</f>
        <v>579528.52277564933</v>
      </c>
    </row>
    <row r="39" spans="1:16">
      <c r="A39" s="119"/>
      <c r="B39" s="869"/>
      <c r="C39" s="870"/>
      <c r="D39" s="870"/>
      <c r="E39" s="870"/>
      <c r="F39" s="870"/>
      <c r="G39" s="870"/>
      <c r="H39" s="871"/>
      <c r="I39" s="429"/>
      <c r="J39" s="430"/>
      <c r="K39" s="277"/>
      <c r="L39" s="343"/>
      <c r="M39" s="344"/>
      <c r="N39" s="280"/>
    </row>
    <row r="40" spans="1:16">
      <c r="A40" s="119"/>
      <c r="B40" s="869"/>
      <c r="C40" s="870"/>
      <c r="D40" s="870"/>
      <c r="E40" s="870"/>
      <c r="F40" s="870"/>
      <c r="G40" s="870"/>
      <c r="H40" s="871"/>
      <c r="I40" s="336"/>
      <c r="J40" s="338"/>
      <c r="K40" s="277"/>
      <c r="L40" s="431"/>
      <c r="M40" s="432"/>
      <c r="N40" s="280"/>
    </row>
    <row r="41" spans="1:16">
      <c r="B41" s="869"/>
      <c r="C41" s="870"/>
      <c r="D41" s="870"/>
      <c r="E41" s="870"/>
      <c r="F41" s="870"/>
      <c r="G41" s="870"/>
      <c r="H41" s="871"/>
      <c r="I41" s="42"/>
      <c r="J41" s="43"/>
      <c r="K41" s="277"/>
      <c r="L41" s="284"/>
      <c r="M41" s="285"/>
      <c r="N41" s="280"/>
    </row>
    <row r="42" spans="1:16">
      <c r="B42" s="328"/>
      <c r="C42" s="329"/>
      <c r="D42" s="329"/>
      <c r="E42" s="329"/>
      <c r="F42" s="331"/>
      <c r="G42" s="331"/>
      <c r="H42" s="131"/>
      <c r="I42" s="42"/>
      <c r="J42" s="43"/>
      <c r="K42" s="446"/>
      <c r="L42" s="284"/>
      <c r="M42" s="285"/>
      <c r="N42" s="281"/>
    </row>
    <row r="43" spans="1:16">
      <c r="B43" s="877" t="s">
        <v>1036</v>
      </c>
      <c r="C43" s="878"/>
      <c r="D43" s="878"/>
      <c r="E43" s="44"/>
      <c r="F43" s="45"/>
      <c r="G43" s="45"/>
      <c r="H43" s="46"/>
      <c r="I43" s="42"/>
      <c r="J43" s="43"/>
      <c r="K43" s="287"/>
      <c r="L43" s="284"/>
      <c r="M43" s="409">
        <v>0.01</v>
      </c>
      <c r="N43" s="352">
        <f>N81*M43</f>
        <v>40222.408211598995</v>
      </c>
    </row>
    <row r="44" spans="1:16" ht="15.75" thickBot="1">
      <c r="B44" s="869"/>
      <c r="C44" s="870"/>
      <c r="D44" s="870"/>
      <c r="E44" s="870"/>
      <c r="F44" s="870"/>
      <c r="G44" s="870"/>
      <c r="H44" s="871"/>
      <c r="I44" s="879"/>
      <c r="J44" s="880"/>
      <c r="K44" s="47"/>
      <c r="L44" s="881"/>
      <c r="M44" s="882"/>
      <c r="N44" s="111"/>
    </row>
    <row r="45" spans="1:16" ht="15.75" thickBot="1">
      <c r="B45" s="820" t="s">
        <v>1037</v>
      </c>
      <c r="C45" s="821"/>
      <c r="D45" s="821"/>
      <c r="E45" s="821"/>
      <c r="F45" s="821"/>
      <c r="G45" s="821"/>
      <c r="H45" s="821"/>
      <c r="I45" s="821"/>
      <c r="J45" s="821"/>
      <c r="K45" s="821"/>
      <c r="L45" s="821"/>
      <c r="M45" s="822"/>
      <c r="N45" s="402">
        <f>SUM(N36:N44)</f>
        <v>7419750.9309872482</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3" t="s">
        <v>1029</v>
      </c>
      <c r="K49" s="91" t="s">
        <v>1030</v>
      </c>
      <c r="L49" s="901" t="s">
        <v>1039</v>
      </c>
      <c r="M49" s="90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12623443.620803952</v>
      </c>
      <c r="N50" s="280">
        <f t="shared" ref="N50:N55" si="0">K50*M50</f>
        <v>12623443.620803952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72829.125534864084</v>
      </c>
      <c r="N51" s="280">
        <f t="shared" si="0"/>
        <v>2184873.7660459224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1222030.7840655695</v>
      </c>
      <c r="N52" s="280">
        <f t="shared" si="0"/>
        <v>2444061.568131139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759340.85457723122</v>
      </c>
      <c r="N53" s="280">
        <f t="shared" si="0"/>
        <v>3796704.2728861561</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5568.567468209485</v>
      </c>
      <c r="N54" s="280">
        <f t="shared" si="0"/>
        <v>334114.04809256911</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35182.758994756819</v>
      </c>
      <c r="N55" s="280">
        <f t="shared" si="0"/>
        <v>422193.10793708183</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21805390.383896824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6" t="s">
        <v>1045</v>
      </c>
      <c r="M62" s="885"/>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7">
        <f>VLOOKUP(A63,TRANSPORTE!A5:D117,4,FALSE)</f>
        <v>447021.22114668647</v>
      </c>
      <c r="M63" s="908"/>
      <c r="N63" s="295">
        <f>K63*L63</f>
        <v>1341063.6634400594</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7">
        <f>VLOOKUP(A64,TRANSPORTE!A6:D117,4,FALSE)</f>
        <v>787199.60030751606</v>
      </c>
      <c r="M64" s="908"/>
      <c r="N64" s="295">
        <f>K64*L64</f>
        <v>787199.60030751606</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7">
        <f>VLOOKUP(A65,TRANSPORTE!A6:D118,4,FALSE)</f>
        <v>92417.870439314953</v>
      </c>
      <c r="M65" s="908"/>
      <c r="N65" s="295">
        <f>K65*L65</f>
        <v>739342.96351451962</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8"/>
      <c r="M67" s="899"/>
      <c r="N67" s="133"/>
    </row>
    <row r="68" spans="1:15" ht="15.75" thickBot="1">
      <c r="B68" s="909" t="s">
        <v>1037</v>
      </c>
      <c r="C68" s="863"/>
      <c r="D68" s="863"/>
      <c r="E68" s="863"/>
      <c r="F68" s="863"/>
      <c r="G68" s="863"/>
      <c r="H68" s="863"/>
      <c r="I68" s="863"/>
      <c r="J68" s="863"/>
      <c r="K68" s="863"/>
      <c r="L68" s="863"/>
      <c r="M68" s="864"/>
      <c r="N68" s="110">
        <f>SUM(N63:N67)</f>
        <v>2867606.2272620955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96"/>
      <c r="C80" s="897"/>
      <c r="D80" s="897"/>
      <c r="E80" s="897"/>
      <c r="F80" s="897"/>
      <c r="G80" s="897"/>
      <c r="H80" s="897"/>
      <c r="I80" s="50"/>
      <c r="J80" s="50"/>
      <c r="K80" s="50"/>
      <c r="L80" s="975"/>
      <c r="M80" s="976"/>
      <c r="N80" s="51"/>
    </row>
    <row r="81" spans="1:14" ht="15.75" thickBot="1">
      <c r="B81" s="820" t="s">
        <v>1037</v>
      </c>
      <c r="C81" s="821"/>
      <c r="D81" s="821"/>
      <c r="E81" s="821"/>
      <c r="F81" s="821"/>
      <c r="G81" s="821"/>
      <c r="H81" s="821"/>
      <c r="I81" s="863"/>
      <c r="J81" s="863"/>
      <c r="K81" s="863"/>
      <c r="L81" s="863"/>
      <c r="M81" s="864"/>
      <c r="N81" s="309">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36114988.363306068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7222997.6726612141</v>
      </c>
      <c r="M88" s="856"/>
      <c r="N88" s="57"/>
    </row>
    <row r="89" spans="1:14">
      <c r="B89" s="95" t="s">
        <v>1057</v>
      </c>
      <c r="C89" s="96"/>
      <c r="D89" s="96"/>
      <c r="E89" s="96"/>
      <c r="F89" s="96"/>
      <c r="G89" s="96"/>
      <c r="H89" s="96"/>
      <c r="I89" s="93"/>
      <c r="J89" s="94"/>
      <c r="K89" s="312">
        <v>0.05</v>
      </c>
      <c r="L89" s="855">
        <f>N83*K89</f>
        <v>1805749.4181653035</v>
      </c>
      <c r="M89" s="856"/>
      <c r="N89" s="57"/>
    </row>
    <row r="90" spans="1:14" ht="15.75" thickBot="1">
      <c r="B90" s="97" t="s">
        <v>1058</v>
      </c>
      <c r="C90" s="98"/>
      <c r="D90" s="98"/>
      <c r="E90" s="98"/>
      <c r="F90" s="98"/>
      <c r="G90" s="98"/>
      <c r="H90" s="98"/>
      <c r="I90" s="99"/>
      <c r="J90" s="100"/>
      <c r="K90" s="313">
        <v>0.05</v>
      </c>
      <c r="L90" s="857">
        <f>N83*K90</f>
        <v>1805749.4181653035</v>
      </c>
      <c r="M90" s="858"/>
      <c r="N90" s="57"/>
    </row>
    <row r="91" spans="1:14" ht="15.75" thickBot="1">
      <c r="B91" s="820" t="s">
        <v>1037</v>
      </c>
      <c r="C91" s="821"/>
      <c r="D91" s="821"/>
      <c r="E91" s="821"/>
      <c r="F91" s="821"/>
      <c r="G91" s="821"/>
      <c r="H91" s="821"/>
      <c r="I91" s="821"/>
      <c r="J91" s="821"/>
      <c r="K91" s="821"/>
      <c r="L91" s="821"/>
      <c r="M91" s="822"/>
      <c r="N91" s="58">
        <f>L88+L89+L90</f>
        <v>10834496.508991821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46949484.87229789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259</v>
      </c>
      <c r="B36" s="869" t="str">
        <f>VLOOKUP(A36,EQUIPOS!A6:D154,3,FALSE)</f>
        <v>Montacargas</v>
      </c>
      <c r="C36" s="870"/>
      <c r="D36" s="870"/>
      <c r="E36" s="870"/>
      <c r="F36" s="870"/>
      <c r="G36" s="870"/>
      <c r="H36" s="871"/>
      <c r="I36" s="275"/>
      <c r="J36" s="276"/>
      <c r="K36" s="277">
        <f>VLOOKUP(A36,EQUIPOS!A6:D163,4,FALSE)</f>
        <v>69020</v>
      </c>
      <c r="L36" s="278"/>
      <c r="M36" s="344">
        <v>1.5</v>
      </c>
      <c r="N36" s="280">
        <f>K36/M36</f>
        <v>46013.333333333336</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2553.3602603050003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48566.693593638338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9365.7807509190607</v>
      </c>
      <c r="N48" s="280">
        <f>K48*M48</f>
        <v>2933372.6424813243</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2933372.6424813243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51067.205206099999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3033006.5412810626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606601.30825621251</v>
      </c>
      <c r="M84" s="856"/>
      <c r="N84" s="57"/>
    </row>
    <row r="85" spans="1:14">
      <c r="B85" s="95" t="s">
        <v>1057</v>
      </c>
      <c r="C85" s="96"/>
      <c r="D85" s="96"/>
      <c r="E85" s="96"/>
      <c r="F85" s="96"/>
      <c r="G85" s="96"/>
      <c r="H85" s="96"/>
      <c r="I85" s="93"/>
      <c r="J85" s="94"/>
      <c r="K85" s="312">
        <v>0.05</v>
      </c>
      <c r="L85" s="855">
        <f>N79*K85</f>
        <v>151650.32706405313</v>
      </c>
      <c r="M85" s="856"/>
      <c r="N85" s="57"/>
    </row>
    <row r="86" spans="1:14" ht="15.75" thickBot="1">
      <c r="B86" s="97" t="s">
        <v>1058</v>
      </c>
      <c r="C86" s="98"/>
      <c r="D86" s="98"/>
      <c r="E86" s="98"/>
      <c r="F86" s="98"/>
      <c r="G86" s="98"/>
      <c r="H86" s="98"/>
      <c r="I86" s="99"/>
      <c r="J86" s="100"/>
      <c r="K86" s="313">
        <v>0.05</v>
      </c>
      <c r="L86" s="857">
        <f>N79*K86</f>
        <v>151650.32706405313</v>
      </c>
      <c r="M86" s="858"/>
      <c r="N86" s="57"/>
    </row>
    <row r="87" spans="1:14" ht="15.75" thickBot="1">
      <c r="B87" s="820" t="s">
        <v>1037</v>
      </c>
      <c r="C87" s="821"/>
      <c r="D87" s="821"/>
      <c r="E87" s="821"/>
      <c r="F87" s="821"/>
      <c r="G87" s="821"/>
      <c r="H87" s="821"/>
      <c r="I87" s="821"/>
      <c r="J87" s="821"/>
      <c r="K87" s="821"/>
      <c r="L87" s="821"/>
      <c r="M87" s="822"/>
      <c r="N87" s="58">
        <f>L84+L85+L86</f>
        <v>909901.96238431882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3942908.5036653816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267</v>
      </c>
      <c r="B36" s="869" t="str">
        <f>VLOOKUP(A36,EQUIPOS!A6:D154,3,FALSE)</f>
        <v>Motobomba de concreto</v>
      </c>
      <c r="C36" s="870"/>
      <c r="D36" s="870"/>
      <c r="E36" s="870"/>
      <c r="F36" s="870"/>
      <c r="G36" s="870"/>
      <c r="H36" s="871"/>
      <c r="I36" s="275"/>
      <c r="J36" s="276"/>
      <c r="K36" s="277">
        <f>VLOOKUP(A36,EQUIPOS!A6:D163,4,FALSE)</f>
        <v>88189.123031077062</v>
      </c>
      <c r="L36" s="278"/>
      <c r="M36" s="344">
        <v>2.5</v>
      </c>
      <c r="N36" s="280">
        <f>K36/M36</f>
        <v>35275.649212430828</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35275.649212430828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2700</v>
      </c>
      <c r="N48" s="280">
        <f>K48*M48</f>
        <v>126248.43507624113</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360030.93</v>
      </c>
      <c r="N49" s="280">
        <f>K49*M49</f>
        <v>240493.87032562809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366742.30540186923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7">
        <f>VLOOKUP(A60,TRANSPORTE!A2:D117,4,FALSE)</f>
        <v>1380</v>
      </c>
      <c r="M60" s="908"/>
      <c r="N60" s="295">
        <f>K60*L60</f>
        <v>1198.3581615173364</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1198.3581615173364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403216.31277581741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80643.262555163485</v>
      </c>
      <c r="M84" s="856"/>
      <c r="N84" s="57"/>
    </row>
    <row r="85" spans="1:14">
      <c r="B85" s="95" t="s">
        <v>1057</v>
      </c>
      <c r="C85" s="96"/>
      <c r="D85" s="96"/>
      <c r="E85" s="96"/>
      <c r="F85" s="96"/>
      <c r="G85" s="96"/>
      <c r="H85" s="96"/>
      <c r="I85" s="93"/>
      <c r="J85" s="94"/>
      <c r="K85" s="312">
        <v>0.05</v>
      </c>
      <c r="L85" s="855">
        <f>N79*K85</f>
        <v>20160.815638790871</v>
      </c>
      <c r="M85" s="856"/>
      <c r="N85" s="57"/>
    </row>
    <row r="86" spans="1:14" ht="15.75" thickBot="1">
      <c r="B86" s="97" t="s">
        <v>1058</v>
      </c>
      <c r="C86" s="98"/>
      <c r="D86" s="98"/>
      <c r="E86" s="98"/>
      <c r="F86" s="98"/>
      <c r="G86" s="98"/>
      <c r="H86" s="98"/>
      <c r="I86" s="99"/>
      <c r="J86" s="100"/>
      <c r="K86" s="313">
        <v>0.05</v>
      </c>
      <c r="L86" s="857">
        <f>N79*K86</f>
        <v>20160.815638790871</v>
      </c>
      <c r="M86" s="858"/>
      <c r="N86" s="57"/>
    </row>
    <row r="87" spans="1:14" ht="15.75" thickBot="1">
      <c r="B87" s="820" t="s">
        <v>1037</v>
      </c>
      <c r="C87" s="821"/>
      <c r="D87" s="821"/>
      <c r="E87" s="821"/>
      <c r="F87" s="821"/>
      <c r="G87" s="821"/>
      <c r="H87" s="821"/>
      <c r="I87" s="821"/>
      <c r="J87" s="821"/>
      <c r="K87" s="821"/>
      <c r="L87" s="821"/>
      <c r="M87" s="822"/>
      <c r="N87" s="58">
        <f>L84+L85+L86</f>
        <v>120964.89383274522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524181.20660856261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5"/>
      <c r="J36" s="276"/>
      <c r="K36" s="277">
        <f>VLOOKUP(A36,EQUIPOS!A6:D163,4,FALSE)</f>
        <v>39000</v>
      </c>
      <c r="L36" s="278"/>
      <c r="M36" s="279">
        <v>0.01</v>
      </c>
      <c r="N36" s="280">
        <f t="shared" ref="N36:N41" si="0">K36/M36</f>
        <v>3900000</v>
      </c>
    </row>
    <row r="37" spans="1:14">
      <c r="A37" s="119" t="s">
        <v>192</v>
      </c>
      <c r="B37" s="869" t="str">
        <f>VLOOKUP(A37,EQUIPOS!A7:D154,3,FALSE)</f>
        <v>Equipo de acarreo interno</v>
      </c>
      <c r="C37" s="870"/>
      <c r="D37" s="870"/>
      <c r="E37" s="870"/>
      <c r="F37" s="870"/>
      <c r="G37" s="870"/>
      <c r="H37" s="871"/>
      <c r="I37" s="429"/>
      <c r="J37" s="430"/>
      <c r="K37" s="277">
        <f>VLOOKUP(A37,EQUIPOS!A7:D164,4,FALSE)</f>
        <v>59081.673052362719</v>
      </c>
      <c r="L37" s="343"/>
      <c r="M37" s="344">
        <v>0.05</v>
      </c>
      <c r="N37" s="280">
        <f t="shared" si="0"/>
        <v>1181633.4610472543</v>
      </c>
    </row>
    <row r="38" spans="1:14">
      <c r="A38" s="119" t="s">
        <v>214</v>
      </c>
      <c r="B38" s="869" t="str">
        <f>VLOOKUP(A38,EQUIPOS!A8:D154,3,FALSE)</f>
        <v>Equipo de oxigeno y soldadura</v>
      </c>
      <c r="C38" s="870"/>
      <c r="D38" s="870"/>
      <c r="E38" s="870"/>
      <c r="F38" s="870"/>
      <c r="G38" s="870"/>
      <c r="H38" s="871"/>
      <c r="I38" s="429"/>
      <c r="J38" s="430"/>
      <c r="K38" s="446">
        <f>VLOOKUP(A38,EQUIPOS!A8:D165,4,FALSE)</f>
        <v>8000</v>
      </c>
      <c r="L38" s="343"/>
      <c r="M38" s="344">
        <v>0.01</v>
      </c>
      <c r="N38" s="280">
        <f t="shared" si="0"/>
        <v>800000</v>
      </c>
    </row>
    <row r="39" spans="1:14">
      <c r="A39" s="119" t="s">
        <v>248</v>
      </c>
      <c r="B39" s="869" t="str">
        <f>VLOOKUP(A39,EQUIPOS!A9:D154,3,FALSE)</f>
        <v>Grúa telescópica de 50 Ton.</v>
      </c>
      <c r="C39" s="870"/>
      <c r="D39" s="870"/>
      <c r="E39" s="870"/>
      <c r="F39" s="870"/>
      <c r="G39" s="870"/>
      <c r="H39" s="871"/>
      <c r="I39" s="429"/>
      <c r="J39" s="430"/>
      <c r="K39" s="446">
        <f>VLOOKUP(A39,EQUIPOS!A9:D166,4,FALSE)</f>
        <v>375000</v>
      </c>
      <c r="L39" s="343"/>
      <c r="M39" s="344">
        <v>0.04</v>
      </c>
      <c r="N39" s="280">
        <f t="shared" si="0"/>
        <v>9375000</v>
      </c>
    </row>
    <row r="40" spans="1:14">
      <c r="A40" s="119" t="s">
        <v>255</v>
      </c>
      <c r="B40" s="869" t="str">
        <f>VLOOKUP(A40,EQUIPOS!A10:D154,3,FALSE)</f>
        <v>Manómetro cable de acero para bajar la celda</v>
      </c>
      <c r="C40" s="870"/>
      <c r="D40" s="870"/>
      <c r="E40" s="870"/>
      <c r="F40" s="870"/>
      <c r="G40" s="870"/>
      <c r="H40" s="871"/>
      <c r="I40" s="429"/>
      <c r="J40" s="430"/>
      <c r="K40" s="446">
        <f>VLOOKUP(A40,EQUIPOS!A10:D167,4,FALSE)</f>
        <v>579528.52277564933</v>
      </c>
      <c r="L40" s="343"/>
      <c r="M40" s="344">
        <v>1</v>
      </c>
      <c r="N40" s="280">
        <f t="shared" si="0"/>
        <v>579528.52277564933</v>
      </c>
    </row>
    <row r="41" spans="1:14">
      <c r="A41" s="119" t="s">
        <v>322</v>
      </c>
      <c r="B41" s="869" t="str">
        <f>VLOOKUP(A41,EQUIPOS!A11:D155,3,FALSE)</f>
        <v xml:space="preserve">Retroexcavadora sobre llantas JD 410
</v>
      </c>
      <c r="C41" s="870"/>
      <c r="D41" s="870"/>
      <c r="E41" s="870"/>
      <c r="F41" s="870"/>
      <c r="G41" s="870"/>
      <c r="H41" s="871"/>
      <c r="I41" s="429"/>
      <c r="J41" s="430"/>
      <c r="K41" s="446">
        <f>VLOOKUP(A41,EQUIPOS!A11:D168,4,FALSE)</f>
        <v>139400</v>
      </c>
      <c r="L41" s="343"/>
      <c r="M41" s="344">
        <v>0.2</v>
      </c>
      <c r="N41" s="280">
        <f t="shared" si="0"/>
        <v>697000</v>
      </c>
    </row>
    <row r="42" spans="1:14">
      <c r="A42" s="119"/>
      <c r="B42" s="869"/>
      <c r="C42" s="870"/>
      <c r="D42" s="870"/>
      <c r="E42" s="870"/>
      <c r="F42" s="870"/>
      <c r="G42" s="870"/>
      <c r="H42" s="871"/>
      <c r="I42" s="336"/>
      <c r="J42" s="338"/>
      <c r="K42" s="446"/>
      <c r="L42" s="431"/>
      <c r="M42" s="432"/>
      <c r="N42" s="280"/>
    </row>
    <row r="43" spans="1:14">
      <c r="B43" s="869"/>
      <c r="C43" s="870"/>
      <c r="D43" s="870"/>
      <c r="E43" s="870"/>
      <c r="F43" s="870"/>
      <c r="G43" s="870"/>
      <c r="H43" s="871"/>
      <c r="I43" s="42"/>
      <c r="J43" s="43"/>
      <c r="K43" s="446"/>
      <c r="L43" s="284"/>
      <c r="M43" s="285"/>
      <c r="N43" s="280"/>
    </row>
    <row r="44" spans="1:14">
      <c r="B44" s="328"/>
      <c r="C44" s="329"/>
      <c r="D44" s="329"/>
      <c r="E44" s="329"/>
      <c r="F44" s="331"/>
      <c r="G44" s="331"/>
      <c r="H44" s="131"/>
      <c r="I44" s="42"/>
      <c r="J44" s="43"/>
      <c r="K44" s="446"/>
      <c r="L44" s="284"/>
      <c r="M44" s="285"/>
      <c r="N44" s="281"/>
    </row>
    <row r="45" spans="1:14">
      <c r="B45" s="877" t="s">
        <v>1036</v>
      </c>
      <c r="C45" s="878"/>
      <c r="D45" s="878"/>
      <c r="E45" s="44"/>
      <c r="F45" s="45"/>
      <c r="G45" s="45"/>
      <c r="H45" s="46"/>
      <c r="I45" s="42"/>
      <c r="J45" s="43"/>
      <c r="K45" s="287"/>
      <c r="L45" s="284"/>
      <c r="M45" s="409">
        <v>0.1</v>
      </c>
      <c r="N45" s="352">
        <f>N86*M45</f>
        <v>402224.08211598999</v>
      </c>
    </row>
    <row r="46" spans="1:14" ht="15.75" thickBot="1">
      <c r="B46" s="869"/>
      <c r="C46" s="870"/>
      <c r="D46" s="870"/>
      <c r="E46" s="870"/>
      <c r="F46" s="870"/>
      <c r="G46" s="870"/>
      <c r="H46" s="871"/>
      <c r="I46" s="879"/>
      <c r="J46" s="880"/>
      <c r="K46" s="47"/>
      <c r="L46" s="881"/>
      <c r="M46" s="882"/>
      <c r="N46" s="111"/>
    </row>
    <row r="47" spans="1:14" ht="15.75" thickBot="1">
      <c r="B47" s="820" t="s">
        <v>1037</v>
      </c>
      <c r="C47" s="821"/>
      <c r="D47" s="821"/>
      <c r="E47" s="821"/>
      <c r="F47" s="821"/>
      <c r="G47" s="821"/>
      <c r="H47" s="821"/>
      <c r="I47" s="821"/>
      <c r="J47" s="821"/>
      <c r="K47" s="821"/>
      <c r="L47" s="821"/>
      <c r="M47" s="822"/>
      <c r="N47" s="419">
        <f>SUM(N36:N45)</f>
        <v>16935386.065938894</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5" t="s">
        <v>1028</v>
      </c>
      <c r="C51" s="866"/>
      <c r="D51" s="866"/>
      <c r="E51" s="866"/>
      <c r="F51" s="866"/>
      <c r="G51" s="866"/>
      <c r="H51" s="866"/>
      <c r="I51" s="900"/>
      <c r="J51" s="323" t="s">
        <v>1029</v>
      </c>
      <c r="K51" s="91" t="s">
        <v>1030</v>
      </c>
      <c r="L51" s="901" t="s">
        <v>1039</v>
      </c>
      <c r="M51" s="900"/>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12623443.620803952</v>
      </c>
      <c r="N52" s="280">
        <f t="shared" ref="N52:N57" si="1">K52*M52</f>
        <v>12623443.620803952</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72829.125534864084</v>
      </c>
      <c r="N53" s="280">
        <f t="shared" si="1"/>
        <v>2184873.7660459224</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1222030.7840655695</v>
      </c>
      <c r="N54" s="280">
        <f t="shared" si="1"/>
        <v>2444061.568131139</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759340.85457723122</v>
      </c>
      <c r="N55" s="280">
        <f t="shared" si="1"/>
        <v>3796704.2728861561</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59961.357198818769</v>
      </c>
      <c r="N56" s="280">
        <f t="shared" si="1"/>
        <v>3597681.4319291259</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35182.758994756819</v>
      </c>
      <c r="N57" s="280">
        <f t="shared" si="1"/>
        <v>422193.10793708183</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20" t="s">
        <v>1037</v>
      </c>
      <c r="C63" s="821"/>
      <c r="D63" s="821"/>
      <c r="E63" s="821"/>
      <c r="F63" s="821"/>
      <c r="G63" s="821"/>
      <c r="H63" s="821"/>
      <c r="I63" s="821"/>
      <c r="J63" s="821"/>
      <c r="K63" s="821"/>
      <c r="L63" s="821"/>
      <c r="M63" s="822"/>
      <c r="N63" s="402">
        <f>SUM(N52:N62)</f>
        <v>25068957.76773338</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6" t="s">
        <v>1045</v>
      </c>
      <c r="M67" s="885"/>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7">
        <f>VLOOKUP(A68,TRANSPORTE!A5:D117,4,FALSE)</f>
        <v>787199.60030751606</v>
      </c>
      <c r="M68" s="908"/>
      <c r="N68" s="295">
        <f>K68*L68</f>
        <v>787199.60030751606</v>
      </c>
    </row>
    <row r="69" spans="1:15">
      <c r="A69" t="s">
        <v>1483</v>
      </c>
      <c r="B69" s="52" t="str">
        <f>VLOOKUP(A69,TRANSPORTE!A5:D117,3,FALSE)</f>
        <v>Pasajes aéreos</v>
      </c>
      <c r="C69" s="53"/>
      <c r="D69" s="53"/>
      <c r="E69" s="53"/>
      <c r="F69" s="53"/>
      <c r="G69" s="53"/>
      <c r="H69" s="319" t="s">
        <v>1029</v>
      </c>
      <c r="I69" s="287">
        <v>3</v>
      </c>
      <c r="J69" s="294">
        <v>1</v>
      </c>
      <c r="K69" s="287">
        <f>I69*J69</f>
        <v>3</v>
      </c>
      <c r="L69" s="907">
        <f>VLOOKUP(A69,TRANSPORTE!A5:D117,4,FALSE)</f>
        <v>447021.22114668647</v>
      </c>
      <c r="M69" s="908"/>
      <c r="N69" s="295">
        <f>K69*L69</f>
        <v>1341063.6634400594</v>
      </c>
    </row>
    <row r="70" spans="1:15">
      <c r="B70" s="52"/>
      <c r="C70" s="53"/>
      <c r="D70" s="53"/>
      <c r="E70" s="53"/>
      <c r="F70" s="53"/>
      <c r="G70" s="53"/>
      <c r="H70" s="319"/>
      <c r="I70" s="287"/>
      <c r="J70" s="294"/>
      <c r="K70" s="287"/>
      <c r="L70" s="907"/>
      <c r="M70" s="908"/>
      <c r="N70" s="295"/>
    </row>
    <row r="71" spans="1:15">
      <c r="B71" s="52"/>
      <c r="C71" s="53"/>
      <c r="D71" s="53"/>
      <c r="E71" s="53"/>
      <c r="F71" s="53"/>
      <c r="G71" s="53"/>
      <c r="H71" s="319"/>
      <c r="I71" s="287"/>
      <c r="J71" s="294"/>
      <c r="K71" s="287"/>
      <c r="L71" s="907"/>
      <c r="M71" s="908"/>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8"/>
      <c r="M73" s="899"/>
      <c r="N73" s="133"/>
    </row>
    <row r="74" spans="1:15" ht="15.75" thickBot="1">
      <c r="B74" s="909" t="s">
        <v>1037</v>
      </c>
      <c r="C74" s="863"/>
      <c r="D74" s="863"/>
      <c r="E74" s="863"/>
      <c r="F74" s="863"/>
      <c r="G74" s="863"/>
      <c r="H74" s="863"/>
      <c r="I74" s="863"/>
      <c r="J74" s="863"/>
      <c r="K74" s="863"/>
      <c r="L74" s="863"/>
      <c r="M74" s="864"/>
      <c r="N74" s="110">
        <f>N68+N69+N70+N71+N72</f>
        <v>2128263.2637475757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9" t="s">
        <v>1047</v>
      </c>
      <c r="C78" s="860"/>
      <c r="D78" s="860"/>
      <c r="E78" s="860"/>
      <c r="F78" s="860"/>
      <c r="G78" s="860"/>
      <c r="H78" s="860"/>
      <c r="I78" s="79" t="s">
        <v>1048</v>
      </c>
      <c r="J78" s="81" t="s">
        <v>1494</v>
      </c>
      <c r="K78" s="80" t="s">
        <v>1050</v>
      </c>
      <c r="L78" s="861" t="s">
        <v>1034</v>
      </c>
      <c r="M78" s="862"/>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96" t="str">
        <f>VLOOKUP(A85,'MANO DE OBRA'!A12:D73,3,FALSE)</f>
        <v>Estudios, análisis e informes</v>
      </c>
      <c r="C85" s="897" t="e">
        <f>VLOOKUP(B85,'MANO DE OBRA'!B12:E73,3,FALSE)</f>
        <v>#N/A</v>
      </c>
      <c r="D85" s="897" t="e">
        <f>VLOOKUP(C85,'MANO DE OBRA'!C12:E73,3,FALSE)</f>
        <v>#N/A</v>
      </c>
      <c r="E85" s="897" t="e">
        <f>VLOOKUP(D85,'MANO DE OBRA'!D12:F73,3,FALSE)</f>
        <v>#N/A</v>
      </c>
      <c r="F85" s="897" t="e">
        <f>VLOOKUP(E85,'MANO DE OBRA'!E12:G73,3,FALSE)</f>
        <v>#N/A</v>
      </c>
      <c r="G85" s="897" t="e">
        <f>VLOOKUP(F85,'MANO DE OBRA'!F12:H73,3,FALSE)</f>
        <v>#N/A</v>
      </c>
      <c r="H85" s="897" t="e">
        <f>VLOOKUP(G85,'MANO DE OBRA'!F12:I73,3,FALSE)</f>
        <v>#N/A</v>
      </c>
      <c r="I85" s="478"/>
      <c r="J85" s="479"/>
      <c r="K85" s="480">
        <f>VLOOKUP(A85,'MANO DE OBRA'!A12:D104,4,FALSE)</f>
        <v>2042688.2082439999</v>
      </c>
      <c r="L85" s="977">
        <v>1</v>
      </c>
      <c r="M85" s="977"/>
      <c r="N85" s="481">
        <f>K85*L85</f>
        <v>2042688.2082439999</v>
      </c>
    </row>
    <row r="86" spans="1:14" ht="15.75" thickBot="1">
      <c r="B86" s="909" t="s">
        <v>1037</v>
      </c>
      <c r="C86" s="863"/>
      <c r="D86" s="863"/>
      <c r="E86" s="863"/>
      <c r="F86" s="863"/>
      <c r="G86" s="863"/>
      <c r="H86" s="863"/>
      <c r="I86" s="863"/>
      <c r="J86" s="863"/>
      <c r="K86" s="863"/>
      <c r="L86" s="863"/>
      <c r="M86" s="864"/>
      <c r="N86" s="468">
        <f>SUM(N79:N85)</f>
        <v>4022240.8211598997</v>
      </c>
    </row>
    <row r="87" spans="1:14" ht="15.75" thickBot="1">
      <c r="B87" s="39"/>
      <c r="C87" s="40"/>
      <c r="D87" s="40"/>
      <c r="E87" s="40"/>
      <c r="F87" s="40"/>
      <c r="G87" s="40"/>
      <c r="H87" s="40"/>
      <c r="I87" s="40"/>
      <c r="J87" s="40"/>
      <c r="K87" s="40"/>
      <c r="L87" s="40"/>
      <c r="M87" s="40"/>
      <c r="N87" s="41"/>
    </row>
    <row r="88" spans="1:14" ht="15.75" thickBot="1">
      <c r="B88" s="820" t="s">
        <v>1051</v>
      </c>
      <c r="C88" s="821"/>
      <c r="D88" s="821"/>
      <c r="E88" s="821"/>
      <c r="F88" s="821"/>
      <c r="G88" s="821"/>
      <c r="H88" s="821"/>
      <c r="I88" s="821"/>
      <c r="J88" s="821"/>
      <c r="K88" s="821"/>
      <c r="L88" s="821"/>
      <c r="M88" s="822"/>
      <c r="N88" s="105">
        <f>N86+N74+N63+N47</f>
        <v>48154847.91857975</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5" t="s">
        <v>1053</v>
      </c>
      <c r="C92" s="866"/>
      <c r="D92" s="866"/>
      <c r="E92" s="866"/>
      <c r="F92" s="866"/>
      <c r="G92" s="866"/>
      <c r="H92" s="866"/>
      <c r="I92" s="322"/>
      <c r="J92" s="342"/>
      <c r="K92" s="310" t="s">
        <v>1054</v>
      </c>
      <c r="L92" s="867" t="s">
        <v>1055</v>
      </c>
      <c r="M92" s="868"/>
      <c r="N92" s="311"/>
    </row>
    <row r="93" spans="1:14">
      <c r="B93" s="853" t="s">
        <v>1056</v>
      </c>
      <c r="C93" s="854"/>
      <c r="D93" s="854"/>
      <c r="E93" s="854"/>
      <c r="F93" s="854"/>
      <c r="G93" s="854"/>
      <c r="H93" s="854"/>
      <c r="I93" s="93"/>
      <c r="J93" s="94"/>
      <c r="K93" s="312">
        <v>0.2</v>
      </c>
      <c r="L93" s="855">
        <f>N88*K93</f>
        <v>9630969.5837159511</v>
      </c>
      <c r="M93" s="856"/>
      <c r="N93" s="57"/>
    </row>
    <row r="94" spans="1:14">
      <c r="B94" s="95" t="s">
        <v>1057</v>
      </c>
      <c r="C94" s="96"/>
      <c r="D94" s="96"/>
      <c r="E94" s="96"/>
      <c r="F94" s="96"/>
      <c r="G94" s="96"/>
      <c r="H94" s="96"/>
      <c r="I94" s="93"/>
      <c r="J94" s="94"/>
      <c r="K94" s="312">
        <v>0.05</v>
      </c>
      <c r="L94" s="855">
        <f>N88*K94</f>
        <v>2407742.3959289878</v>
      </c>
      <c r="M94" s="856"/>
      <c r="N94" s="57"/>
    </row>
    <row r="95" spans="1:14" ht="15.75" thickBot="1">
      <c r="B95" s="97" t="s">
        <v>1058</v>
      </c>
      <c r="C95" s="98"/>
      <c r="D95" s="98"/>
      <c r="E95" s="98"/>
      <c r="F95" s="98"/>
      <c r="G95" s="98"/>
      <c r="H95" s="98"/>
      <c r="I95" s="99"/>
      <c r="J95" s="100"/>
      <c r="K95" s="313">
        <v>0.05</v>
      </c>
      <c r="L95" s="857">
        <f>N88*K95</f>
        <v>2407742.3959289878</v>
      </c>
      <c r="M95" s="858"/>
      <c r="N95" s="57"/>
    </row>
    <row r="96" spans="1:14" ht="15.75" thickBot="1">
      <c r="B96" s="820" t="s">
        <v>1037</v>
      </c>
      <c r="C96" s="821"/>
      <c r="D96" s="821"/>
      <c r="E96" s="821"/>
      <c r="F96" s="821"/>
      <c r="G96" s="821"/>
      <c r="H96" s="821"/>
      <c r="I96" s="821"/>
      <c r="J96" s="821"/>
      <c r="K96" s="821"/>
      <c r="L96" s="821"/>
      <c r="M96" s="822"/>
      <c r="N96" s="58">
        <f>L93+L94+L95</f>
        <v>14446454.375573928</v>
      </c>
    </row>
    <row r="97" spans="1:14" ht="15.75" thickBot="1">
      <c r="B97" s="39"/>
      <c r="C97" s="40"/>
      <c r="D97" s="40"/>
      <c r="E97" s="40"/>
      <c r="F97" s="40"/>
      <c r="G97" s="40"/>
      <c r="H97" s="40"/>
      <c r="I97" s="40"/>
      <c r="J97" s="40"/>
      <c r="K97" s="40"/>
      <c r="L97" s="40"/>
      <c r="M97" s="40"/>
      <c r="N97" s="41"/>
    </row>
    <row r="98" spans="1:14" ht="15.75" thickBot="1">
      <c r="A98" t="s">
        <v>2122</v>
      </c>
      <c r="B98" s="820" t="s">
        <v>1059</v>
      </c>
      <c r="C98" s="821"/>
      <c r="D98" s="821"/>
      <c r="E98" s="821"/>
      <c r="F98" s="821"/>
      <c r="G98" s="821"/>
      <c r="H98" s="821"/>
      <c r="I98" s="821"/>
      <c r="J98" s="821"/>
      <c r="K98" s="821"/>
      <c r="L98" s="821"/>
      <c r="M98" s="822"/>
      <c r="N98" s="196">
        <f>N88+N96</f>
        <v>62601302.294153675</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64" t="s">
        <v>2324</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2325</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70"/>
      <c r="K128" s="970"/>
      <c r="L128" s="970"/>
      <c r="M128" s="970"/>
      <c r="N128" s="971"/>
    </row>
    <row r="129" spans="2:14" ht="15.75" thickBot="1">
      <c r="B129" s="427" t="s">
        <v>2327</v>
      </c>
      <c r="C129" s="428"/>
      <c r="D129" s="428"/>
      <c r="E129" s="267"/>
      <c r="F129" s="267"/>
      <c r="G129" s="267"/>
      <c r="H129" s="267"/>
      <c r="I129" s="267"/>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326</v>
      </c>
      <c r="B36" s="869" t="str">
        <f>VLOOKUP(A36,EQUIPOS!A6:D154,3,FALSE)</f>
        <v>Sensor de Impacto para prueba de integridad tipo</v>
      </c>
      <c r="C36" s="870"/>
      <c r="D36" s="870"/>
      <c r="E36" s="870"/>
      <c r="F36" s="870"/>
      <c r="G36" s="870"/>
      <c r="H36" s="871"/>
      <c r="I36" s="275"/>
      <c r="J36" s="276"/>
      <c r="K36" s="277">
        <f>VLOOKUP(A36,EQUIPOS!A6:D163,4,FALSE)</f>
        <v>149758.23329076206</v>
      </c>
      <c r="L36" s="278"/>
      <c r="M36" s="344">
        <v>1</v>
      </c>
      <c r="N36" s="280">
        <f>K36/M36</f>
        <v>149758.23329076206</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149758.23329076206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1946758.4055133341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2096516.6388040963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419303.32776081929</v>
      </c>
      <c r="M84" s="856"/>
      <c r="N84" s="57"/>
    </row>
    <row r="85" spans="1:14">
      <c r="B85" s="95" t="s">
        <v>1057</v>
      </c>
      <c r="C85" s="96"/>
      <c r="D85" s="96"/>
      <c r="E85" s="96"/>
      <c r="F85" s="96"/>
      <c r="G85" s="96"/>
      <c r="H85" s="96"/>
      <c r="I85" s="93"/>
      <c r="J85" s="94"/>
      <c r="K85" s="312">
        <v>0.05</v>
      </c>
      <c r="L85" s="855">
        <f>N79*K85</f>
        <v>104825.83194020482</v>
      </c>
      <c r="M85" s="856"/>
      <c r="N85" s="57"/>
    </row>
    <row r="86" spans="1:14" ht="15.75" thickBot="1">
      <c r="B86" s="97" t="s">
        <v>1058</v>
      </c>
      <c r="C86" s="98"/>
      <c r="D86" s="98"/>
      <c r="E86" s="98"/>
      <c r="F86" s="98"/>
      <c r="G86" s="98"/>
      <c r="H86" s="98"/>
      <c r="I86" s="99"/>
      <c r="J86" s="100"/>
      <c r="K86" s="313">
        <v>0.05</v>
      </c>
      <c r="L86" s="857">
        <f>N79*K86</f>
        <v>104825.83194020482</v>
      </c>
      <c r="M86" s="858"/>
      <c r="N86" s="57"/>
    </row>
    <row r="87" spans="1:14" ht="15.75" thickBot="1">
      <c r="B87" s="820" t="s">
        <v>1037</v>
      </c>
      <c r="C87" s="821"/>
      <c r="D87" s="821"/>
      <c r="E87" s="821"/>
      <c r="F87" s="821"/>
      <c r="G87" s="821"/>
      <c r="H87" s="821"/>
      <c r="I87" s="821"/>
      <c r="J87" s="821"/>
      <c r="K87" s="821"/>
      <c r="L87" s="821"/>
      <c r="M87" s="822"/>
      <c r="N87" s="58">
        <f>L84+L85+L86</f>
        <v>628954.9916412289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2725471.6304453253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320</v>
      </c>
      <c r="B36" s="869" t="str">
        <f>VLOOKUP(A36,EQUIPOS!A6:D154,3,FALSE)</f>
        <v>Retroexcavadora sobre llantas, motor 62HP, Profundidad de excavación de 5.41 metros.</v>
      </c>
      <c r="C36" s="870"/>
      <c r="D36" s="870"/>
      <c r="E36" s="870"/>
      <c r="F36" s="870"/>
      <c r="G36" s="870"/>
      <c r="H36" s="871"/>
      <c r="I36" s="275"/>
      <c r="J36" s="276"/>
      <c r="K36" s="277">
        <f>VLOOKUP(A36,EQUIPOS!A6:D163,4,FALSE)</f>
        <v>125000</v>
      </c>
      <c r="L36" s="278"/>
      <c r="M36" s="344">
        <v>10</v>
      </c>
      <c r="N36" s="280">
        <f>K36/M36</f>
        <v>12500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319.17003253812504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12819.170032538124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35427.083709998187</v>
      </c>
      <c r="N48" s="280">
        <f>K48*M48</f>
        <v>17319.907591554671</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26468.510817814738</v>
      </c>
      <c r="N49" s="280">
        <f>K49*M49</f>
        <v>35291.347757086318</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4500</v>
      </c>
      <c r="N50" s="280">
        <f>K50*M50</f>
        <v>6750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59361.255348640989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3191.70032538125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75372.125706560357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15074.425141312073</v>
      </c>
      <c r="M84" s="856"/>
      <c r="N84" s="57"/>
    </row>
    <row r="85" spans="1:14">
      <c r="B85" s="95" t="s">
        <v>1057</v>
      </c>
      <c r="C85" s="96"/>
      <c r="D85" s="96"/>
      <c r="E85" s="96"/>
      <c r="F85" s="96"/>
      <c r="G85" s="96"/>
      <c r="H85" s="96"/>
      <c r="I85" s="93"/>
      <c r="J85" s="94"/>
      <c r="K85" s="312">
        <v>0.05</v>
      </c>
      <c r="L85" s="855">
        <f>N79*K85</f>
        <v>3768.6062853280182</v>
      </c>
      <c r="M85" s="856"/>
      <c r="N85" s="57"/>
    </row>
    <row r="86" spans="1:14" ht="15.75" thickBot="1">
      <c r="B86" s="97" t="s">
        <v>1058</v>
      </c>
      <c r="C86" s="98"/>
      <c r="D86" s="98"/>
      <c r="E86" s="98"/>
      <c r="F86" s="98"/>
      <c r="G86" s="98"/>
      <c r="H86" s="98"/>
      <c r="I86" s="99"/>
      <c r="J86" s="100"/>
      <c r="K86" s="313">
        <v>0.05</v>
      </c>
      <c r="L86" s="857">
        <f>N79*K86</f>
        <v>3768.6062853280182</v>
      </c>
      <c r="M86" s="858"/>
      <c r="N86" s="57"/>
    </row>
    <row r="87" spans="1:14" ht="15.75" thickBot="1">
      <c r="B87" s="820" t="s">
        <v>1037</v>
      </c>
      <c r="C87" s="821"/>
      <c r="D87" s="821"/>
      <c r="E87" s="821"/>
      <c r="F87" s="821"/>
      <c r="G87" s="821"/>
      <c r="H87" s="821"/>
      <c r="I87" s="821"/>
      <c r="J87" s="821"/>
      <c r="K87" s="821"/>
      <c r="L87" s="821"/>
      <c r="M87" s="822"/>
      <c r="N87" s="58">
        <f>L84+L85+L86</f>
        <v>22611.637711968106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97983.763418528455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204</v>
      </c>
      <c r="B36" s="869" t="str">
        <f>VLOOKUP(A36,EQUIPOS!A6:D154,3,FALSE)</f>
        <v xml:space="preserve">Equipo de soldadura 250 AMP
</v>
      </c>
      <c r="C36" s="870"/>
      <c r="D36" s="870"/>
      <c r="E36" s="870"/>
      <c r="F36" s="870"/>
      <c r="G36" s="870"/>
      <c r="H36" s="871"/>
      <c r="I36" s="275"/>
      <c r="J36" s="276"/>
      <c r="K36" s="277">
        <f>VLOOKUP(A36,EQUIPOS!A6:D163,4,FALSE)</f>
        <v>8957.595998297149</v>
      </c>
      <c r="L36" s="278"/>
      <c r="M36" s="344">
        <v>10</v>
      </c>
      <c r="N36" s="280">
        <f>K36/M36</f>
        <v>895.75959982971494</v>
      </c>
    </row>
    <row r="37" spans="1:14">
      <c r="A37" s="119" t="s">
        <v>320</v>
      </c>
      <c r="B37" s="869" t="str">
        <f>VLOOKUP(A37,EQUIPOS!A7:D154,3,FALSE)</f>
        <v>Retroexcavadora sobre llantas, motor 62HP, Profundidad de excavación de 5.41 metros.</v>
      </c>
      <c r="C37" s="870"/>
      <c r="D37" s="870"/>
      <c r="E37" s="870"/>
      <c r="F37" s="870"/>
      <c r="G37" s="870"/>
      <c r="H37" s="871"/>
      <c r="I37" s="429"/>
      <c r="J37" s="430"/>
      <c r="K37" s="277">
        <f>VLOOKUP(A37,EQUIPOS!A7:D164,4,FALSE)</f>
        <v>125000</v>
      </c>
      <c r="L37" s="343"/>
      <c r="M37" s="344">
        <v>10</v>
      </c>
      <c r="N37" s="280">
        <f>K37/M37</f>
        <v>12500</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13778.763638875465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8744.7887663472538</v>
      </c>
      <c r="N48" s="280">
        <f>K48*M48</f>
        <v>288.57802928945938</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116665.05152775264</v>
      </c>
      <c r="N49" s="280">
        <f>K49*M49</f>
        <v>349995.15458325791</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1252.1641656120048</v>
      </c>
      <c r="N50" s="280">
        <f>K50*M50</f>
        <v>12521.641656120048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362805.37426866742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3830.0403904574996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380414.17829800036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76082.835659600081</v>
      </c>
      <c r="M84" s="856"/>
      <c r="N84" s="57"/>
    </row>
    <row r="85" spans="1:14">
      <c r="B85" s="95" t="s">
        <v>1057</v>
      </c>
      <c r="C85" s="96"/>
      <c r="D85" s="96"/>
      <c r="E85" s="96"/>
      <c r="F85" s="96"/>
      <c r="G85" s="96"/>
      <c r="H85" s="96"/>
      <c r="I85" s="93"/>
      <c r="J85" s="94"/>
      <c r="K85" s="312">
        <v>0.05</v>
      </c>
      <c r="L85" s="855">
        <f>N79*K85</f>
        <v>19020.70891490002</v>
      </c>
      <c r="M85" s="856"/>
      <c r="N85" s="57"/>
    </row>
    <row r="86" spans="1:14" ht="15.75" thickBot="1">
      <c r="B86" s="97" t="s">
        <v>1058</v>
      </c>
      <c r="C86" s="98"/>
      <c r="D86" s="98"/>
      <c r="E86" s="98"/>
      <c r="F86" s="98"/>
      <c r="G86" s="98"/>
      <c r="H86" s="98"/>
      <c r="I86" s="99"/>
      <c r="J86" s="100"/>
      <c r="K86" s="313">
        <v>0.05</v>
      </c>
      <c r="L86" s="857">
        <f>N79*K86</f>
        <v>19020.70891490002</v>
      </c>
      <c r="M86" s="858"/>
      <c r="N86" s="57"/>
    </row>
    <row r="87" spans="1:14" ht="15.75" thickBot="1">
      <c r="B87" s="820" t="s">
        <v>1037</v>
      </c>
      <c r="C87" s="821"/>
      <c r="D87" s="821"/>
      <c r="E87" s="821"/>
      <c r="F87" s="821"/>
      <c r="G87" s="821"/>
      <c r="H87" s="821"/>
      <c r="I87" s="821"/>
      <c r="J87" s="821"/>
      <c r="K87" s="821"/>
      <c r="L87" s="821"/>
      <c r="M87" s="822"/>
      <c r="N87" s="58">
        <f>L84+L85+L86</f>
        <v>114124.25348940013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494538.43178740051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5"/>
      <c r="J36" s="276"/>
      <c r="K36" s="277">
        <f>VLOOKUP(A36,EQUIPOS!A6:D163,4,FALSE)</f>
        <v>617473.02681992343</v>
      </c>
      <c r="L36" s="278"/>
      <c r="M36" s="344">
        <v>2</v>
      </c>
      <c r="N36" s="280">
        <f>K36/M36</f>
        <v>308736.51340996171</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4468.3804555337501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313204.89386549545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2700</v>
      </c>
      <c r="N48" s="280">
        <f>K48*M48</f>
        <v>75600</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387411.63999999996</v>
      </c>
      <c r="N49" s="280">
        <f>K49*M49</f>
        <v>135594.07399999996</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18853.723859458805</v>
      </c>
      <c r="N50" s="280">
        <f>K50*M50</f>
        <v>56561.171578376416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267755.2455783764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7">
        <f>VLOOKUP(A60,TRANSPORTE!A2:D117,4,FALSE)</f>
        <v>1406.3588979895753</v>
      </c>
      <c r="M60" s="908"/>
      <c r="N60" s="295">
        <f>K60*L60</f>
        <v>492.22561429635135</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492.22561429635135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626136.16961350571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125227.23392270115</v>
      </c>
      <c r="M84" s="856"/>
      <c r="N84" s="57"/>
    </row>
    <row r="85" spans="1:14">
      <c r="B85" s="95" t="s">
        <v>1057</v>
      </c>
      <c r="C85" s="96"/>
      <c r="D85" s="96"/>
      <c r="E85" s="96"/>
      <c r="F85" s="96"/>
      <c r="G85" s="96"/>
      <c r="H85" s="96"/>
      <c r="I85" s="93"/>
      <c r="J85" s="94"/>
      <c r="K85" s="312">
        <v>0.05</v>
      </c>
      <c r="L85" s="855">
        <f>N79*K85</f>
        <v>31306.808480675289</v>
      </c>
      <c r="M85" s="856"/>
      <c r="N85" s="57"/>
    </row>
    <row r="86" spans="1:14" ht="15.75" thickBot="1">
      <c r="B86" s="97" t="s">
        <v>1058</v>
      </c>
      <c r="C86" s="98"/>
      <c r="D86" s="98"/>
      <c r="E86" s="98"/>
      <c r="F86" s="98"/>
      <c r="G86" s="98"/>
      <c r="H86" s="98"/>
      <c r="I86" s="99"/>
      <c r="J86" s="100"/>
      <c r="K86" s="313">
        <v>0.05</v>
      </c>
      <c r="L86" s="857">
        <f>N79*K86</f>
        <v>31306.808480675289</v>
      </c>
      <c r="M86" s="858"/>
      <c r="N86" s="57"/>
    </row>
    <row r="87" spans="1:14" ht="15.75" thickBot="1">
      <c r="B87" s="820" t="s">
        <v>1037</v>
      </c>
      <c r="C87" s="821"/>
      <c r="D87" s="821"/>
      <c r="E87" s="821"/>
      <c r="F87" s="821"/>
      <c r="G87" s="821"/>
      <c r="H87" s="821"/>
      <c r="I87" s="821"/>
      <c r="J87" s="821"/>
      <c r="K87" s="821"/>
      <c r="L87" s="821"/>
      <c r="M87" s="822"/>
      <c r="N87" s="58">
        <f>L84+L85+L86</f>
        <v>187840.8508840517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813977.02049755747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5"/>
      <c r="J36" s="276"/>
      <c r="K36" s="277">
        <f>VLOOKUP(A36,EQUIPOS!A6:D163,4,FALSE)</f>
        <v>617473.02681992343</v>
      </c>
      <c r="L36" s="278"/>
      <c r="M36" s="344">
        <v>2</v>
      </c>
      <c r="N36" s="280">
        <f>K36/M36</f>
        <v>308736.51340996171</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4468.3804555337501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313204.89386549545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2700</v>
      </c>
      <c r="N48" s="280">
        <f>K48*M48</f>
        <v>75600</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413778.47</v>
      </c>
      <c r="N49" s="280">
        <f>K49*M49</f>
        <v>144822.46449999997</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18853.723859458805</v>
      </c>
      <c r="N50" s="280">
        <f>K50*M50</f>
        <v>37707.44771891761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258129.91221891757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7">
        <f>VLOOKUP(A60,TRANSPORTE!A2:D117,4,FALSE)</f>
        <v>1406.3588979895753</v>
      </c>
      <c r="M60" s="908"/>
      <c r="N60" s="295">
        <f>K60*L60</f>
        <v>492.22561429635135</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492.22561429635135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616510.836254047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123302.16725080941</v>
      </c>
      <c r="M84" s="856"/>
      <c r="N84" s="57"/>
    </row>
    <row r="85" spans="1:14">
      <c r="B85" s="95" t="s">
        <v>1057</v>
      </c>
      <c r="C85" s="96"/>
      <c r="D85" s="96"/>
      <c r="E85" s="96"/>
      <c r="F85" s="96"/>
      <c r="G85" s="96"/>
      <c r="H85" s="96"/>
      <c r="I85" s="93"/>
      <c r="J85" s="94"/>
      <c r="K85" s="312">
        <v>0.05</v>
      </c>
      <c r="L85" s="855">
        <f>N79*K85</f>
        <v>30825.541812702351</v>
      </c>
      <c r="M85" s="856"/>
      <c r="N85" s="57"/>
    </row>
    <row r="86" spans="1:14" ht="15.75" thickBot="1">
      <c r="B86" s="97" t="s">
        <v>1058</v>
      </c>
      <c r="C86" s="98"/>
      <c r="D86" s="98"/>
      <c r="E86" s="98"/>
      <c r="F86" s="98"/>
      <c r="G86" s="98"/>
      <c r="H86" s="98"/>
      <c r="I86" s="99"/>
      <c r="J86" s="100"/>
      <c r="K86" s="313">
        <v>0.05</v>
      </c>
      <c r="L86" s="857">
        <f>N79*K86</f>
        <v>30825.541812702351</v>
      </c>
      <c r="M86" s="858"/>
      <c r="N86" s="57"/>
    </row>
    <row r="87" spans="1:14" ht="15.75" thickBot="1">
      <c r="B87" s="820" t="s">
        <v>1037</v>
      </c>
      <c r="C87" s="821"/>
      <c r="D87" s="821"/>
      <c r="E87" s="821"/>
      <c r="F87" s="821"/>
      <c r="G87" s="821"/>
      <c r="H87" s="821"/>
      <c r="I87" s="821"/>
      <c r="J87" s="821"/>
      <c r="K87" s="821"/>
      <c r="L87" s="821"/>
      <c r="M87" s="822"/>
      <c r="N87" s="58">
        <f>L84+L85+L86</f>
        <v>184953.25087621409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801464.08713026112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195</v>
      </c>
      <c r="B36" s="869" t="str">
        <f>VLOOKUP(A36,EQUIPOS!A6:D154,3,FALSE)</f>
        <v xml:space="preserve">Equipo de oxicorte, Capacidad de corte: hasta 6´´ (152mm) </v>
      </c>
      <c r="C36" s="870"/>
      <c r="D36" s="870"/>
      <c r="E36" s="870"/>
      <c r="F36" s="870"/>
      <c r="G36" s="870"/>
      <c r="H36" s="871"/>
      <c r="I36" s="275"/>
      <c r="J36" s="276"/>
      <c r="K36" s="277">
        <f>VLOOKUP(A36,EQUIPOS!A6:D163,4,FALSE)</f>
        <v>3850</v>
      </c>
      <c r="L36" s="278"/>
      <c r="M36" s="344">
        <v>1.1299999999999999</v>
      </c>
      <c r="N36" s="280">
        <f>K36/M36</f>
        <v>3407.0796460176994</v>
      </c>
    </row>
    <row r="37" spans="1:14">
      <c r="A37" s="119" t="s">
        <v>332</v>
      </c>
      <c r="B37" s="869" t="str">
        <f>VLOOKUP(A37,EQUIPOS!A7:D154,3,FALSE)</f>
        <v xml:space="preserve">Taladro de 1/2´´, pulidora, lijadora y circular
</v>
      </c>
      <c r="C37" s="870"/>
      <c r="D37" s="870"/>
      <c r="E37" s="870"/>
      <c r="F37" s="870"/>
      <c r="G37" s="870"/>
      <c r="H37" s="871"/>
      <c r="I37" s="429"/>
      <c r="J37" s="430"/>
      <c r="K37" s="277">
        <f>VLOOKUP(A37,EQUIPOS!A7:D164,4,FALSE)</f>
        <v>5625</v>
      </c>
      <c r="L37" s="343"/>
      <c r="M37" s="344">
        <v>0.53</v>
      </c>
      <c r="N37" s="280">
        <f>K37/M37</f>
        <v>10613.20754716981</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2553.3602603050003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16573.647453492507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71363.177243415892</v>
      </c>
      <c r="N48" s="280">
        <f>K48*M48</f>
        <v>1427.2635448683179</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10180.196468390284</v>
      </c>
      <c r="N49" s="280">
        <f>K49*M49</f>
        <v>5090.0982341951421</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79405.532453444204</v>
      </c>
      <c r="N50" s="280">
        <f>K50*M50</f>
        <v>6352.4425962755367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12869.804375338997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54977.054431881508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10995.410886376303</v>
      </c>
      <c r="M84" s="856"/>
      <c r="N84" s="57"/>
    </row>
    <row r="85" spans="1:14">
      <c r="B85" s="95" t="s">
        <v>1057</v>
      </c>
      <c r="C85" s="96"/>
      <c r="D85" s="96"/>
      <c r="E85" s="96"/>
      <c r="F85" s="96"/>
      <c r="G85" s="96"/>
      <c r="H85" s="96"/>
      <c r="I85" s="93"/>
      <c r="J85" s="94"/>
      <c r="K85" s="312">
        <v>0.05</v>
      </c>
      <c r="L85" s="855">
        <f>N79*K85</f>
        <v>2748.8527215940758</v>
      </c>
      <c r="M85" s="856"/>
      <c r="N85" s="57"/>
    </row>
    <row r="86" spans="1:14" ht="15.75" thickBot="1">
      <c r="B86" s="97" t="s">
        <v>1058</v>
      </c>
      <c r="C86" s="98"/>
      <c r="D86" s="98"/>
      <c r="E86" s="98"/>
      <c r="F86" s="98"/>
      <c r="G86" s="98"/>
      <c r="H86" s="98"/>
      <c r="I86" s="99"/>
      <c r="J86" s="100"/>
      <c r="K86" s="313">
        <v>0.05</v>
      </c>
      <c r="L86" s="857">
        <f>N79*K86</f>
        <v>2748.8527215940758</v>
      </c>
      <c r="M86" s="858"/>
      <c r="N86" s="57"/>
    </row>
    <row r="87" spans="1:14" ht="15.75" thickBot="1">
      <c r="B87" s="820" t="s">
        <v>1037</v>
      </c>
      <c r="C87" s="821"/>
      <c r="D87" s="821"/>
      <c r="E87" s="821"/>
      <c r="F87" s="821"/>
      <c r="G87" s="821"/>
      <c r="H87" s="821"/>
      <c r="I87" s="821"/>
      <c r="J87" s="821"/>
      <c r="K87" s="821"/>
      <c r="L87" s="821"/>
      <c r="M87" s="822"/>
      <c r="N87" s="58">
        <f>L84+L85+L86</f>
        <v>16493.116329564455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71470.170761445959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5"/>
      <c r="J36" s="276"/>
      <c r="K36" s="277">
        <f>VLOOKUP(A36,EQUIPOS!A6:D163,4,FALSE)</f>
        <v>20000</v>
      </c>
      <c r="L36" s="278"/>
      <c r="M36" s="344">
        <v>12</v>
      </c>
      <c r="N36" s="280">
        <f t="shared" ref="N36:N42" si="0">K36/M36</f>
        <v>1666.6666666666667</v>
      </c>
    </row>
    <row r="37" spans="1:14">
      <c r="A37" s="119" t="s">
        <v>288</v>
      </c>
      <c r="B37" s="869" t="str">
        <f>VLOOKUP(A37,EQUIPOS!A7:D154,3,FALSE)</f>
        <v xml:space="preserve">Planta eléctrica </v>
      </c>
      <c r="C37" s="870"/>
      <c r="D37" s="870"/>
      <c r="E37" s="870"/>
      <c r="F37" s="870"/>
      <c r="G37" s="870"/>
      <c r="H37" s="871"/>
      <c r="I37" s="275"/>
      <c r="J37" s="276"/>
      <c r="K37" s="277">
        <f>VLOOKUP(A37,EQUIPOS!A7:D164,4,FALSE)</f>
        <v>20000</v>
      </c>
      <c r="L37" s="278"/>
      <c r="M37" s="344">
        <v>1.3</v>
      </c>
      <c r="N37" s="280">
        <f t="shared" si="0"/>
        <v>15384.615384615385</v>
      </c>
    </row>
    <row r="38" spans="1:14">
      <c r="A38" s="119" t="s">
        <v>125</v>
      </c>
      <c r="B38" s="869" t="str">
        <f>VLOOKUP(A38,EQUIPOS!A8:D154,3,FALSE)</f>
        <v>Bomba para gato de tensionamiento</v>
      </c>
      <c r="C38" s="870"/>
      <c r="D38" s="870"/>
      <c r="E38" s="870"/>
      <c r="F38" s="870"/>
      <c r="G38" s="870"/>
      <c r="H38" s="871"/>
      <c r="I38" s="275"/>
      <c r="J38" s="276"/>
      <c r="K38" s="277">
        <f>VLOOKUP(A38,EQUIPOS!A8:D165,4,FALSE)</f>
        <v>55000</v>
      </c>
      <c r="L38" s="278"/>
      <c r="M38" s="344">
        <v>12</v>
      </c>
      <c r="N38" s="280">
        <f t="shared" si="0"/>
        <v>4583.333333333333</v>
      </c>
    </row>
    <row r="39" spans="1:14">
      <c r="A39" s="119" t="s">
        <v>180</v>
      </c>
      <c r="B39" s="869" t="str">
        <f>VLOOKUP(A39,EQUIPOS!A9:D154,3,FALSE)</f>
        <v>Compresor 120 HP, con martillo.</v>
      </c>
      <c r="C39" s="870"/>
      <c r="D39" s="870"/>
      <c r="E39" s="870"/>
      <c r="F39" s="870"/>
      <c r="G39" s="870"/>
      <c r="H39" s="871"/>
      <c r="I39" s="275"/>
      <c r="J39" s="276"/>
      <c r="K39" s="277">
        <f>VLOOKUP(A39,EQUIPOS!A9:D166,4,FALSE)</f>
        <v>86575</v>
      </c>
      <c r="L39" s="278"/>
      <c r="M39" s="344">
        <v>1.3</v>
      </c>
      <c r="N39" s="280">
        <f t="shared" si="0"/>
        <v>66596.153846153844</v>
      </c>
    </row>
    <row r="40" spans="1:14">
      <c r="A40" s="119" t="s">
        <v>197</v>
      </c>
      <c r="B40" s="869" t="str">
        <f>VLOOKUP(A40,EQUIPOS!A10:D154,3,FALSE)</f>
        <v>Equipo de perforación (TRACKDRILL), potencia 40 HP, 2100 golpes / minuto</v>
      </c>
      <c r="C40" s="870"/>
      <c r="D40" s="870"/>
      <c r="E40" s="870"/>
      <c r="F40" s="870"/>
      <c r="G40" s="870"/>
      <c r="H40" s="871"/>
      <c r="I40" s="275"/>
      <c r="J40" s="276"/>
      <c r="K40" s="277">
        <f>VLOOKUP(A40,EQUIPOS!A10:D167,4,FALSE)</f>
        <v>144150.41294167732</v>
      </c>
      <c r="L40" s="278"/>
      <c r="M40" s="344">
        <v>1.3</v>
      </c>
      <c r="N40" s="280">
        <f t="shared" si="0"/>
        <v>110884.93303205947</v>
      </c>
    </row>
    <row r="41" spans="1:14">
      <c r="A41" s="119" t="s">
        <v>195</v>
      </c>
      <c r="B41" s="869" t="str">
        <f>VLOOKUP(A41,EQUIPOS!A11:D155,3,FALSE)</f>
        <v xml:space="preserve">Equipo de oxicorte, Capacidad de corte: hasta 6´´ (152mm) </v>
      </c>
      <c r="C41" s="870"/>
      <c r="D41" s="870"/>
      <c r="E41" s="870"/>
      <c r="F41" s="870"/>
      <c r="G41" s="870"/>
      <c r="H41" s="871"/>
      <c r="I41" s="275"/>
      <c r="J41" s="276"/>
      <c r="K41" s="277">
        <f>VLOOKUP(A41,EQUIPOS!A11:D168,4,FALSE)</f>
        <v>3850</v>
      </c>
      <c r="L41" s="278"/>
      <c r="M41" s="344">
        <v>15</v>
      </c>
      <c r="N41" s="280">
        <f t="shared" si="0"/>
        <v>256.66666666666669</v>
      </c>
    </row>
    <row r="42" spans="1:14">
      <c r="A42" s="119" t="s">
        <v>240</v>
      </c>
      <c r="B42" s="869" t="str">
        <f>VLOOKUP(A42,EQUIPOS!A12:D156,3,FALSE)</f>
        <v>Gato para tensionamiento, fuerza Max 200 ton, área de tensión 314 cm2.</v>
      </c>
      <c r="C42" s="870"/>
      <c r="D42" s="870"/>
      <c r="E42" s="870"/>
      <c r="F42" s="870"/>
      <c r="G42" s="870"/>
      <c r="H42" s="871"/>
      <c r="I42" s="275"/>
      <c r="J42" s="276"/>
      <c r="K42" s="277">
        <f>VLOOKUP(A42,EQUIPOS!A12:D169,4,FALSE)</f>
        <v>165228.31885908902</v>
      </c>
      <c r="L42" s="278"/>
      <c r="M42" s="344">
        <v>12</v>
      </c>
      <c r="N42" s="280">
        <f t="shared" si="0"/>
        <v>13769.026571590752</v>
      </c>
    </row>
    <row r="43" spans="1:14">
      <c r="A43" s="119"/>
      <c r="B43" s="869"/>
      <c r="C43" s="870"/>
      <c r="D43" s="870"/>
      <c r="E43" s="870"/>
      <c r="F43" s="870"/>
      <c r="G43" s="870"/>
      <c r="H43" s="871"/>
      <c r="I43" s="429"/>
      <c r="J43" s="430"/>
      <c r="K43" s="277"/>
      <c r="L43" s="343"/>
      <c r="M43" s="344"/>
      <c r="N43" s="280"/>
    </row>
    <row r="44" spans="1:14">
      <c r="A44" s="119"/>
      <c r="B44" s="869"/>
      <c r="C44" s="870"/>
      <c r="D44" s="870"/>
      <c r="E44" s="870"/>
      <c r="F44" s="870"/>
      <c r="G44" s="870"/>
      <c r="H44" s="871"/>
      <c r="I44" s="336"/>
      <c r="J44" s="338"/>
      <c r="K44" s="277"/>
      <c r="L44" s="431"/>
      <c r="M44" s="432"/>
      <c r="N44" s="280"/>
    </row>
    <row r="45" spans="1:14">
      <c r="B45" s="869"/>
      <c r="C45" s="870"/>
      <c r="D45" s="870"/>
      <c r="E45" s="870"/>
      <c r="F45" s="870"/>
      <c r="G45" s="870"/>
      <c r="H45" s="871"/>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69"/>
      <c r="C48" s="870"/>
      <c r="D48" s="870"/>
      <c r="E48" s="870"/>
      <c r="F48" s="870"/>
      <c r="G48" s="870"/>
      <c r="H48" s="871"/>
      <c r="I48" s="879"/>
      <c r="J48" s="880"/>
      <c r="K48" s="47"/>
      <c r="L48" s="881"/>
      <c r="M48" s="882"/>
      <c r="N48" s="111"/>
    </row>
    <row r="49" spans="1:14" ht="15.75" thickBot="1">
      <c r="B49" s="820" t="s">
        <v>1037</v>
      </c>
      <c r="C49" s="821"/>
      <c r="D49" s="821"/>
      <c r="E49" s="821"/>
      <c r="F49" s="821"/>
      <c r="G49" s="821"/>
      <c r="H49" s="821"/>
      <c r="I49" s="821"/>
      <c r="J49" s="821"/>
      <c r="K49" s="821"/>
      <c r="L49" s="821"/>
      <c r="M49" s="822"/>
      <c r="N49" s="402">
        <f>SUM(N36:N48)</f>
        <v>217069.64205540149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3" t="s">
        <v>1029</v>
      </c>
      <c r="K53" s="91" t="s">
        <v>1030</v>
      </c>
      <c r="L53" s="901" t="s">
        <v>1039</v>
      </c>
      <c r="M53" s="900"/>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5090.0982341951421</v>
      </c>
      <c r="N54" s="280">
        <f>K54*M54</f>
        <v>1018.0196468390285</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7278.8404748990524</v>
      </c>
      <c r="N55" s="280">
        <f t="shared" ref="N55:N67" si="1">K55*M55</f>
        <v>40251.987826191762</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48900</v>
      </c>
      <c r="N56" s="280">
        <f t="shared" si="1"/>
        <v>391.2</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44668.666064002886</v>
      </c>
      <c r="N57" s="280">
        <f t="shared" si="1"/>
        <v>982.71065340806342</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884</v>
      </c>
      <c r="N58" s="280">
        <f t="shared" si="1"/>
        <v>265.2</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1750.9937925631289</v>
      </c>
      <c r="N59" s="280">
        <f t="shared" si="1"/>
        <v>175.09937925631289</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12623.443620803951</v>
      </c>
      <c r="N60" s="280">
        <f t="shared" si="1"/>
        <v>6311.7218104019757</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83274.007111432526</v>
      </c>
      <c r="N61" s="280">
        <f t="shared" si="1"/>
        <v>8327.4007111432529</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1018.0196468390284</v>
      </c>
      <c r="N62" s="280">
        <f t="shared" si="1"/>
        <v>10180.196468390284</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15880</v>
      </c>
      <c r="N63" s="280">
        <f t="shared" si="1"/>
        <v>15880</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11809.02790333273</v>
      </c>
      <c r="N64" s="280">
        <f t="shared" si="1"/>
        <v>5904.5139516663648</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7533.3453866088093</v>
      </c>
      <c r="N65" s="280">
        <f t="shared" si="1"/>
        <v>4143.3399626348455</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4500</v>
      </c>
      <c r="N66" s="280">
        <f t="shared" si="1"/>
        <v>225</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3333.3333333333335</v>
      </c>
      <c r="N67" s="280">
        <f t="shared" si="1"/>
        <v>3333.3333333333335</v>
      </c>
    </row>
    <row r="68" spans="1:14" ht="15.75" thickBot="1">
      <c r="B68" s="49"/>
      <c r="C68" s="318"/>
      <c r="D68" s="318"/>
      <c r="E68" s="318"/>
      <c r="F68" s="318"/>
      <c r="G68" s="318"/>
      <c r="H68" s="318"/>
      <c r="I68" s="318"/>
      <c r="J68" s="443"/>
      <c r="K68" s="132"/>
      <c r="L68" s="333"/>
      <c r="M68" s="410"/>
      <c r="N68" s="280"/>
    </row>
    <row r="69" spans="1:14" ht="15.75" thickBot="1">
      <c r="B69" s="820" t="s">
        <v>1037</v>
      </c>
      <c r="C69" s="821"/>
      <c r="D69" s="821"/>
      <c r="E69" s="821"/>
      <c r="F69" s="821"/>
      <c r="G69" s="821"/>
      <c r="H69" s="821"/>
      <c r="I69" s="821"/>
      <c r="J69" s="821"/>
      <c r="K69" s="821"/>
      <c r="L69" s="821"/>
      <c r="M69" s="822"/>
      <c r="N69" s="402">
        <f>SUM(N54:N68)</f>
        <v>97389.723743265204</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6" t="s">
        <v>1045</v>
      </c>
      <c r="M73" s="885"/>
      <c r="N73" s="82" t="s">
        <v>1035</v>
      </c>
    </row>
    <row r="74" spans="1:14">
      <c r="B74" s="52"/>
      <c r="C74" s="325"/>
      <c r="D74" s="325"/>
      <c r="E74" s="325"/>
      <c r="F74" s="325"/>
      <c r="G74" s="325"/>
      <c r="H74" s="319"/>
      <c r="I74" s="287"/>
      <c r="J74" s="294"/>
      <c r="K74" s="287"/>
      <c r="L74" s="907"/>
      <c r="M74" s="908"/>
      <c r="N74" s="295"/>
    </row>
    <row r="75" spans="1:14">
      <c r="B75" s="52"/>
      <c r="C75" s="53"/>
      <c r="D75" s="53"/>
      <c r="E75" s="53"/>
      <c r="F75" s="53"/>
      <c r="G75" s="53"/>
      <c r="H75" s="319"/>
      <c r="I75" s="287"/>
      <c r="J75" s="294"/>
      <c r="K75" s="287"/>
      <c r="L75" s="907"/>
      <c r="M75" s="908"/>
      <c r="N75" s="295"/>
    </row>
    <row r="76" spans="1:14">
      <c r="B76" s="52"/>
      <c r="C76" s="53"/>
      <c r="D76" s="53"/>
      <c r="E76" s="53"/>
      <c r="F76" s="53"/>
      <c r="G76" s="53"/>
      <c r="H76" s="319"/>
      <c r="I76" s="287"/>
      <c r="J76" s="294"/>
      <c r="K76" s="287"/>
      <c r="L76" s="907"/>
      <c r="M76" s="908"/>
      <c r="N76" s="295"/>
    </row>
    <row r="77" spans="1:14">
      <c r="B77" s="52"/>
      <c r="C77" s="53"/>
      <c r="D77" s="53"/>
      <c r="E77" s="53"/>
      <c r="F77" s="53"/>
      <c r="G77" s="53"/>
      <c r="H77" s="319"/>
      <c r="I77" s="287"/>
      <c r="J77" s="294"/>
      <c r="K77" s="287"/>
      <c r="L77" s="907"/>
      <c r="M77" s="908"/>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8"/>
      <c r="M79" s="899"/>
      <c r="N79" s="133"/>
    </row>
    <row r="80" spans="1:14" ht="15.75" thickBot="1">
      <c r="B80" s="909" t="s">
        <v>1037</v>
      </c>
      <c r="C80" s="863"/>
      <c r="D80" s="863"/>
      <c r="E80" s="863"/>
      <c r="F80" s="863"/>
      <c r="G80" s="863"/>
      <c r="H80" s="863"/>
      <c r="I80" s="863"/>
      <c r="J80" s="863"/>
      <c r="K80" s="863"/>
      <c r="L80" s="863"/>
      <c r="M80" s="86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9" t="s">
        <v>1047</v>
      </c>
      <c r="C84" s="860"/>
      <c r="D84" s="860"/>
      <c r="E84" s="860"/>
      <c r="F84" s="860"/>
      <c r="G84" s="860"/>
      <c r="H84" s="860"/>
      <c r="I84" s="79" t="s">
        <v>1048</v>
      </c>
      <c r="J84" s="81" t="s">
        <v>1494</v>
      </c>
      <c r="K84" s="80" t="s">
        <v>1050</v>
      </c>
      <c r="L84" s="861" t="s">
        <v>1034</v>
      </c>
      <c r="M84" s="862"/>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6"/>
      <c r="C90" s="897"/>
      <c r="D90" s="897"/>
      <c r="E90" s="897"/>
      <c r="F90" s="897"/>
      <c r="G90" s="897"/>
      <c r="H90" s="897"/>
      <c r="I90" s="132"/>
      <c r="J90" s="132"/>
      <c r="K90" s="132"/>
      <c r="L90" s="910"/>
      <c r="M90" s="910"/>
      <c r="N90" s="51"/>
    </row>
    <row r="91" spans="1:15" ht="15.75" thickBot="1">
      <c r="B91" s="909" t="s">
        <v>1037</v>
      </c>
      <c r="C91" s="863"/>
      <c r="D91" s="863"/>
      <c r="E91" s="863"/>
      <c r="F91" s="863"/>
      <c r="G91" s="863"/>
      <c r="H91" s="863"/>
      <c r="I91" s="863"/>
      <c r="J91" s="863"/>
      <c r="K91" s="863"/>
      <c r="L91" s="863"/>
      <c r="M91" s="864"/>
      <c r="N91" s="309">
        <f>SUM(N85:N90)</f>
        <v>39282.465543153841</v>
      </c>
    </row>
    <row r="92" spans="1:15" ht="15.75" thickBot="1">
      <c r="B92" s="39"/>
      <c r="C92" s="40"/>
      <c r="D92" s="40"/>
      <c r="E92" s="40"/>
      <c r="F92" s="40"/>
      <c r="G92" s="40"/>
      <c r="H92" s="40"/>
      <c r="I92" s="40"/>
      <c r="J92" s="40"/>
      <c r="K92" s="40"/>
      <c r="L92" s="40"/>
      <c r="M92" s="40"/>
      <c r="N92" s="41"/>
    </row>
    <row r="93" spans="1:15" ht="15.75" thickBot="1">
      <c r="B93" s="820" t="s">
        <v>1051</v>
      </c>
      <c r="C93" s="821"/>
      <c r="D93" s="821"/>
      <c r="E93" s="821"/>
      <c r="F93" s="821"/>
      <c r="G93" s="821"/>
      <c r="H93" s="821"/>
      <c r="I93" s="821"/>
      <c r="J93" s="821"/>
      <c r="K93" s="821"/>
      <c r="L93" s="821"/>
      <c r="M93" s="822"/>
      <c r="N93" s="105">
        <f>N49+N69+N80+N91</f>
        <v>353741.83134182054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5" t="s">
        <v>1053</v>
      </c>
      <c r="C97" s="866"/>
      <c r="D97" s="866"/>
      <c r="E97" s="866"/>
      <c r="F97" s="866"/>
      <c r="G97" s="866"/>
      <c r="H97" s="866"/>
      <c r="I97" s="322"/>
      <c r="J97" s="342"/>
      <c r="K97" s="310" t="s">
        <v>1054</v>
      </c>
      <c r="L97" s="867" t="s">
        <v>1055</v>
      </c>
      <c r="M97" s="868"/>
      <c r="N97" s="311"/>
    </row>
    <row r="98" spans="1:14">
      <c r="B98" s="853" t="s">
        <v>1056</v>
      </c>
      <c r="C98" s="854"/>
      <c r="D98" s="854"/>
      <c r="E98" s="854"/>
      <c r="F98" s="854"/>
      <c r="G98" s="854"/>
      <c r="H98" s="854"/>
      <c r="I98" s="93"/>
      <c r="J98" s="94"/>
      <c r="K98" s="312">
        <v>0.2</v>
      </c>
      <c r="L98" s="855">
        <f>N93*K98</f>
        <v>70748.366268364116</v>
      </c>
      <c r="M98" s="856"/>
      <c r="N98" s="57"/>
    </row>
    <row r="99" spans="1:14">
      <c r="B99" s="95" t="s">
        <v>1057</v>
      </c>
      <c r="C99" s="96"/>
      <c r="D99" s="96"/>
      <c r="E99" s="96"/>
      <c r="F99" s="96"/>
      <c r="G99" s="96"/>
      <c r="H99" s="96"/>
      <c r="I99" s="93"/>
      <c r="J99" s="94"/>
      <c r="K99" s="312">
        <v>0.05</v>
      </c>
      <c r="L99" s="855">
        <f>N93*K99</f>
        <v>17687.091567091029</v>
      </c>
      <c r="M99" s="856"/>
      <c r="N99" s="57"/>
    </row>
    <row r="100" spans="1:14" ht="15.75" thickBot="1">
      <c r="B100" s="97" t="s">
        <v>1058</v>
      </c>
      <c r="C100" s="98"/>
      <c r="D100" s="98"/>
      <c r="E100" s="98"/>
      <c r="F100" s="98"/>
      <c r="G100" s="98"/>
      <c r="H100" s="98"/>
      <c r="I100" s="99"/>
      <c r="J100" s="100"/>
      <c r="K100" s="313">
        <v>0.05</v>
      </c>
      <c r="L100" s="857">
        <f>N93*K100</f>
        <v>17687.091567091029</v>
      </c>
      <c r="M100" s="858"/>
      <c r="N100" s="57"/>
    </row>
    <row r="101" spans="1:14" ht="15.75" thickBot="1">
      <c r="B101" s="820" t="s">
        <v>1037</v>
      </c>
      <c r="C101" s="821"/>
      <c r="D101" s="821"/>
      <c r="E101" s="821"/>
      <c r="F101" s="821"/>
      <c r="G101" s="821"/>
      <c r="H101" s="821"/>
      <c r="I101" s="821"/>
      <c r="J101" s="821"/>
      <c r="K101" s="821"/>
      <c r="L101" s="821"/>
      <c r="M101" s="822"/>
      <c r="N101" s="58">
        <f>L98+L99+L100</f>
        <v>106122.54940254618</v>
      </c>
    </row>
    <row r="102" spans="1:14" ht="15.75" thickBot="1">
      <c r="B102" s="39"/>
      <c r="C102" s="40"/>
      <c r="D102" s="40"/>
      <c r="E102" s="40"/>
      <c r="F102" s="40"/>
      <c r="G102" s="40"/>
      <c r="H102" s="40"/>
      <c r="I102" s="40"/>
      <c r="J102" s="40"/>
      <c r="K102" s="40"/>
      <c r="L102" s="40"/>
      <c r="M102" s="40"/>
      <c r="N102" s="41"/>
    </row>
    <row r="103" spans="1:14" ht="15.75" thickBot="1">
      <c r="A103" t="s">
        <v>2122</v>
      </c>
      <c r="B103" s="820" t="s">
        <v>1059</v>
      </c>
      <c r="C103" s="821"/>
      <c r="D103" s="821"/>
      <c r="E103" s="821"/>
      <c r="F103" s="821"/>
      <c r="G103" s="821"/>
      <c r="H103" s="821"/>
      <c r="I103" s="821"/>
      <c r="J103" s="821"/>
      <c r="K103" s="821"/>
      <c r="L103" s="821"/>
      <c r="M103" s="822"/>
      <c r="N103" s="196">
        <f>N93+N101</f>
        <v>459864.38074436673</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64" t="s">
        <v>2324</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2325</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70"/>
      <c r="K133" s="970"/>
      <c r="L133" s="970"/>
      <c r="M133" s="970"/>
      <c r="N133" s="971"/>
    </row>
    <row r="134" spans="2:14" ht="15.75" thickBot="1">
      <c r="B134" s="427" t="s">
        <v>2327</v>
      </c>
      <c r="C134" s="428"/>
      <c r="D134" s="428"/>
      <c r="E134" s="267"/>
      <c r="F134" s="267"/>
      <c r="G134" s="267"/>
      <c r="H134" s="267"/>
      <c r="I134" s="267"/>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224</v>
      </c>
      <c r="B36" s="869" t="str">
        <f>VLOOKUP(A36,EQUIPOS!A6:D154,3,FALSE)</f>
        <v>Equipo de Medición (Deformimetros Eléctricos, Mecánicos, Celdas de Carga,  Etc.)</v>
      </c>
      <c r="C36" s="870"/>
      <c r="D36" s="870"/>
      <c r="E36" s="870"/>
      <c r="F36" s="870"/>
      <c r="G36" s="870"/>
      <c r="H36" s="871"/>
      <c r="I36" s="275"/>
      <c r="J36" s="276"/>
      <c r="K36" s="277">
        <f>VLOOKUP(A36,EQUIPOS!A6:D163,4,FALSE)</f>
        <v>208896.34738186465</v>
      </c>
      <c r="L36" s="278"/>
      <c r="M36" s="344">
        <v>3.3333333330000001</v>
      </c>
      <c r="N36" s="280">
        <f>K36/M36</f>
        <v>62668.904220826284</v>
      </c>
    </row>
    <row r="37" spans="1:14">
      <c r="A37" s="119" t="s">
        <v>125</v>
      </c>
      <c r="B37" s="869" t="str">
        <f>VLOOKUP(A37,EQUIPOS!A7:D154,3,FALSE)</f>
        <v>Bomba para gato de tensionamiento</v>
      </c>
      <c r="C37" s="870"/>
      <c r="D37" s="870"/>
      <c r="E37" s="870"/>
      <c r="F37" s="870"/>
      <c r="G37" s="870"/>
      <c r="H37" s="871"/>
      <c r="I37" s="429"/>
      <c r="J37" s="430"/>
      <c r="K37" s="277">
        <f>VLOOKUP(A37,EQUIPOS!A7:D164,4,FALSE)</f>
        <v>55000</v>
      </c>
      <c r="L37" s="343"/>
      <c r="M37" s="344">
        <v>0.1</v>
      </c>
      <c r="N37" s="280">
        <f>K37/M37</f>
        <v>550000</v>
      </c>
    </row>
    <row r="38" spans="1:14">
      <c r="A38" s="119" t="s">
        <v>240</v>
      </c>
      <c r="B38" s="869" t="str">
        <f>VLOOKUP(A38,EQUIPOS!A8:D154,3,FALSE)</f>
        <v>Gato para tensionamiento, fuerza Max 200 ton, área de tensión 314 cm2.</v>
      </c>
      <c r="C38" s="870"/>
      <c r="D38" s="870"/>
      <c r="E38" s="870"/>
      <c r="F38" s="870"/>
      <c r="G38" s="870"/>
      <c r="H38" s="871"/>
      <c r="I38" s="336"/>
      <c r="J38" s="338"/>
      <c r="K38" s="277">
        <f>VLOOKUP(A38,EQUIPOS!A8:D165,4,FALSE)</f>
        <v>165228.31885908902</v>
      </c>
      <c r="L38" s="431"/>
      <c r="M38" s="432">
        <v>0.1</v>
      </c>
      <c r="N38" s="280">
        <f>K38/M38</f>
        <v>1652283.18859089</v>
      </c>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2264952.0928117163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7">
        <f>VLOOKUP(A60,TRANSPORTE!A2:D117,4,FALSE)</f>
        <v>1380</v>
      </c>
      <c r="M60" s="908"/>
      <c r="N60" s="295">
        <f>K60*L60</f>
        <v>20700</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20700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5840.7159380840721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2291492.8087498005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458298.56174996012</v>
      </c>
      <c r="M84" s="856"/>
      <c r="N84" s="57"/>
    </row>
    <row r="85" spans="1:14">
      <c r="B85" s="95" t="s">
        <v>1057</v>
      </c>
      <c r="C85" s="96"/>
      <c r="D85" s="96"/>
      <c r="E85" s="96"/>
      <c r="F85" s="96"/>
      <c r="G85" s="96"/>
      <c r="H85" s="96"/>
      <c r="I85" s="93"/>
      <c r="J85" s="94"/>
      <c r="K85" s="312">
        <v>0.05</v>
      </c>
      <c r="L85" s="855">
        <f>N79*K85</f>
        <v>114574.64043749003</v>
      </c>
      <c r="M85" s="856"/>
      <c r="N85" s="57"/>
    </row>
    <row r="86" spans="1:14" ht="15.75" thickBot="1">
      <c r="B86" s="97" t="s">
        <v>1058</v>
      </c>
      <c r="C86" s="98"/>
      <c r="D86" s="98"/>
      <c r="E86" s="98"/>
      <c r="F86" s="98"/>
      <c r="G86" s="98"/>
      <c r="H86" s="98"/>
      <c r="I86" s="99"/>
      <c r="J86" s="100"/>
      <c r="K86" s="313">
        <v>0.05</v>
      </c>
      <c r="L86" s="857">
        <f>N79*K86</f>
        <v>114574.64043749003</v>
      </c>
      <c r="M86" s="858"/>
      <c r="N86" s="57"/>
    </row>
    <row r="87" spans="1:14" ht="15.75" thickBot="1">
      <c r="B87" s="820" t="s">
        <v>1037</v>
      </c>
      <c r="C87" s="821"/>
      <c r="D87" s="821"/>
      <c r="E87" s="821"/>
      <c r="F87" s="821"/>
      <c r="G87" s="821"/>
      <c r="H87" s="821"/>
      <c r="I87" s="821"/>
      <c r="J87" s="821"/>
      <c r="K87" s="821"/>
      <c r="L87" s="821"/>
      <c r="M87" s="822"/>
      <c r="N87" s="58">
        <f>L84+L85+L86</f>
        <v>687447.84262494021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2978940.6513747405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344">
        <v>2</v>
      </c>
      <c r="N36" s="280">
        <f>K36/M36</f>
        <v>1750</v>
      </c>
    </row>
    <row r="37" spans="1:14">
      <c r="A37" s="119" t="s">
        <v>363</v>
      </c>
      <c r="B37" s="869" t="str">
        <f>VLOOKUP(A37,EQUIPOS!A7:D154,3,FALSE)</f>
        <v>Vibrador de concreto, Motor de 3 hp a 18.000 rpm Mangueras de 4 mt</v>
      </c>
      <c r="C37" s="870"/>
      <c r="D37" s="870"/>
      <c r="E37" s="870"/>
      <c r="F37" s="870"/>
      <c r="G37" s="870"/>
      <c r="H37" s="871"/>
      <c r="I37" s="429"/>
      <c r="J37" s="430"/>
      <c r="K37" s="277">
        <f>VLOOKUP(A37,EQUIPOS!A7:D164,4,FALSE)</f>
        <v>7675</v>
      </c>
      <c r="L37" s="343"/>
      <c r="M37" s="344">
        <v>2</v>
      </c>
      <c r="N37" s="280">
        <f>K37/M37</f>
        <v>3837.5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1595.850162690625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7183.3501626906254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48966.745012957261</v>
      </c>
      <c r="N48" s="280">
        <f>K48*M48</f>
        <v>225247.0270596034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6014.2</v>
      </c>
      <c r="N49" s="280">
        <f>K49*M49</f>
        <v>6014.2</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413778.47</v>
      </c>
      <c r="N50" s="280">
        <f>K50*M50</f>
        <v>413778.47</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22848</v>
      </c>
      <c r="N51" s="280">
        <f>K51*M51</f>
        <v>105100.79999999999</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750140.49705960345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7">
        <f>VLOOKUP(A60,TRANSPORTE!A2:D117,4,FALSE)</f>
        <v>1406.3588979895753</v>
      </c>
      <c r="M60" s="908"/>
      <c r="N60" s="295">
        <f>K60*L60</f>
        <v>1406.3588979895753</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1406.3588979895753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790647.20937409624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158129.44187481925</v>
      </c>
      <c r="M84" s="856"/>
      <c r="N84" s="57"/>
    </row>
    <row r="85" spans="1:14">
      <c r="B85" s="95" t="s">
        <v>1057</v>
      </c>
      <c r="C85" s="96"/>
      <c r="D85" s="96"/>
      <c r="E85" s="96"/>
      <c r="F85" s="96"/>
      <c r="G85" s="96"/>
      <c r="H85" s="96"/>
      <c r="I85" s="93"/>
      <c r="J85" s="94"/>
      <c r="K85" s="312">
        <v>0.05</v>
      </c>
      <c r="L85" s="855">
        <f>N79*K85</f>
        <v>39532.360468704814</v>
      </c>
      <c r="M85" s="856"/>
      <c r="N85" s="57"/>
    </row>
    <row r="86" spans="1:14" ht="15.75" thickBot="1">
      <c r="B86" s="97" t="s">
        <v>1058</v>
      </c>
      <c r="C86" s="98"/>
      <c r="D86" s="98"/>
      <c r="E86" s="98"/>
      <c r="F86" s="98"/>
      <c r="G86" s="98"/>
      <c r="H86" s="98"/>
      <c r="I86" s="99"/>
      <c r="J86" s="100"/>
      <c r="K86" s="313">
        <v>0.05</v>
      </c>
      <c r="L86" s="857">
        <f>N79*K86</f>
        <v>39532.360468704814</v>
      </c>
      <c r="M86" s="858"/>
      <c r="N86" s="57"/>
    </row>
    <row r="87" spans="1:14" ht="15.75" thickBot="1">
      <c r="B87" s="820" t="s">
        <v>1037</v>
      </c>
      <c r="C87" s="821"/>
      <c r="D87" s="821"/>
      <c r="E87" s="821"/>
      <c r="F87" s="821"/>
      <c r="G87" s="821"/>
      <c r="H87" s="821"/>
      <c r="I87" s="821"/>
      <c r="J87" s="821"/>
      <c r="K87" s="821"/>
      <c r="L87" s="821"/>
      <c r="M87" s="822"/>
      <c r="N87" s="58">
        <f>L84+L85+L86</f>
        <v>237194.16281222887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1027841.3721863251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344">
        <v>2</v>
      </c>
      <c r="N36" s="280">
        <f>K36/M36</f>
        <v>1750</v>
      </c>
    </row>
    <row r="37" spans="1:14">
      <c r="A37" s="119" t="s">
        <v>363</v>
      </c>
      <c r="B37" s="869" t="str">
        <f>VLOOKUP(A37,EQUIPOS!A7:D154,3,FALSE)</f>
        <v>Vibrador de concreto, Motor de 3 hp a 18.000 rpm Mangueras de 4 mt</v>
      </c>
      <c r="C37" s="870"/>
      <c r="D37" s="870"/>
      <c r="E37" s="870"/>
      <c r="F37" s="870"/>
      <c r="G37" s="870"/>
      <c r="H37" s="871"/>
      <c r="I37" s="429"/>
      <c r="J37" s="430"/>
      <c r="K37" s="277">
        <f>VLOOKUP(A37,EQUIPOS!A7:D164,4,FALSE)</f>
        <v>7675</v>
      </c>
      <c r="L37" s="343"/>
      <c r="M37" s="344">
        <v>2</v>
      </c>
      <c r="N37" s="280">
        <f>K37/M37</f>
        <v>3837.5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1276.6801301525002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6864.1801301525002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48966.745012957261</v>
      </c>
      <c r="N48" s="280">
        <f>K48*M48</f>
        <v>225247.0270596034</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6014.2</v>
      </c>
      <c r="N49" s="280">
        <f>K49*M49</f>
        <v>6014.2</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400594.45999999996</v>
      </c>
      <c r="N50" s="280">
        <f>K50*M50</f>
        <v>400594.45999999996</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22848</v>
      </c>
      <c r="N51" s="280">
        <f>K51*M51</f>
        <v>105100.79999999999</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736956.48705960345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7">
        <f>VLOOKUP(A60,TRANSPORTE!A2:D117,4,FALSE)</f>
        <v>1406.3588979895753</v>
      </c>
      <c r="M60" s="908"/>
      <c r="N60" s="295">
        <f>K60*L60</f>
        <v>1406.3588979895753</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1406.3588979895753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770760.62869079551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154152.12573815911</v>
      </c>
      <c r="M84" s="856"/>
      <c r="N84" s="57"/>
    </row>
    <row r="85" spans="1:14">
      <c r="B85" s="95" t="s">
        <v>1057</v>
      </c>
      <c r="C85" s="96"/>
      <c r="D85" s="96"/>
      <c r="E85" s="96"/>
      <c r="F85" s="96"/>
      <c r="G85" s="96"/>
      <c r="H85" s="96"/>
      <c r="I85" s="93"/>
      <c r="J85" s="94"/>
      <c r="K85" s="312">
        <v>0.05</v>
      </c>
      <c r="L85" s="855">
        <f>N79*K85</f>
        <v>38538.031434539778</v>
      </c>
      <c r="M85" s="856"/>
      <c r="N85" s="57"/>
    </row>
    <row r="86" spans="1:14" ht="15.75" thickBot="1">
      <c r="B86" s="97" t="s">
        <v>1058</v>
      </c>
      <c r="C86" s="98"/>
      <c r="D86" s="98"/>
      <c r="E86" s="98"/>
      <c r="F86" s="98"/>
      <c r="G86" s="98"/>
      <c r="H86" s="98"/>
      <c r="I86" s="99"/>
      <c r="J86" s="100"/>
      <c r="K86" s="313">
        <v>0.05</v>
      </c>
      <c r="L86" s="857">
        <f>N79*K86</f>
        <v>38538.031434539778</v>
      </c>
      <c r="M86" s="858"/>
      <c r="N86" s="57"/>
    </row>
    <row r="87" spans="1:14" ht="15.75" thickBot="1">
      <c r="B87" s="820" t="s">
        <v>1037</v>
      </c>
      <c r="C87" s="821"/>
      <c r="D87" s="821"/>
      <c r="E87" s="821"/>
      <c r="F87" s="821"/>
      <c r="G87" s="821"/>
      <c r="H87" s="821"/>
      <c r="I87" s="821"/>
      <c r="J87" s="821"/>
      <c r="K87" s="821"/>
      <c r="L87" s="821"/>
      <c r="M87" s="822"/>
      <c r="N87" s="58">
        <f>L84+L85+L86</f>
        <v>231228.18860723864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1001988.8172980342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344">
        <v>2</v>
      </c>
      <c r="N36" s="280">
        <f>K36/M36</f>
        <v>1750</v>
      </c>
    </row>
    <row r="37" spans="1:14">
      <c r="A37" s="119" t="s">
        <v>363</v>
      </c>
      <c r="B37" s="869" t="str">
        <f>VLOOKUP(A37,EQUIPOS!A7:D154,3,FALSE)</f>
        <v>Vibrador de concreto, Motor de 3 hp a 18.000 rpm Mangueras de 4 mt</v>
      </c>
      <c r="C37" s="870"/>
      <c r="D37" s="870"/>
      <c r="E37" s="870"/>
      <c r="F37" s="870"/>
      <c r="G37" s="870"/>
      <c r="H37" s="871"/>
      <c r="I37" s="429"/>
      <c r="J37" s="430"/>
      <c r="K37" s="277">
        <f>VLOOKUP(A37,EQUIPOS!A7:D164,4,FALSE)</f>
        <v>7675</v>
      </c>
      <c r="L37" s="343"/>
      <c r="M37" s="344">
        <v>2</v>
      </c>
      <c r="N37" s="280">
        <f>K37/M37</f>
        <v>3837.5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1276.6801301525002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6864.1801301525002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387411.63999999996</v>
      </c>
      <c r="N48" s="280">
        <f>K48*M48</f>
        <v>387411.63999999996</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6014.2</v>
      </c>
      <c r="N49" s="280">
        <f>K49*M49</f>
        <v>6014.2</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22848</v>
      </c>
      <c r="N50" s="280">
        <f>K50*M50</f>
        <v>105100.79999999999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498526.63999999996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7">
        <f>VLOOKUP(A60,TRANSPORTE!A2:D117,4,FALSE)</f>
        <v>1406.3588979895753</v>
      </c>
      <c r="M60" s="908"/>
      <c r="N60" s="295">
        <f>K60*L60</f>
        <v>1406.3588979895753</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1406.3588979895753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532330.78163119196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106466.1563262384</v>
      </c>
      <c r="M84" s="856"/>
      <c r="N84" s="57"/>
    </row>
    <row r="85" spans="1:14">
      <c r="B85" s="95" t="s">
        <v>1057</v>
      </c>
      <c r="C85" s="96"/>
      <c r="D85" s="96"/>
      <c r="E85" s="96"/>
      <c r="F85" s="96"/>
      <c r="G85" s="96"/>
      <c r="H85" s="96"/>
      <c r="I85" s="93"/>
      <c r="J85" s="94"/>
      <c r="K85" s="312">
        <v>0.05</v>
      </c>
      <c r="L85" s="855">
        <f>N79*K85</f>
        <v>26616.5390815596</v>
      </c>
      <c r="M85" s="856"/>
      <c r="N85" s="57"/>
    </row>
    <row r="86" spans="1:14" ht="15.75" thickBot="1">
      <c r="B86" s="97" t="s">
        <v>1058</v>
      </c>
      <c r="C86" s="98"/>
      <c r="D86" s="98"/>
      <c r="E86" s="98"/>
      <c r="F86" s="98"/>
      <c r="G86" s="98"/>
      <c r="H86" s="98"/>
      <c r="I86" s="99"/>
      <c r="J86" s="100"/>
      <c r="K86" s="313">
        <v>0.05</v>
      </c>
      <c r="L86" s="857">
        <f>N79*K86</f>
        <v>26616.5390815596</v>
      </c>
      <c r="M86" s="858"/>
      <c r="N86" s="57"/>
    </row>
    <row r="87" spans="1:14" ht="15.75" thickBot="1">
      <c r="B87" s="820" t="s">
        <v>1037</v>
      </c>
      <c r="C87" s="821"/>
      <c r="D87" s="821"/>
      <c r="E87" s="821"/>
      <c r="F87" s="821"/>
      <c r="G87" s="821"/>
      <c r="H87" s="821"/>
      <c r="I87" s="821"/>
      <c r="J87" s="821"/>
      <c r="K87" s="821"/>
      <c r="L87" s="821"/>
      <c r="M87" s="822"/>
      <c r="N87" s="58">
        <f>L84+L85+L86</f>
        <v>159699.23448935759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692030.01612054952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5"/>
      <c r="J36" s="276"/>
      <c r="K36" s="277">
        <f>VLOOKUP(A36,EQUIPOS!A6:D163,4,FALSE)</f>
        <v>3500</v>
      </c>
      <c r="L36" s="278"/>
      <c r="M36" s="344">
        <v>2</v>
      </c>
      <c r="N36" s="280">
        <f>K36/M36</f>
        <v>1750</v>
      </c>
    </row>
    <row r="37" spans="1:14">
      <c r="A37" s="119" t="s">
        <v>363</v>
      </c>
      <c r="B37" s="869" t="str">
        <f>VLOOKUP(A37,EQUIPOS!A7:D154,3,FALSE)</f>
        <v>Vibrador de concreto, Motor de 3 hp a 18.000 rpm Mangueras de 4 mt</v>
      </c>
      <c r="C37" s="870"/>
      <c r="D37" s="870"/>
      <c r="E37" s="870"/>
      <c r="F37" s="870"/>
      <c r="G37" s="870"/>
      <c r="H37" s="871"/>
      <c r="I37" s="429"/>
      <c r="J37" s="430"/>
      <c r="K37" s="277">
        <f>VLOOKUP(A37,EQUIPOS!A7:D164,4,FALSE)</f>
        <v>7675</v>
      </c>
      <c r="L37" s="343"/>
      <c r="M37" s="344">
        <v>2</v>
      </c>
      <c r="N37" s="280">
        <f>K37/M37</f>
        <v>3837.5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1276.6801301525002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6864.1801301525002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360030.93</v>
      </c>
      <c r="N48" s="280">
        <f>K48*M48</f>
        <v>360030.93</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6014.2</v>
      </c>
      <c r="N49" s="280">
        <f>K49*M49</f>
        <v>6014.2</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4886.4943048273362</v>
      </c>
      <c r="N50" s="280">
        <f>K50*M50</f>
        <v>22477.873802205744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388523.00380220573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7">
        <f>VLOOKUP(A60,TRANSPORTE!A2:D117,4,FALSE)</f>
        <v>1406.3588979895753</v>
      </c>
      <c r="M60" s="908"/>
      <c r="N60" s="295">
        <f>K60*L60</f>
        <v>1406.3588979895753</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1406.3588979895753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422327.14543339779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84465.429086679564</v>
      </c>
      <c r="M84" s="856"/>
      <c r="N84" s="57"/>
    </row>
    <row r="85" spans="1:14">
      <c r="B85" s="95" t="s">
        <v>1057</v>
      </c>
      <c r="C85" s="96"/>
      <c r="D85" s="96"/>
      <c r="E85" s="96"/>
      <c r="F85" s="96"/>
      <c r="G85" s="96"/>
      <c r="H85" s="96"/>
      <c r="I85" s="93"/>
      <c r="J85" s="94"/>
      <c r="K85" s="312">
        <v>0.05</v>
      </c>
      <c r="L85" s="855">
        <f>N79*K85</f>
        <v>21116.357271669891</v>
      </c>
      <c r="M85" s="856"/>
      <c r="N85" s="57"/>
    </row>
    <row r="86" spans="1:14" ht="15.75" thickBot="1">
      <c r="B86" s="97" t="s">
        <v>1058</v>
      </c>
      <c r="C86" s="98"/>
      <c r="D86" s="98"/>
      <c r="E86" s="98"/>
      <c r="F86" s="98"/>
      <c r="G86" s="98"/>
      <c r="H86" s="98"/>
      <c r="I86" s="99"/>
      <c r="J86" s="100"/>
      <c r="K86" s="313">
        <v>0.05</v>
      </c>
      <c r="L86" s="857">
        <f>N79*K86</f>
        <v>21116.357271669891</v>
      </c>
      <c r="M86" s="858"/>
      <c r="N86" s="57"/>
    </row>
    <row r="87" spans="1:14" ht="15.75" thickBot="1">
      <c r="B87" s="820" t="s">
        <v>1037</v>
      </c>
      <c r="C87" s="821"/>
      <c r="D87" s="821"/>
      <c r="E87" s="821"/>
      <c r="F87" s="821"/>
      <c r="G87" s="821"/>
      <c r="H87" s="821"/>
      <c r="I87" s="821"/>
      <c r="J87" s="821"/>
      <c r="K87" s="821"/>
      <c r="L87" s="821"/>
      <c r="M87" s="822"/>
      <c r="N87" s="58">
        <f>L84+L85+L86</f>
        <v>126698.14363001936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549025.28906341712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5.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5"/>
      <c r="J36" s="276"/>
      <c r="K36" s="277">
        <f>VLOOKUP(A36,EQUIPOS!A6:D163,4,FALSE)</f>
        <v>6250</v>
      </c>
      <c r="L36" s="278"/>
      <c r="M36" s="344">
        <v>1</v>
      </c>
      <c r="N36" s="280">
        <f>K36/M36</f>
        <v>6250</v>
      </c>
    </row>
    <row r="37" spans="1:14">
      <c r="A37" s="119" t="s">
        <v>363</v>
      </c>
      <c r="B37" s="869" t="str">
        <f>VLOOKUP(A37,EQUIPOS!A7:D154,3,FALSE)</f>
        <v>Vibrador de concreto, Motor de 3 hp a 18.000 rpm Mangueras de 4 mt</v>
      </c>
      <c r="C37" s="870"/>
      <c r="D37" s="870"/>
      <c r="E37" s="870"/>
      <c r="F37" s="870"/>
      <c r="G37" s="870"/>
      <c r="H37" s="871"/>
      <c r="I37" s="429"/>
      <c r="J37" s="430"/>
      <c r="K37" s="277">
        <f>VLOOKUP(A37,EQUIPOS!A7:D164,4,FALSE)</f>
        <v>7675</v>
      </c>
      <c r="L37" s="343"/>
      <c r="M37" s="344">
        <v>1</v>
      </c>
      <c r="N37" s="280">
        <f>K37/M37</f>
        <v>7675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N81*M41</f>
        <v>3191.7003253812504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17116.700325381251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74200</v>
      </c>
      <c r="N48" s="280">
        <f>K48*M48</f>
        <v>70490</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68.207316338214895</v>
      </c>
      <c r="N49" s="280">
        <f>K49*M49</f>
        <v>11595.243777496533</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35800</v>
      </c>
      <c r="N50" s="280">
        <f>K50*M50</f>
        <v>19690</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396</v>
      </c>
      <c r="N51" s="280">
        <f>K51*M51</f>
        <v>118800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4886.4943048273362</v>
      </c>
      <c r="N52" s="280">
        <f>K52*M52</f>
        <v>15148.132344964743</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235723.37612246128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7">
        <f>VLOOKUP(A64,TRANSPORTE!A2:D117,4,FALSE)</f>
        <v>1380</v>
      </c>
      <c r="M64" s="908"/>
      <c r="N64" s="295">
        <f>K64*L64</f>
        <v>759.00000000000011</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7">
        <f>VLOOKUP(A65,TRANSPORTE!A3:D117,4,FALSE)</f>
        <v>1380</v>
      </c>
      <c r="M65" s="908"/>
      <c r="N65" s="295">
        <f>K65*L65</f>
        <v>1311</v>
      </c>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2070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318744.08295546751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63748.816591093506</v>
      </c>
      <c r="M88" s="856"/>
      <c r="N88" s="57"/>
    </row>
    <row r="89" spans="1:14">
      <c r="B89" s="95" t="s">
        <v>1057</v>
      </c>
      <c r="C89" s="96"/>
      <c r="D89" s="96"/>
      <c r="E89" s="96"/>
      <c r="F89" s="96"/>
      <c r="G89" s="96"/>
      <c r="H89" s="96"/>
      <c r="I89" s="93"/>
      <c r="J89" s="94"/>
      <c r="K89" s="312">
        <v>0.05</v>
      </c>
      <c r="L89" s="855">
        <f>N83*K89</f>
        <v>15937.204147773376</v>
      </c>
      <c r="M89" s="856"/>
      <c r="N89" s="57"/>
    </row>
    <row r="90" spans="1:14" ht="15.75" thickBot="1">
      <c r="B90" s="97" t="s">
        <v>1058</v>
      </c>
      <c r="C90" s="98"/>
      <c r="D90" s="98"/>
      <c r="E90" s="98"/>
      <c r="F90" s="98"/>
      <c r="G90" s="98"/>
      <c r="H90" s="98"/>
      <c r="I90" s="99"/>
      <c r="J90" s="100"/>
      <c r="K90" s="313">
        <v>0.05</v>
      </c>
      <c r="L90" s="857">
        <f>N83*K90</f>
        <v>15937.204147773376</v>
      </c>
      <c r="M90" s="858"/>
      <c r="N90" s="57"/>
    </row>
    <row r="91" spans="1:14" ht="15.75" thickBot="1">
      <c r="B91" s="820" t="s">
        <v>1037</v>
      </c>
      <c r="C91" s="821"/>
      <c r="D91" s="821"/>
      <c r="E91" s="821"/>
      <c r="F91" s="821"/>
      <c r="G91" s="821"/>
      <c r="H91" s="821"/>
      <c r="I91" s="821"/>
      <c r="J91" s="821"/>
      <c r="K91" s="821"/>
      <c r="L91" s="821"/>
      <c r="M91" s="822"/>
      <c r="N91" s="58">
        <f>L88+L89+L90</f>
        <v>95623.224886640251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414367.30784210778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5"/>
      <c r="J36" s="276"/>
      <c r="K36" s="277">
        <f>VLOOKUP(A36,EQUIPOS!A6:D163,4,FALSE)</f>
        <v>6250</v>
      </c>
      <c r="L36" s="278"/>
      <c r="M36" s="344">
        <v>1</v>
      </c>
      <c r="N36" s="280">
        <f>K36/M36</f>
        <v>6250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N81*M41</f>
        <v>3191.7003253812504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9441.7003253812509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74200</v>
      </c>
      <c r="N48" s="280">
        <f>K48*M48</f>
        <v>62328</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68.207316338214895</v>
      </c>
      <c r="N49" s="280">
        <f>K49*M49</f>
        <v>12618.353522569756</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35800</v>
      </c>
      <c r="N50" s="280">
        <f>K50*M50</f>
        <v>22554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396</v>
      </c>
      <c r="N51" s="280">
        <f>K51*M51</f>
        <v>102960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200460.35352256976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7">
        <f>VLOOKUP(A64,TRANSPORTE!A2:D117,4,FALSE)</f>
        <v>1380</v>
      </c>
      <c r="M64" s="908"/>
      <c r="N64" s="295">
        <f>K64*L64</f>
        <v>869.4</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7">
        <f>VLOOKUP(A65,TRANSPORTE!A3:D117,4,FALSE)</f>
        <v>1380</v>
      </c>
      <c r="M65" s="908"/>
      <c r="N65" s="295">
        <f>K65*L65</f>
        <v>1159.2</v>
      </c>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2028.6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275764.66035557602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55152.93207111521</v>
      </c>
      <c r="M88" s="856"/>
      <c r="N88" s="57"/>
    </row>
    <row r="89" spans="1:14">
      <c r="B89" s="95" t="s">
        <v>1057</v>
      </c>
      <c r="C89" s="96"/>
      <c r="D89" s="96"/>
      <c r="E89" s="96"/>
      <c r="F89" s="96"/>
      <c r="G89" s="96"/>
      <c r="H89" s="96"/>
      <c r="I89" s="93"/>
      <c r="J89" s="94"/>
      <c r="K89" s="312">
        <v>0.05</v>
      </c>
      <c r="L89" s="855">
        <f>N83*K89</f>
        <v>13788.233017778803</v>
      </c>
      <c r="M89" s="856"/>
      <c r="N89" s="57"/>
    </row>
    <row r="90" spans="1:14" ht="15.75" thickBot="1">
      <c r="B90" s="97" t="s">
        <v>1058</v>
      </c>
      <c r="C90" s="98"/>
      <c r="D90" s="98"/>
      <c r="E90" s="98"/>
      <c r="F90" s="98"/>
      <c r="G90" s="98"/>
      <c r="H90" s="98"/>
      <c r="I90" s="99"/>
      <c r="J90" s="100"/>
      <c r="K90" s="313">
        <v>0.05</v>
      </c>
      <c r="L90" s="857">
        <f>N83*K90</f>
        <v>13788.233017778803</v>
      </c>
      <c r="M90" s="858"/>
      <c r="N90" s="57"/>
    </row>
    <row r="91" spans="1:14" ht="15.75" thickBot="1">
      <c r="B91" s="820" t="s">
        <v>1037</v>
      </c>
      <c r="C91" s="821"/>
      <c r="D91" s="821"/>
      <c r="E91" s="821"/>
      <c r="F91" s="821"/>
      <c r="G91" s="821"/>
      <c r="H91" s="821"/>
      <c r="I91" s="821"/>
      <c r="J91" s="821"/>
      <c r="K91" s="821"/>
      <c r="L91" s="821"/>
      <c r="M91" s="822"/>
      <c r="N91" s="58">
        <f>L88+L89+L90</f>
        <v>82729.39810667283</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358494.05846224888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5"/>
      <c r="J36" s="276"/>
      <c r="K36" s="277">
        <f>VLOOKUP(A36,EQUIPOS!A6:D163,4,FALSE)</f>
        <v>6250</v>
      </c>
      <c r="L36" s="278"/>
      <c r="M36" s="344">
        <v>1</v>
      </c>
      <c r="N36" s="280">
        <f>K36/M36</f>
        <v>6250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N81*M41</f>
        <v>2553.3602603050003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8803.3602603050003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74200</v>
      </c>
      <c r="N48" s="280">
        <f>K48*M48</f>
        <v>37396.800000000003</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68.207316338214895</v>
      </c>
      <c r="N49" s="280">
        <f>K49*M49</f>
        <v>7571.0121135418531</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60363</v>
      </c>
      <c r="N50" s="280">
        <f>K50*M50</f>
        <v>24145.200000000001</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35800</v>
      </c>
      <c r="N51" s="280">
        <f>K51*M51</f>
        <v>13532.4</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396</v>
      </c>
      <c r="N52" s="280">
        <f>K52*M52</f>
        <v>61776</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144421.41211354185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7">
        <f>VLOOKUP(A64,TRANSPORTE!A2:D117,4,FALSE)</f>
        <v>1380</v>
      </c>
      <c r="M64" s="908"/>
      <c r="N64" s="295">
        <f>K64*L64</f>
        <v>521.64</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7">
        <f>VLOOKUP(A65,TRANSPORTE!A3:D117,4,FALSE)</f>
        <v>1380</v>
      </c>
      <c r="M65" s="908"/>
      <c r="N65" s="295">
        <f>K65*L65</f>
        <v>695.52</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7">
        <f>VLOOKUP(A66,TRANSPORTE!A3:D117,4,FALSE)</f>
        <v>1380</v>
      </c>
      <c r="M66" s="908"/>
      <c r="N66" s="295">
        <f>K66*L66</f>
        <v>552</v>
      </c>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f>N64+N65+N66+N67+N68</f>
        <v>1769.1599999999999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6"/>
      <c r="C80" s="897"/>
      <c r="D80" s="897"/>
      <c r="E80" s="897"/>
      <c r="F80" s="897"/>
      <c r="G80" s="897"/>
      <c r="H80" s="897"/>
      <c r="I80" s="132"/>
      <c r="J80" s="132"/>
      <c r="K80" s="132"/>
      <c r="L80" s="910"/>
      <c r="M80" s="910"/>
      <c r="N80" s="51"/>
    </row>
    <row r="81" spans="1:14" ht="15.75" thickBot="1">
      <c r="B81" s="909" t="s">
        <v>1037</v>
      </c>
      <c r="C81" s="863"/>
      <c r="D81" s="863"/>
      <c r="E81" s="863"/>
      <c r="F81" s="863"/>
      <c r="G81" s="863"/>
      <c r="H81" s="863"/>
      <c r="I81" s="863"/>
      <c r="J81" s="863"/>
      <c r="K81" s="863"/>
      <c r="L81" s="863"/>
      <c r="M81" s="864"/>
      <c r="N81" s="309">
        <f>SUM(N75:N80)</f>
        <v>51067.205206099999</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206061.13757994684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41212.227515989369</v>
      </c>
      <c r="M88" s="856"/>
      <c r="N88" s="57"/>
    </row>
    <row r="89" spans="1:14">
      <c r="B89" s="95" t="s">
        <v>1057</v>
      </c>
      <c r="C89" s="96"/>
      <c r="D89" s="96"/>
      <c r="E89" s="96"/>
      <c r="F89" s="96"/>
      <c r="G89" s="96"/>
      <c r="H89" s="96"/>
      <c r="I89" s="93"/>
      <c r="J89" s="94"/>
      <c r="K89" s="312">
        <v>0.05</v>
      </c>
      <c r="L89" s="855">
        <f>N83*K89</f>
        <v>10303.056878997342</v>
      </c>
      <c r="M89" s="856"/>
      <c r="N89" s="57"/>
    </row>
    <row r="90" spans="1:14" ht="15.75" thickBot="1">
      <c r="B90" s="97" t="s">
        <v>1058</v>
      </c>
      <c r="C90" s="98"/>
      <c r="D90" s="98"/>
      <c r="E90" s="98"/>
      <c r="F90" s="98"/>
      <c r="G90" s="98"/>
      <c r="H90" s="98"/>
      <c r="I90" s="99"/>
      <c r="J90" s="100"/>
      <c r="K90" s="313">
        <v>0.05</v>
      </c>
      <c r="L90" s="857">
        <f>N83*K90</f>
        <v>10303.056878997342</v>
      </c>
      <c r="M90" s="858"/>
      <c r="N90" s="57"/>
    </row>
    <row r="91" spans="1:14" ht="15.75" thickBot="1">
      <c r="B91" s="820" t="s">
        <v>1037</v>
      </c>
      <c r="C91" s="821"/>
      <c r="D91" s="821"/>
      <c r="E91" s="821"/>
      <c r="F91" s="821"/>
      <c r="G91" s="821"/>
      <c r="H91" s="821"/>
      <c r="I91" s="821"/>
      <c r="J91" s="821"/>
      <c r="K91" s="821"/>
      <c r="L91" s="821"/>
      <c r="M91" s="822"/>
      <c r="N91" s="58">
        <f>L88+L89+L90</f>
        <v>61818.34127398405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267879.47885393089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5"/>
      <c r="J36" s="276"/>
      <c r="K36" s="277">
        <f>VLOOKUP(A36,EQUIPOS!A6:D163,4,FALSE)</f>
        <v>7675</v>
      </c>
      <c r="L36" s="278"/>
      <c r="M36" s="344">
        <v>1</v>
      </c>
      <c r="N36" s="280">
        <f>K36/M36</f>
        <v>7675</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1501.9766237088236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9176.9766237088243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2700</v>
      </c>
      <c r="N48" s="280">
        <f>K48*M48</f>
        <v>92102.400000000009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41650</v>
      </c>
      <c r="N49" s="280">
        <f>K49*M49</f>
        <v>6247.5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360030.93</v>
      </c>
      <c r="N50" s="280">
        <f>K50*M50</f>
        <v>45363.89718</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24534.273488820581</v>
      </c>
      <c r="N51" s="280">
        <f>K51*M51</f>
        <v>24534.273488820581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168248.07066882058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7">
        <f>VLOOKUP(A61,TRANSPORTE!A3:D117,4,FALSE)</f>
        <v>1406.3588979895753</v>
      </c>
      <c r="M61" s="908"/>
      <c r="N61" s="295">
        <f>K61*L61</f>
        <v>177.20122114668649</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177.20122114668649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252701.07969911725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50540.215939823451</v>
      </c>
      <c r="M85" s="856"/>
      <c r="N85" s="57"/>
    </row>
    <row r="86" spans="1:14">
      <c r="B86" s="95" t="s">
        <v>1057</v>
      </c>
      <c r="C86" s="96"/>
      <c r="D86" s="96"/>
      <c r="E86" s="96"/>
      <c r="F86" s="96"/>
      <c r="G86" s="96"/>
      <c r="H86" s="96"/>
      <c r="I86" s="93"/>
      <c r="J86" s="94"/>
      <c r="K86" s="312">
        <v>0.05</v>
      </c>
      <c r="L86" s="855">
        <f>N80*K86</f>
        <v>12635.053984955863</v>
      </c>
      <c r="M86" s="856"/>
      <c r="N86" s="57"/>
    </row>
    <row r="87" spans="1:14" ht="15.75" thickBot="1">
      <c r="B87" s="97" t="s">
        <v>1058</v>
      </c>
      <c r="C87" s="98"/>
      <c r="D87" s="98"/>
      <c r="E87" s="98"/>
      <c r="F87" s="98"/>
      <c r="G87" s="98"/>
      <c r="H87" s="98"/>
      <c r="I87" s="99"/>
      <c r="J87" s="100"/>
      <c r="K87" s="313">
        <v>0.05</v>
      </c>
      <c r="L87" s="857">
        <f>N80*K87</f>
        <v>12635.053984955863</v>
      </c>
      <c r="M87" s="858"/>
      <c r="N87" s="57"/>
    </row>
    <row r="88" spans="1:14" ht="15.75" thickBot="1">
      <c r="B88" s="820" t="s">
        <v>1037</v>
      </c>
      <c r="C88" s="821"/>
      <c r="D88" s="821"/>
      <c r="E88" s="821"/>
      <c r="F88" s="821"/>
      <c r="G88" s="821"/>
      <c r="H88" s="821"/>
      <c r="I88" s="821"/>
      <c r="J88" s="821"/>
      <c r="K88" s="821"/>
      <c r="L88" s="821"/>
      <c r="M88" s="822"/>
      <c r="N88" s="58">
        <f>L85+L86+L87</f>
        <v>75810.323909735176</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328511.40360885242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5"/>
      <c r="J36" s="276"/>
      <c r="K36" s="277">
        <f>VLOOKUP(A36,EQUIPOS!A6:D163,4,FALSE)</f>
        <v>7675</v>
      </c>
      <c r="L36" s="278"/>
      <c r="M36" s="344">
        <v>1</v>
      </c>
      <c r="N36" s="280">
        <f>K36/M36</f>
        <v>7675</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1501.9766237088236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9176.9766237088243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2700</v>
      </c>
      <c r="N48" s="280">
        <f>K48*M48</f>
        <v>92102.400000000009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41650</v>
      </c>
      <c r="N49" s="280">
        <f>K49*M49</f>
        <v>6247.5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387411.63999999996</v>
      </c>
      <c r="N50" s="280">
        <f>K50*M50</f>
        <v>48813.866639999993</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24534.273488820581</v>
      </c>
      <c r="N51" s="280">
        <f>K51*M51</f>
        <v>24534.273488820581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171698.04012882058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7">
        <f>VLOOKUP(A61,TRANSPORTE!A3:D117,4,FALSE)</f>
        <v>1406.3588979895753</v>
      </c>
      <c r="M61" s="908"/>
      <c r="N61" s="295">
        <f>K61*L61</f>
        <v>177.20122114668649</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177.20122114668649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133"/>
    </row>
    <row r="78" spans="1:15" ht="15.75" thickBot="1">
      <c r="B78" s="909" t="s">
        <v>1037</v>
      </c>
      <c r="C78" s="863"/>
      <c r="D78" s="863"/>
      <c r="E78" s="863"/>
      <c r="F78" s="863"/>
      <c r="G78" s="863"/>
      <c r="H78" s="863"/>
      <c r="I78" s="863"/>
      <c r="J78" s="863"/>
      <c r="K78" s="863"/>
      <c r="L78" s="863"/>
      <c r="M78" s="864"/>
      <c r="N78" s="468">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256151.04915911725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51230.209831823449</v>
      </c>
      <c r="M85" s="856"/>
      <c r="N85" s="57"/>
    </row>
    <row r="86" spans="1:14">
      <c r="B86" s="95" t="s">
        <v>1057</v>
      </c>
      <c r="C86" s="96"/>
      <c r="D86" s="96"/>
      <c r="E86" s="96"/>
      <c r="F86" s="96"/>
      <c r="G86" s="96"/>
      <c r="H86" s="96"/>
      <c r="I86" s="93"/>
      <c r="J86" s="94"/>
      <c r="K86" s="312">
        <v>0.05</v>
      </c>
      <c r="L86" s="855">
        <f>N80*K86</f>
        <v>12807.552457955862</v>
      </c>
      <c r="M86" s="856"/>
      <c r="N86" s="57"/>
    </row>
    <row r="87" spans="1:14" ht="15.75" thickBot="1">
      <c r="B87" s="97" t="s">
        <v>1058</v>
      </c>
      <c r="C87" s="98"/>
      <c r="D87" s="98"/>
      <c r="E87" s="98"/>
      <c r="F87" s="98"/>
      <c r="G87" s="98"/>
      <c r="H87" s="98"/>
      <c r="I87" s="99"/>
      <c r="J87" s="100"/>
      <c r="K87" s="313">
        <v>0.05</v>
      </c>
      <c r="L87" s="857">
        <f>N80*K87</f>
        <v>12807.552457955862</v>
      </c>
      <c r="M87" s="858"/>
      <c r="N87" s="57"/>
    </row>
    <row r="88" spans="1:14" ht="15.75" thickBot="1">
      <c r="B88" s="820" t="s">
        <v>1037</v>
      </c>
      <c r="C88" s="821"/>
      <c r="D88" s="821"/>
      <c r="E88" s="821"/>
      <c r="F88" s="821"/>
      <c r="G88" s="821"/>
      <c r="H88" s="821"/>
      <c r="I88" s="821"/>
      <c r="J88" s="821"/>
      <c r="K88" s="821"/>
      <c r="L88" s="821"/>
      <c r="M88" s="822"/>
      <c r="N88" s="58">
        <f>L85+L86+L87</f>
        <v>76845.314747735174</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332996.36390685244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5"/>
      <c r="J36" s="276"/>
      <c r="K36" s="277">
        <f>VLOOKUP(A36,EQUIPOS!A6:D163,4,FALSE)</f>
        <v>1500</v>
      </c>
      <c r="L36" s="278"/>
      <c r="M36" s="344">
        <v>37.5</v>
      </c>
      <c r="N36" s="280">
        <f>K36/M36</f>
        <v>40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15.32016156183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55.320161561829998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2700</v>
      </c>
      <c r="N48" s="280">
        <f>K48*M48</f>
        <v>2835</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4500</v>
      </c>
      <c r="N49" s="280">
        <f>K49*M49</f>
        <v>135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2970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7">
        <f>VLOOKUP(A61,TRANSPORTE!A3:D117,4,FALSE)</f>
        <v>612.77066269545787</v>
      </c>
      <c r="M61" s="908"/>
      <c r="N61" s="295">
        <f>K61*L61</f>
        <v>643.40919583023083</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643.40919583023083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4434.7374354835611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886.94748709671228</v>
      </c>
      <c r="M85" s="856"/>
      <c r="N85" s="57"/>
    </row>
    <row r="86" spans="1:14">
      <c r="B86" s="95" t="s">
        <v>1057</v>
      </c>
      <c r="C86" s="96"/>
      <c r="D86" s="96"/>
      <c r="E86" s="96"/>
      <c r="F86" s="96"/>
      <c r="G86" s="96"/>
      <c r="H86" s="96"/>
      <c r="I86" s="93"/>
      <c r="J86" s="94"/>
      <c r="K86" s="312">
        <v>0.05</v>
      </c>
      <c r="L86" s="855">
        <f>N80*K86</f>
        <v>221.73687177417807</v>
      </c>
      <c r="M86" s="856"/>
      <c r="N86" s="57"/>
    </row>
    <row r="87" spans="1:14" ht="15.75" thickBot="1">
      <c r="B87" s="97" t="s">
        <v>1058</v>
      </c>
      <c r="C87" s="98"/>
      <c r="D87" s="98"/>
      <c r="E87" s="98"/>
      <c r="F87" s="98"/>
      <c r="G87" s="98"/>
      <c r="H87" s="98"/>
      <c r="I87" s="99"/>
      <c r="J87" s="100"/>
      <c r="K87" s="313">
        <v>0.05</v>
      </c>
      <c r="L87" s="857">
        <f>N80*K87</f>
        <v>221.73687177417807</v>
      </c>
      <c r="M87" s="858"/>
      <c r="N87" s="57"/>
    </row>
    <row r="88" spans="1:14" ht="15.75" thickBot="1">
      <c r="B88" s="820" t="s">
        <v>1037</v>
      </c>
      <c r="C88" s="821"/>
      <c r="D88" s="821"/>
      <c r="E88" s="821"/>
      <c r="F88" s="821"/>
      <c r="G88" s="821"/>
      <c r="H88" s="821"/>
      <c r="I88" s="821"/>
      <c r="J88" s="821"/>
      <c r="K88" s="821"/>
      <c r="L88" s="821"/>
      <c r="M88" s="822"/>
      <c r="N88" s="58">
        <f>L85+L86+L87</f>
        <v>1330.4212306450684</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5765.1586661286292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5"/>
      <c r="J36" s="276"/>
      <c r="K36" s="277">
        <f>VLOOKUP(A36,EQUIPOS!A6:D163,4,FALSE)</f>
        <v>1500</v>
      </c>
      <c r="L36" s="278"/>
      <c r="M36" s="344">
        <v>37.5</v>
      </c>
      <c r="N36" s="280">
        <f>K36/M36</f>
        <v>40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15.32016156183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55.320161561829998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3563.0687639365992</v>
      </c>
      <c r="N48" s="280">
        <f>K48*M48</f>
        <v>3741.2222021334292</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4500</v>
      </c>
      <c r="N49" s="280">
        <f>K49*M49</f>
        <v>135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3876.2222021334292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7">
        <f>VLOOKUP(A61,TRANSPORTE!A3:D117,4,FALSE)</f>
        <v>612.77066269545787</v>
      </c>
      <c r="M61" s="908"/>
      <c r="N61" s="295">
        <f>K61*L61</f>
        <v>643.40919583023083</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643.40919583023083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5340.9596376169902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1068.1919275233981</v>
      </c>
      <c r="M85" s="856"/>
      <c r="N85" s="57"/>
    </row>
    <row r="86" spans="1:14">
      <c r="B86" s="95" t="s">
        <v>1057</v>
      </c>
      <c r="C86" s="96"/>
      <c r="D86" s="96"/>
      <c r="E86" s="96"/>
      <c r="F86" s="96"/>
      <c r="G86" s="96"/>
      <c r="H86" s="96"/>
      <c r="I86" s="93"/>
      <c r="J86" s="94"/>
      <c r="K86" s="312">
        <v>0.05</v>
      </c>
      <c r="L86" s="855">
        <f>N80*K86</f>
        <v>267.04798188084953</v>
      </c>
      <c r="M86" s="856"/>
      <c r="N86" s="57"/>
    </row>
    <row r="87" spans="1:14" ht="15.75" thickBot="1">
      <c r="B87" s="97" t="s">
        <v>1058</v>
      </c>
      <c r="C87" s="98"/>
      <c r="D87" s="98"/>
      <c r="E87" s="98"/>
      <c r="F87" s="98"/>
      <c r="G87" s="98"/>
      <c r="H87" s="98"/>
      <c r="I87" s="99"/>
      <c r="J87" s="100"/>
      <c r="K87" s="313">
        <v>0.05</v>
      </c>
      <c r="L87" s="857">
        <f>N80*K87</f>
        <v>267.04798188084953</v>
      </c>
      <c r="M87" s="858"/>
      <c r="N87" s="57"/>
    </row>
    <row r="88" spans="1:14" ht="15.75" thickBot="1">
      <c r="B88" s="820" t="s">
        <v>1037</v>
      </c>
      <c r="C88" s="821"/>
      <c r="D88" s="821"/>
      <c r="E88" s="821"/>
      <c r="F88" s="821"/>
      <c r="G88" s="821"/>
      <c r="H88" s="821"/>
      <c r="I88" s="821"/>
      <c r="J88" s="821"/>
      <c r="K88" s="821"/>
      <c r="L88" s="821"/>
      <c r="M88" s="822"/>
      <c r="N88" s="58">
        <f>L85+L86+L87</f>
        <v>1602.287891285097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6943.2475289020877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5"/>
      <c r="J36" s="276"/>
      <c r="K36" s="277">
        <f>VLOOKUP(A36,EQUIPOS!A6:D163,4,FALSE)</f>
        <v>20000</v>
      </c>
      <c r="L36" s="278"/>
      <c r="M36" s="344">
        <v>670</v>
      </c>
      <c r="N36" s="280">
        <f>K36/M36</f>
        <v>29.850746268656717</v>
      </c>
    </row>
    <row r="37" spans="1:14">
      <c r="A37" s="119" t="s">
        <v>125</v>
      </c>
      <c r="B37" s="869" t="str">
        <f>VLOOKUP(A37,EQUIPOS!A7:D154,3,FALSE)</f>
        <v>Bomba para gato de tensionamiento</v>
      </c>
      <c r="C37" s="870"/>
      <c r="D37" s="870"/>
      <c r="E37" s="870"/>
      <c r="F37" s="870"/>
      <c r="G37" s="870"/>
      <c r="H37" s="871"/>
      <c r="I37" s="429"/>
      <c r="J37" s="430"/>
      <c r="K37" s="277">
        <f>VLOOKUP(A37,EQUIPOS!A7:D164,4,FALSE)</f>
        <v>55000</v>
      </c>
      <c r="L37" s="343"/>
      <c r="M37" s="344">
        <v>670</v>
      </c>
      <c r="N37" s="280">
        <f>K37/M37</f>
        <v>82.089552238805965</v>
      </c>
    </row>
    <row r="38" spans="1:14">
      <c r="A38" s="119" t="s">
        <v>240</v>
      </c>
      <c r="B38" s="869" t="str">
        <f>VLOOKUP(A38,EQUIPOS!A8:D154,3,FALSE)</f>
        <v>Gato para tensionamiento, fuerza Max 200 ton, área de tensión 314 cm2.</v>
      </c>
      <c r="C38" s="870"/>
      <c r="D38" s="870"/>
      <c r="E38" s="870"/>
      <c r="F38" s="870"/>
      <c r="G38" s="870"/>
      <c r="H38" s="871"/>
      <c r="I38" s="336"/>
      <c r="J38" s="338"/>
      <c r="K38" s="277">
        <f>VLOOKUP(A38,EQUIPOS!A8:D165,4,FALSE)</f>
        <v>165228.31885908902</v>
      </c>
      <c r="L38" s="431"/>
      <c r="M38" s="432">
        <v>670</v>
      </c>
      <c r="N38" s="280">
        <f>K38/M38</f>
        <v>246.60943113296869</v>
      </c>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6.0975767410268658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364.64730638145824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12623.443620803951</v>
      </c>
      <c r="N48" s="280">
        <f t="shared" ref="N48:N53" si="0">K48*M48</f>
        <v>50.493774483215809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15880</v>
      </c>
      <c r="N49" s="280">
        <f t="shared" si="0"/>
        <v>63.52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1384.5067197010785</v>
      </c>
      <c r="N50" s="280">
        <f t="shared" si="0"/>
        <v>27.69013439402157</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7278.8404748990524</v>
      </c>
      <c r="N51" s="280">
        <f t="shared" si="0"/>
        <v>618.70144036641955</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83274.007111432526</v>
      </c>
      <c r="N52" s="280">
        <f t="shared" si="0"/>
        <v>83.274007111432525</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4500</v>
      </c>
      <c r="N53" s="280">
        <f t="shared" si="0"/>
        <v>90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933.67935635508945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B61" s="52"/>
      <c r="C61" s="325"/>
      <c r="D61" s="325"/>
      <c r="E61" s="325"/>
      <c r="F61" s="325"/>
      <c r="G61" s="325"/>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133"/>
    </row>
    <row r="78" spans="1:15" ht="15.75" thickBot="1">
      <c r="B78" s="909" t="s">
        <v>1037</v>
      </c>
      <c r="C78" s="863"/>
      <c r="D78" s="863"/>
      <c r="E78" s="863"/>
      <c r="F78" s="863"/>
      <c r="G78" s="863"/>
      <c r="H78" s="863"/>
      <c r="I78" s="863"/>
      <c r="J78" s="863"/>
      <c r="K78" s="863"/>
      <c r="L78" s="863"/>
      <c r="M78" s="864"/>
      <c r="N78" s="468">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1603.2054997878909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320.64109995757821</v>
      </c>
      <c r="M85" s="856"/>
      <c r="N85" s="57"/>
    </row>
    <row r="86" spans="1:14">
      <c r="B86" s="95" t="s">
        <v>1057</v>
      </c>
      <c r="C86" s="96"/>
      <c r="D86" s="96"/>
      <c r="E86" s="96"/>
      <c r="F86" s="96"/>
      <c r="G86" s="96"/>
      <c r="H86" s="96"/>
      <c r="I86" s="93"/>
      <c r="J86" s="94"/>
      <c r="K86" s="312">
        <v>0.05</v>
      </c>
      <c r="L86" s="855">
        <f>N80*K86</f>
        <v>80.160274989394551</v>
      </c>
      <c r="M86" s="856"/>
      <c r="N86" s="57"/>
    </row>
    <row r="87" spans="1:14" ht="15.75" thickBot="1">
      <c r="B87" s="97" t="s">
        <v>1058</v>
      </c>
      <c r="C87" s="98"/>
      <c r="D87" s="98"/>
      <c r="E87" s="98"/>
      <c r="F87" s="98"/>
      <c r="G87" s="98"/>
      <c r="H87" s="98"/>
      <c r="I87" s="99"/>
      <c r="J87" s="100"/>
      <c r="K87" s="313">
        <v>0.05</v>
      </c>
      <c r="L87" s="857">
        <f>N80*K87</f>
        <v>80.160274989394551</v>
      </c>
      <c r="M87" s="858"/>
      <c r="N87" s="57"/>
    </row>
    <row r="88" spans="1:14" ht="15.75" thickBot="1">
      <c r="B88" s="820" t="s">
        <v>1037</v>
      </c>
      <c r="C88" s="821"/>
      <c r="D88" s="821"/>
      <c r="E88" s="821"/>
      <c r="F88" s="821"/>
      <c r="G88" s="821"/>
      <c r="H88" s="821"/>
      <c r="I88" s="821"/>
      <c r="J88" s="821"/>
      <c r="K88" s="821"/>
      <c r="L88" s="821"/>
      <c r="M88" s="822"/>
      <c r="N88" s="58">
        <f>L85+L86+L87</f>
        <v>480.96164993636734</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2084.1671497242583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5"/>
      <c r="J36" s="276"/>
      <c r="K36" s="277">
        <f>VLOOKUP(A36,EQUIPOS!A6:D163,4,FALSE)</f>
        <v>20000</v>
      </c>
      <c r="L36" s="278"/>
      <c r="M36" s="344">
        <v>670</v>
      </c>
      <c r="N36" s="280">
        <f>K36/M36</f>
        <v>29.850746268656717</v>
      </c>
    </row>
    <row r="37" spans="1:14">
      <c r="A37" s="119" t="s">
        <v>125</v>
      </c>
      <c r="B37" s="869" t="str">
        <f>VLOOKUP(A37,EQUIPOS!A7:D154,3,FALSE)</f>
        <v>Bomba para gato de tensionamiento</v>
      </c>
      <c r="C37" s="870"/>
      <c r="D37" s="870"/>
      <c r="E37" s="870"/>
      <c r="F37" s="870"/>
      <c r="G37" s="870"/>
      <c r="H37" s="871"/>
      <c r="I37" s="429"/>
      <c r="J37" s="430"/>
      <c r="K37" s="277">
        <f>VLOOKUP(A37,EQUIPOS!A7:D164,4,FALSE)</f>
        <v>55000</v>
      </c>
      <c r="L37" s="343"/>
      <c r="M37" s="344">
        <v>670</v>
      </c>
      <c r="N37" s="280">
        <f>K37/M37</f>
        <v>82.089552238805965</v>
      </c>
    </row>
    <row r="38" spans="1:14">
      <c r="A38" s="119" t="s">
        <v>240</v>
      </c>
      <c r="B38" s="869" t="str">
        <f>VLOOKUP(A38,EQUIPOS!A8:D154,3,FALSE)</f>
        <v>Gato para tensionamiento, fuerza Max 200 ton, área de tensión 314 cm2.</v>
      </c>
      <c r="C38" s="870"/>
      <c r="D38" s="870"/>
      <c r="E38" s="870"/>
      <c r="F38" s="870"/>
      <c r="G38" s="870"/>
      <c r="H38" s="871"/>
      <c r="I38" s="336"/>
      <c r="J38" s="338"/>
      <c r="K38" s="277">
        <f>VLOOKUP(A38,EQUIPOS!A8:D165,4,FALSE)</f>
        <v>165228.31885908902</v>
      </c>
      <c r="L38" s="431"/>
      <c r="M38" s="432">
        <v>670</v>
      </c>
      <c r="N38" s="280">
        <f>K38/M38</f>
        <v>246.60943113296869</v>
      </c>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N78*M41</f>
        <v>6.0975767410268658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364.64730638145824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12623.443620803951</v>
      </c>
      <c r="N48" s="280">
        <f t="shared" ref="N48:N53" si="0">K48*M48</f>
        <v>50.493774483215809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15880</v>
      </c>
      <c r="N49" s="280">
        <f t="shared" si="0"/>
        <v>63.52</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1384.5067197010785</v>
      </c>
      <c r="N50" s="280">
        <f t="shared" si="0"/>
        <v>27.69013439402157</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7278.8404748990524</v>
      </c>
      <c r="N51" s="280">
        <f t="shared" si="0"/>
        <v>40251.987826191762</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83274.007111432526</v>
      </c>
      <c r="N52" s="280">
        <f t="shared" si="0"/>
        <v>83.274007111432525</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4500</v>
      </c>
      <c r="N53" s="280">
        <f t="shared" si="0"/>
        <v>90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40566.96574218043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B61" s="52"/>
      <c r="C61" s="325"/>
      <c r="D61" s="325"/>
      <c r="E61" s="325"/>
      <c r="F61" s="325"/>
      <c r="G61" s="325"/>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41236.491885613228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8247.2983771226463</v>
      </c>
      <c r="M85" s="856"/>
      <c r="N85" s="57"/>
    </row>
    <row r="86" spans="1:14">
      <c r="B86" s="95" t="s">
        <v>1057</v>
      </c>
      <c r="C86" s="96"/>
      <c r="D86" s="96"/>
      <c r="E86" s="96"/>
      <c r="F86" s="96"/>
      <c r="G86" s="96"/>
      <c r="H86" s="96"/>
      <c r="I86" s="93"/>
      <c r="J86" s="94"/>
      <c r="K86" s="312">
        <v>0.05</v>
      </c>
      <c r="L86" s="855">
        <f>N80*K86</f>
        <v>2061.8245942806616</v>
      </c>
      <c r="M86" s="856"/>
      <c r="N86" s="57"/>
    </row>
    <row r="87" spans="1:14" ht="15.75" thickBot="1">
      <c r="B87" s="97" t="s">
        <v>1058</v>
      </c>
      <c r="C87" s="98"/>
      <c r="D87" s="98"/>
      <c r="E87" s="98"/>
      <c r="F87" s="98"/>
      <c r="G87" s="98"/>
      <c r="H87" s="98"/>
      <c r="I87" s="99"/>
      <c r="J87" s="100"/>
      <c r="K87" s="313">
        <v>0.05</v>
      </c>
      <c r="L87" s="857">
        <f>N80*K87</f>
        <v>2061.8245942806616</v>
      </c>
      <c r="M87" s="858"/>
      <c r="N87" s="57"/>
    </row>
    <row r="88" spans="1:14" ht="15.75" thickBot="1">
      <c r="B88" s="820" t="s">
        <v>1037</v>
      </c>
      <c r="C88" s="821"/>
      <c r="D88" s="821"/>
      <c r="E88" s="821"/>
      <c r="F88" s="821"/>
      <c r="G88" s="821"/>
      <c r="H88" s="821"/>
      <c r="I88" s="821"/>
      <c r="J88" s="821"/>
      <c r="K88" s="821"/>
      <c r="L88" s="821"/>
      <c r="M88" s="822"/>
      <c r="N88" s="58">
        <f>L85+L86+L87</f>
        <v>12370.947565683968</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53607.439451297192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79" t="s">
        <v>1017</v>
      </c>
      <c r="L1" s="931" t="s">
        <v>2304</v>
      </c>
      <c r="M1" s="932"/>
      <c r="N1" s="933"/>
    </row>
    <row r="2" spans="2:14">
      <c r="B2" s="915"/>
      <c r="C2" s="937" t="s">
        <v>1018</v>
      </c>
      <c r="D2" s="938"/>
      <c r="E2" s="938"/>
      <c r="F2" s="938"/>
      <c r="G2" s="938"/>
      <c r="H2" s="938"/>
      <c r="I2" s="938"/>
      <c r="J2" s="939"/>
      <c r="K2" s="978"/>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78"/>
      <c r="L4" s="934"/>
      <c r="M4" s="935"/>
      <c r="N4" s="93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980" t="s">
        <v>1029</v>
      </c>
      <c r="M30" s="797"/>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5" t="s">
        <v>1032</v>
      </c>
      <c r="J35" s="892"/>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955"/>
      <c r="D41" s="955"/>
      <c r="E41" s="44"/>
      <c r="F41" s="45"/>
      <c r="G41" s="45"/>
      <c r="H41" s="46"/>
      <c r="I41" s="42"/>
      <c r="J41" s="43"/>
      <c r="K41" s="287"/>
      <c r="L41" s="284"/>
      <c r="M41" s="409">
        <v>0.01</v>
      </c>
      <c r="N41" s="352">
        <f>N78*M41</f>
        <v>15.95850162690625</v>
      </c>
    </row>
    <row r="42" spans="1:14" ht="15.75" thickBot="1">
      <c r="B42" s="956"/>
      <c r="C42" s="957"/>
      <c r="D42" s="957"/>
      <c r="E42" s="957"/>
      <c r="F42" s="957"/>
      <c r="G42" s="957"/>
      <c r="H42" s="958"/>
      <c r="I42" s="879"/>
      <c r="J42" s="880"/>
      <c r="K42" s="47"/>
      <c r="L42" s="881"/>
      <c r="M42" s="959"/>
      <c r="N42" s="111"/>
    </row>
    <row r="43" spans="1:14" ht="15.75" thickBot="1">
      <c r="B43" s="820" t="s">
        <v>1037</v>
      </c>
      <c r="C43" s="821"/>
      <c r="D43" s="821"/>
      <c r="E43" s="821"/>
      <c r="F43" s="821"/>
      <c r="G43" s="821"/>
      <c r="H43" s="821"/>
      <c r="I43" s="821"/>
      <c r="J43" s="821"/>
      <c r="K43" s="821"/>
      <c r="L43" s="821"/>
      <c r="M43" s="822"/>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498829.62695112388</v>
      </c>
      <c r="N48" s="280">
        <f>K48*M48</f>
        <v>498829.62695112388</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498829.62695112388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B61" s="52"/>
      <c r="C61" s="325"/>
      <c r="D61" s="325"/>
      <c r="E61" s="325"/>
      <c r="F61" s="325"/>
      <c r="G61" s="325"/>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981"/>
      <c r="I71" s="79" t="s">
        <v>1048</v>
      </c>
      <c r="J71" s="81" t="s">
        <v>1494</v>
      </c>
      <c r="K71" s="80" t="s">
        <v>1050</v>
      </c>
      <c r="L71" s="861" t="s">
        <v>1034</v>
      </c>
      <c r="M71" s="974"/>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80"/>
      <c r="I77" s="132"/>
      <c r="J77" s="132"/>
      <c r="K77" s="132"/>
      <c r="L77" s="982"/>
      <c r="M77" s="882"/>
      <c r="N77" s="133"/>
    </row>
    <row r="78" spans="1:15" ht="15.75" thickBot="1">
      <c r="B78" s="909" t="s">
        <v>1037</v>
      </c>
      <c r="C78" s="863"/>
      <c r="D78" s="863"/>
      <c r="E78" s="863"/>
      <c r="F78" s="863"/>
      <c r="G78" s="863"/>
      <c r="H78" s="863"/>
      <c r="I78" s="863"/>
      <c r="J78" s="863"/>
      <c r="K78" s="863"/>
      <c r="L78" s="863"/>
      <c r="M78" s="864"/>
      <c r="N78" s="468">
        <f>SUM(N72:N77)</f>
        <v>1595.850162690625</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500441.43561544141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100088.28712308829</v>
      </c>
      <c r="M85" s="856"/>
      <c r="N85" s="57"/>
    </row>
    <row r="86" spans="1:14">
      <c r="B86" s="95" t="s">
        <v>1057</v>
      </c>
      <c r="C86" s="96"/>
      <c r="D86" s="96"/>
      <c r="E86" s="96"/>
      <c r="F86" s="96"/>
      <c r="G86" s="96"/>
      <c r="H86" s="96"/>
      <c r="I86" s="93"/>
      <c r="J86" s="94"/>
      <c r="K86" s="312">
        <v>0.05</v>
      </c>
      <c r="L86" s="855">
        <f>N80*K86</f>
        <v>25022.071780772072</v>
      </c>
      <c r="M86" s="856"/>
      <c r="N86" s="57"/>
    </row>
    <row r="87" spans="1:14" ht="15.75" thickBot="1">
      <c r="B87" s="97" t="s">
        <v>1058</v>
      </c>
      <c r="C87" s="98"/>
      <c r="D87" s="98"/>
      <c r="E87" s="98"/>
      <c r="F87" s="98"/>
      <c r="G87" s="98"/>
      <c r="H87" s="98"/>
      <c r="I87" s="99"/>
      <c r="J87" s="100"/>
      <c r="K87" s="313">
        <v>0.05</v>
      </c>
      <c r="L87" s="857">
        <f>N80*K87</f>
        <v>25022.071780772072</v>
      </c>
      <c r="M87" s="858"/>
      <c r="N87" s="57"/>
    </row>
    <row r="88" spans="1:14" ht="15.75" thickBot="1">
      <c r="B88" s="820" t="s">
        <v>1037</v>
      </c>
      <c r="C88" s="821"/>
      <c r="D88" s="821"/>
      <c r="E88" s="821"/>
      <c r="F88" s="821"/>
      <c r="G88" s="821"/>
      <c r="H88" s="821"/>
      <c r="I88" s="821"/>
      <c r="J88" s="821"/>
      <c r="K88" s="821"/>
      <c r="L88" s="821"/>
      <c r="M88" s="822"/>
      <c r="N88" s="58">
        <f>L85+L86+L87</f>
        <v>150132.43068463242</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650573.8663000738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N78*M41</f>
        <v>51.067205206099999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37913.4</v>
      </c>
      <c r="N48" s="280">
        <f>K48*M48</f>
        <v>39809.07</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39809.07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B61" s="52"/>
      <c r="C61" s="325"/>
      <c r="D61" s="325"/>
      <c r="E61" s="325"/>
      <c r="F61" s="325"/>
      <c r="G61" s="325"/>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974"/>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51"/>
    </row>
    <row r="78" spans="1:15" ht="15.75" thickBot="1">
      <c r="B78" s="909" t="s">
        <v>1037</v>
      </c>
      <c r="C78" s="863"/>
      <c r="D78" s="863"/>
      <c r="E78" s="863"/>
      <c r="F78" s="863"/>
      <c r="G78" s="863"/>
      <c r="H78" s="863"/>
      <c r="I78" s="863"/>
      <c r="J78" s="863"/>
      <c r="K78" s="863"/>
      <c r="L78" s="863"/>
      <c r="M78" s="864"/>
      <c r="N78" s="309">
        <f>SUM(N72:N77)</f>
        <v>1021.344104122</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40881.481309328097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8176.2962618656202</v>
      </c>
      <c r="M85" s="856"/>
      <c r="N85" s="57"/>
    </row>
    <row r="86" spans="1:14">
      <c r="B86" s="95" t="s">
        <v>1057</v>
      </c>
      <c r="C86" s="96"/>
      <c r="D86" s="96"/>
      <c r="E86" s="96"/>
      <c r="F86" s="96"/>
      <c r="G86" s="96"/>
      <c r="H86" s="96"/>
      <c r="I86" s="93"/>
      <c r="J86" s="94"/>
      <c r="K86" s="312">
        <v>0.05</v>
      </c>
      <c r="L86" s="855">
        <f>N80*K86</f>
        <v>2044.074065466405</v>
      </c>
      <c r="M86" s="856"/>
      <c r="N86" s="57"/>
    </row>
    <row r="87" spans="1:14" ht="15.75" thickBot="1">
      <c r="B87" s="97" t="s">
        <v>1058</v>
      </c>
      <c r="C87" s="98"/>
      <c r="D87" s="98"/>
      <c r="E87" s="98"/>
      <c r="F87" s="98"/>
      <c r="G87" s="98"/>
      <c r="H87" s="98"/>
      <c r="I87" s="99"/>
      <c r="J87" s="100"/>
      <c r="K87" s="313">
        <v>0.05</v>
      </c>
      <c r="L87" s="857">
        <f>N80*K87</f>
        <v>2044.074065466405</v>
      </c>
      <c r="M87" s="858"/>
      <c r="N87" s="57"/>
    </row>
    <row r="88" spans="1:14" ht="15.75" thickBot="1">
      <c r="B88" s="820" t="s">
        <v>1037</v>
      </c>
      <c r="C88" s="821"/>
      <c r="D88" s="821"/>
      <c r="E88" s="821"/>
      <c r="F88" s="821"/>
      <c r="G88" s="821"/>
      <c r="H88" s="821"/>
      <c r="I88" s="821"/>
      <c r="J88" s="821"/>
      <c r="K88" s="821"/>
      <c r="L88" s="821"/>
      <c r="M88" s="822"/>
      <c r="N88" s="58">
        <f>L85+L86+L87</f>
        <v>12264.444392798428</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53145.925702126522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5"/>
      <c r="J36" s="276"/>
      <c r="K36" s="277">
        <f>VLOOKUP(A36,EQUIPOS!A6:D163,4,FALSE)</f>
        <v>3400</v>
      </c>
      <c r="L36" s="278"/>
      <c r="M36" s="344">
        <v>40</v>
      </c>
      <c r="N36" s="280">
        <f>K36/M36</f>
        <v>85</v>
      </c>
    </row>
    <row r="37" spans="1:14">
      <c r="A37" s="119" t="s">
        <v>195</v>
      </c>
      <c r="B37" s="869" t="str">
        <f>VLOOKUP(A37,EQUIPOS!A7:D154,3,FALSE)</f>
        <v xml:space="preserve">Equipo de oxicorte, Capacidad de corte: hasta 6´´ (152mm) </v>
      </c>
      <c r="C37" s="870"/>
      <c r="D37" s="870"/>
      <c r="E37" s="870"/>
      <c r="F37" s="870"/>
      <c r="G37" s="870"/>
      <c r="H37" s="871"/>
      <c r="I37" s="429"/>
      <c r="J37" s="430"/>
      <c r="K37" s="277">
        <f>VLOOKUP(A37,EQUIPOS!A7:D164,4,FALSE)</f>
        <v>3850</v>
      </c>
      <c r="L37" s="343"/>
      <c r="M37" s="344">
        <v>40</v>
      </c>
      <c r="N37" s="280">
        <f t="shared" ref="N37:N43" si="0">K37/M37</f>
        <v>96.25</v>
      </c>
    </row>
    <row r="38" spans="1:14">
      <c r="A38" s="119" t="s">
        <v>204</v>
      </c>
      <c r="B38" s="869" t="str">
        <f>VLOOKUP(A38,EQUIPOS!A8:D154,3,FALSE)</f>
        <v xml:space="preserve">Equipo de soldadura 250 AMP
</v>
      </c>
      <c r="C38" s="870"/>
      <c r="D38" s="870"/>
      <c r="E38" s="870"/>
      <c r="F38" s="870"/>
      <c r="G38" s="870"/>
      <c r="H38" s="871"/>
      <c r="I38" s="429"/>
      <c r="J38" s="430"/>
      <c r="K38" s="277">
        <f>VLOOKUP(A38,EQUIPOS!A8:D165,4,FALSE)</f>
        <v>8957.595998297149</v>
      </c>
      <c r="L38" s="343"/>
      <c r="M38" s="344">
        <v>40</v>
      </c>
      <c r="N38" s="280">
        <f t="shared" si="0"/>
        <v>223.93989995742874</v>
      </c>
    </row>
    <row r="39" spans="1:14">
      <c r="A39" s="119" t="s">
        <v>208</v>
      </c>
      <c r="B39" s="869" t="str">
        <f>VLOOKUP(A39,EQUIPOS!A9:D154,3,FALSE)</f>
        <v>Equipo de soldadura 400</v>
      </c>
      <c r="C39" s="870"/>
      <c r="D39" s="870"/>
      <c r="E39" s="870"/>
      <c r="F39" s="870"/>
      <c r="G39" s="870"/>
      <c r="H39" s="871"/>
      <c r="I39" s="429"/>
      <c r="J39" s="430"/>
      <c r="K39" s="277">
        <f>VLOOKUP(A39,EQUIPOS!A9:D166,4,FALSE)</f>
        <v>12057.216900808857</v>
      </c>
      <c r="L39" s="343"/>
      <c r="M39" s="344">
        <v>40</v>
      </c>
      <c r="N39" s="280">
        <f t="shared" si="0"/>
        <v>301.43042252022144</v>
      </c>
    </row>
    <row r="40" spans="1:14">
      <c r="A40" s="119" t="s">
        <v>210</v>
      </c>
      <c r="B40" s="869" t="str">
        <f>VLOOKUP(A40,EQUIPOS!A10:D154,3,FALSE)</f>
        <v>Equipo de soldadura 600</v>
      </c>
      <c r="C40" s="870"/>
      <c r="D40" s="870"/>
      <c r="E40" s="870"/>
      <c r="F40" s="870"/>
      <c r="G40" s="870"/>
      <c r="H40" s="871"/>
      <c r="I40" s="429"/>
      <c r="J40" s="430"/>
      <c r="K40" s="277">
        <f>VLOOKUP(A40,EQUIPOS!A10:D167,4,FALSE)</f>
        <v>14256</v>
      </c>
      <c r="L40" s="343"/>
      <c r="M40" s="344">
        <v>40</v>
      </c>
      <c r="N40" s="280">
        <f t="shared" si="0"/>
        <v>356.4</v>
      </c>
    </row>
    <row r="41" spans="1:14">
      <c r="A41" s="119" t="s">
        <v>202</v>
      </c>
      <c r="B41" s="869" t="str">
        <f>VLOOKUP(A41,EQUIPOS!A11:D155,3,FALSE)</f>
        <v xml:space="preserve">Equipo de rayos X y/o ultrasonido
</v>
      </c>
      <c r="C41" s="870"/>
      <c r="D41" s="870"/>
      <c r="E41" s="870"/>
      <c r="F41" s="870"/>
      <c r="G41" s="870"/>
      <c r="H41" s="871"/>
      <c r="I41" s="429"/>
      <c r="J41" s="430"/>
      <c r="K41" s="277">
        <f>VLOOKUP(A41,EQUIPOS!A11:D168,4,FALSE)</f>
        <v>62935.789697743734</v>
      </c>
      <c r="L41" s="343"/>
      <c r="M41" s="344">
        <v>4000</v>
      </c>
      <c r="N41" s="280">
        <f t="shared" si="0"/>
        <v>15.733947424435934</v>
      </c>
    </row>
    <row r="42" spans="1:14">
      <c r="A42" s="119" t="s">
        <v>294</v>
      </c>
      <c r="B42" s="869" t="str">
        <f>VLOOKUP(A42,EQUIPOS!A12:D156,3,FALSE)</f>
        <v>Puente grúa</v>
      </c>
      <c r="C42" s="870"/>
      <c r="D42" s="870"/>
      <c r="E42" s="870"/>
      <c r="F42" s="870"/>
      <c r="G42" s="870"/>
      <c r="H42" s="871"/>
      <c r="I42" s="429"/>
      <c r="J42" s="430"/>
      <c r="K42" s="277">
        <f>VLOOKUP(A42,EQUIPOS!A12:D169,4,FALSE)</f>
        <v>921158.06726266514</v>
      </c>
      <c r="L42" s="343"/>
      <c r="M42" s="344">
        <v>40000</v>
      </c>
      <c r="N42" s="280">
        <f t="shared" si="0"/>
        <v>23.028951681566628</v>
      </c>
    </row>
    <row r="43" spans="1:14">
      <c r="A43" s="119" t="s">
        <v>334</v>
      </c>
      <c r="B43" s="869" t="str">
        <f>VLOOKUP(A43,EQUIPOS!A13:D157,3,FALSE)</f>
        <v>Taladro industrial</v>
      </c>
      <c r="C43" s="870"/>
      <c r="D43" s="870"/>
      <c r="E43" s="870"/>
      <c r="F43" s="870"/>
      <c r="G43" s="870"/>
      <c r="H43" s="871"/>
      <c r="I43" s="429"/>
      <c r="J43" s="430"/>
      <c r="K43" s="277">
        <f>VLOOKUP(A43,EQUIPOS!A13:D170,4,FALSE)</f>
        <v>4350</v>
      </c>
      <c r="L43" s="343"/>
      <c r="M43" s="344">
        <v>40</v>
      </c>
      <c r="N43" s="280">
        <f t="shared" si="0"/>
        <v>108.75</v>
      </c>
    </row>
    <row r="44" spans="1:14">
      <c r="B44" s="869"/>
      <c r="C44" s="870"/>
      <c r="D44" s="870"/>
      <c r="E44" s="870"/>
      <c r="F44" s="870"/>
      <c r="G44" s="870"/>
      <c r="H44" s="871"/>
      <c r="I44" s="42"/>
      <c r="J44" s="43"/>
      <c r="K44" s="277"/>
      <c r="L44" s="284"/>
      <c r="M44" s="344"/>
      <c r="N44" s="280"/>
    </row>
    <row r="45" spans="1:14">
      <c r="B45" s="328"/>
      <c r="C45" s="329"/>
      <c r="D45" s="329"/>
      <c r="E45" s="329"/>
      <c r="F45" s="331"/>
      <c r="G45" s="331"/>
      <c r="H45" s="131"/>
      <c r="I45" s="42"/>
      <c r="J45" s="43"/>
      <c r="K45" s="277"/>
      <c r="L45" s="284"/>
      <c r="M45" s="285"/>
      <c r="N45" s="281"/>
    </row>
    <row r="46" spans="1:14">
      <c r="B46" s="877" t="s">
        <v>1036</v>
      </c>
      <c r="C46" s="878"/>
      <c r="D46" s="878"/>
      <c r="E46" s="44"/>
      <c r="F46" s="45"/>
      <c r="G46" s="45"/>
      <c r="H46" s="46"/>
      <c r="I46" s="42"/>
      <c r="J46" s="43"/>
      <c r="K46" s="287"/>
      <c r="L46" s="284"/>
      <c r="M46" s="409">
        <v>0.1</v>
      </c>
      <c r="N46" s="352">
        <f>N83*M46</f>
        <v>316.77546014452503</v>
      </c>
    </row>
    <row r="47" spans="1:14" ht="15.75" thickBot="1">
      <c r="B47" s="869"/>
      <c r="C47" s="870"/>
      <c r="D47" s="870"/>
      <c r="E47" s="870"/>
      <c r="F47" s="870"/>
      <c r="G47" s="870"/>
      <c r="H47" s="871"/>
      <c r="I47" s="879"/>
      <c r="J47" s="880"/>
      <c r="K47" s="47"/>
      <c r="L47" s="881"/>
      <c r="M47" s="882"/>
      <c r="N47" s="111"/>
    </row>
    <row r="48" spans="1:14" ht="15.75" thickBot="1">
      <c r="B48" s="820" t="s">
        <v>1037</v>
      </c>
      <c r="C48" s="821"/>
      <c r="D48" s="821"/>
      <c r="E48" s="821"/>
      <c r="F48" s="821"/>
      <c r="G48" s="821"/>
      <c r="H48" s="821"/>
      <c r="I48" s="821"/>
      <c r="J48" s="821"/>
      <c r="K48" s="821"/>
      <c r="L48" s="821"/>
      <c r="M48" s="822"/>
      <c r="N48" s="402">
        <f>SUM(N36:N46)</f>
        <v>1527.3086817281778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3" t="s">
        <v>1029</v>
      </c>
      <c r="K52" s="91" t="s">
        <v>1030</v>
      </c>
      <c r="L52" s="901" t="s">
        <v>1039</v>
      </c>
      <c r="M52" s="900"/>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41026.191767612843</v>
      </c>
      <c r="N53" s="280">
        <f t="shared" ref="N53:N58" si="1">K53*M53</f>
        <v>205.13095883806423</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7268.6602784306624</v>
      </c>
      <c r="N54" s="280">
        <f t="shared" si="1"/>
        <v>36.343301392153315</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11809.02790333273</v>
      </c>
      <c r="N55" s="280">
        <f t="shared" si="1"/>
        <v>59.045139516663653</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8744.7887663472538</v>
      </c>
      <c r="N56" s="280">
        <f t="shared" si="1"/>
        <v>87.447887663472542</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5673.2198879045372</v>
      </c>
      <c r="N57" s="280">
        <f t="shared" si="1"/>
        <v>56.73219887904537</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2833</v>
      </c>
      <c r="N58" s="280">
        <f t="shared" si="1"/>
        <v>2833</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20" t="s">
        <v>1037</v>
      </c>
      <c r="C61" s="821"/>
      <c r="D61" s="821"/>
      <c r="E61" s="821"/>
      <c r="F61" s="821"/>
      <c r="G61" s="821"/>
      <c r="H61" s="821"/>
      <c r="I61" s="821"/>
      <c r="J61" s="821"/>
      <c r="K61" s="821"/>
      <c r="L61" s="821"/>
      <c r="M61" s="822"/>
      <c r="N61" s="402">
        <f>SUM(N53:N60)</f>
        <v>3277.6994862893989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6" t="s">
        <v>1045</v>
      </c>
      <c r="M65" s="885"/>
      <c r="N65" s="82" t="s">
        <v>1035</v>
      </c>
    </row>
    <row r="66" spans="1:15">
      <c r="B66" s="52"/>
      <c r="C66" s="325"/>
      <c r="D66" s="325"/>
      <c r="E66" s="325"/>
      <c r="F66" s="325"/>
      <c r="G66" s="325"/>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319"/>
      <c r="I68" s="287"/>
      <c r="J68" s="294"/>
      <c r="K68" s="287"/>
      <c r="L68" s="907"/>
      <c r="M68" s="908"/>
      <c r="N68" s="295"/>
    </row>
    <row r="69" spans="1:15">
      <c r="B69" s="52"/>
      <c r="C69" s="53"/>
      <c r="D69" s="53"/>
      <c r="E69" s="53"/>
      <c r="F69" s="53"/>
      <c r="G69" s="53"/>
      <c r="H69" s="319"/>
      <c r="I69" s="287"/>
      <c r="J69" s="294"/>
      <c r="K69" s="287"/>
      <c r="L69" s="907"/>
      <c r="M69" s="908"/>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8"/>
      <c r="M71" s="899"/>
      <c r="N71" s="133"/>
    </row>
    <row r="72" spans="1:15" ht="15.75" thickBot="1">
      <c r="B72" s="909" t="s">
        <v>1037</v>
      </c>
      <c r="C72" s="863"/>
      <c r="D72" s="863"/>
      <c r="E72" s="863"/>
      <c r="F72" s="863"/>
      <c r="G72" s="863"/>
      <c r="H72" s="863"/>
      <c r="I72" s="863"/>
      <c r="J72" s="863"/>
      <c r="K72" s="863"/>
      <c r="L72" s="863"/>
      <c r="M72" s="86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9" t="s">
        <v>1047</v>
      </c>
      <c r="C76" s="860"/>
      <c r="D76" s="860"/>
      <c r="E76" s="860"/>
      <c r="F76" s="860"/>
      <c r="G76" s="860"/>
      <c r="H76" s="860"/>
      <c r="I76" s="79" t="s">
        <v>1048</v>
      </c>
      <c r="J76" s="81" t="s">
        <v>1494</v>
      </c>
      <c r="K76" s="80" t="s">
        <v>1050</v>
      </c>
      <c r="L76" s="861" t="s">
        <v>1034</v>
      </c>
      <c r="M76" s="862"/>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96" t="str">
        <f>VLOOKUP(A82,'MANO DE OBRA'!A12:D73,3,FALSE)</f>
        <v>Dibujante 2</v>
      </c>
      <c r="C82" s="897" t="e">
        <f>VLOOKUP(B82,'MANO DE OBRA'!B12:E73,3,FALSE)</f>
        <v>#N/A</v>
      </c>
      <c r="D82" s="897" t="e">
        <f>VLOOKUP(C82,'MANO DE OBRA'!C12:E73,3,FALSE)</f>
        <v>#N/A</v>
      </c>
      <c r="E82" s="897" t="e">
        <f>VLOOKUP(D82,'MANO DE OBRA'!D12:F73,3,FALSE)</f>
        <v>#N/A</v>
      </c>
      <c r="F82" s="897" t="e">
        <f>VLOOKUP(E82,'MANO DE OBRA'!E12:G73,3,FALSE)</f>
        <v>#N/A</v>
      </c>
      <c r="G82" s="897" t="e">
        <f>VLOOKUP(F82,'MANO DE OBRA'!F12:H73,3,FALSE)</f>
        <v>#N/A</v>
      </c>
      <c r="H82" s="897" t="e">
        <f>VLOOKUP(G82,'MANO DE OBRA'!F12:I73,3,FALSE)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09" t="s">
        <v>1037</v>
      </c>
      <c r="C83" s="863"/>
      <c r="D83" s="863"/>
      <c r="E83" s="863"/>
      <c r="F83" s="863"/>
      <c r="G83" s="863"/>
      <c r="H83" s="863"/>
      <c r="I83" s="863"/>
      <c r="J83" s="863"/>
      <c r="K83" s="863"/>
      <c r="L83" s="863"/>
      <c r="M83" s="864"/>
      <c r="N83" s="468">
        <f>SUM(N77:N82)</f>
        <v>3167.75460144525</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7972.7627694628272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2"/>
      <c r="J89" s="342"/>
      <c r="K89" s="310" t="s">
        <v>1054</v>
      </c>
      <c r="L89" s="867" t="s">
        <v>1055</v>
      </c>
      <c r="M89" s="868"/>
      <c r="N89" s="311"/>
    </row>
    <row r="90" spans="1:14">
      <c r="B90" s="853" t="s">
        <v>1056</v>
      </c>
      <c r="C90" s="854"/>
      <c r="D90" s="854"/>
      <c r="E90" s="854"/>
      <c r="F90" s="854"/>
      <c r="G90" s="854"/>
      <c r="H90" s="854"/>
      <c r="I90" s="93"/>
      <c r="J90" s="94"/>
      <c r="K90" s="312">
        <v>0.2</v>
      </c>
      <c r="L90" s="855">
        <f>N85*K90</f>
        <v>1594.5525538925656</v>
      </c>
      <c r="M90" s="856"/>
      <c r="N90" s="57"/>
    </row>
    <row r="91" spans="1:14">
      <c r="B91" s="95" t="s">
        <v>1057</v>
      </c>
      <c r="C91" s="96"/>
      <c r="D91" s="96"/>
      <c r="E91" s="96"/>
      <c r="F91" s="96"/>
      <c r="G91" s="96"/>
      <c r="H91" s="96"/>
      <c r="I91" s="93"/>
      <c r="J91" s="94"/>
      <c r="K91" s="312">
        <v>0.05</v>
      </c>
      <c r="L91" s="855">
        <f>N85*K91</f>
        <v>398.6381384731414</v>
      </c>
      <c r="M91" s="856"/>
      <c r="N91" s="57"/>
    </row>
    <row r="92" spans="1:14" ht="15.75" thickBot="1">
      <c r="B92" s="97" t="s">
        <v>1058</v>
      </c>
      <c r="C92" s="98"/>
      <c r="D92" s="98"/>
      <c r="E92" s="98"/>
      <c r="F92" s="98"/>
      <c r="G92" s="98"/>
      <c r="H92" s="98"/>
      <c r="I92" s="99"/>
      <c r="J92" s="100"/>
      <c r="K92" s="313">
        <v>0.05</v>
      </c>
      <c r="L92" s="857">
        <f>N85*K92</f>
        <v>398.6381384731414</v>
      </c>
      <c r="M92" s="858"/>
      <c r="N92" s="57"/>
    </row>
    <row r="93" spans="1:14" ht="15.75" thickBot="1">
      <c r="B93" s="820" t="s">
        <v>1037</v>
      </c>
      <c r="C93" s="821"/>
      <c r="D93" s="821"/>
      <c r="E93" s="821"/>
      <c r="F93" s="821"/>
      <c r="G93" s="821"/>
      <c r="H93" s="821"/>
      <c r="I93" s="821"/>
      <c r="J93" s="821"/>
      <c r="K93" s="821"/>
      <c r="L93" s="821"/>
      <c r="M93" s="822"/>
      <c r="N93" s="58">
        <f>L90+L91+L92</f>
        <v>2391.8288308388483</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10364.591600301675</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70"/>
      <c r="K125" s="970"/>
      <c r="L125" s="970"/>
      <c r="M125" s="970"/>
      <c r="N125" s="971"/>
    </row>
    <row r="126" spans="2:14" ht="15.75" thickBot="1">
      <c r="B126" s="427" t="s">
        <v>2327</v>
      </c>
      <c r="C126" s="428"/>
      <c r="D126" s="428"/>
      <c r="E126" s="267"/>
      <c r="F126" s="267"/>
      <c r="G126" s="267"/>
      <c r="H126" s="267"/>
      <c r="I126" s="267"/>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5"/>
      <c r="J36" s="276"/>
      <c r="K36" s="277">
        <f>VLOOKUP(A36,EQUIPOS!A6:D163,4,FALSE)</f>
        <v>3400</v>
      </c>
      <c r="L36" s="278"/>
      <c r="M36" s="344">
        <v>40</v>
      </c>
      <c r="N36" s="280">
        <f t="shared" ref="N36:N41" si="0">K36/M36</f>
        <v>85</v>
      </c>
    </row>
    <row r="37" spans="1:14">
      <c r="A37" s="119" t="s">
        <v>334</v>
      </c>
      <c r="B37" s="869" t="str">
        <f>VLOOKUP(A37,EQUIPOS!A7:D154,3,FALSE)</f>
        <v>Taladro industrial</v>
      </c>
      <c r="C37" s="870"/>
      <c r="D37" s="870"/>
      <c r="E37" s="870"/>
      <c r="F37" s="870"/>
      <c r="G37" s="870"/>
      <c r="H37" s="871"/>
      <c r="I37" s="429"/>
      <c r="J37" s="430"/>
      <c r="K37" s="277">
        <f>VLOOKUP(A37,EQUIPOS!A7:D164,4,FALSE)</f>
        <v>4350</v>
      </c>
      <c r="L37" s="343"/>
      <c r="M37" s="344">
        <v>40</v>
      </c>
      <c r="N37" s="280">
        <f t="shared" si="0"/>
        <v>108.75</v>
      </c>
    </row>
    <row r="38" spans="1:14">
      <c r="A38" s="119" t="s">
        <v>195</v>
      </c>
      <c r="B38" s="869" t="str">
        <f>VLOOKUP(A38,EQUIPOS!A8:D154,3,FALSE)</f>
        <v xml:space="preserve">Equipo de oxicorte, Capacidad de corte: hasta 6´´ (152mm) </v>
      </c>
      <c r="C38" s="870"/>
      <c r="D38" s="870"/>
      <c r="E38" s="870"/>
      <c r="F38" s="870"/>
      <c r="G38" s="870"/>
      <c r="H38" s="871"/>
      <c r="I38" s="429"/>
      <c r="J38" s="430"/>
      <c r="K38" s="277">
        <f>VLOOKUP(A38,EQUIPOS!A8:D165,4,FALSE)</f>
        <v>3850</v>
      </c>
      <c r="L38" s="343"/>
      <c r="M38" s="344">
        <v>40</v>
      </c>
      <c r="N38" s="280">
        <f t="shared" si="0"/>
        <v>96.25</v>
      </c>
    </row>
    <row r="39" spans="1:14">
      <c r="A39" s="119" t="s">
        <v>204</v>
      </c>
      <c r="B39" s="869" t="str">
        <f>VLOOKUP(A39,EQUIPOS!A9:D154,3,FALSE)</f>
        <v xml:space="preserve">Equipo de soldadura 250 AMP
</v>
      </c>
      <c r="C39" s="870"/>
      <c r="D39" s="870"/>
      <c r="E39" s="870"/>
      <c r="F39" s="870"/>
      <c r="G39" s="870"/>
      <c r="H39" s="871"/>
      <c r="I39" s="429"/>
      <c r="J39" s="430"/>
      <c r="K39" s="277">
        <f>VLOOKUP(A39,EQUIPOS!A9:D166,4,FALSE)</f>
        <v>8957.595998297149</v>
      </c>
      <c r="L39" s="343"/>
      <c r="M39" s="344">
        <v>40</v>
      </c>
      <c r="N39" s="280">
        <f t="shared" si="0"/>
        <v>223.93989995742874</v>
      </c>
    </row>
    <row r="40" spans="1:14">
      <c r="A40" s="119" t="s">
        <v>208</v>
      </c>
      <c r="B40" s="869" t="str">
        <f>VLOOKUP(A40,EQUIPOS!A10:D154,3,FALSE)</f>
        <v>Equipo de soldadura 400</v>
      </c>
      <c r="C40" s="870"/>
      <c r="D40" s="870"/>
      <c r="E40" s="870"/>
      <c r="F40" s="870"/>
      <c r="G40" s="870"/>
      <c r="H40" s="871"/>
      <c r="I40" s="429"/>
      <c r="J40" s="430"/>
      <c r="K40" s="277">
        <f>VLOOKUP(A40,EQUIPOS!A10:D167,4,FALSE)</f>
        <v>12057.216900808857</v>
      </c>
      <c r="L40" s="343"/>
      <c r="M40" s="344">
        <v>40</v>
      </c>
      <c r="N40" s="280">
        <f t="shared" si="0"/>
        <v>301.43042252022144</v>
      </c>
    </row>
    <row r="41" spans="1:14">
      <c r="A41" s="119" t="s">
        <v>210</v>
      </c>
      <c r="B41" s="869" t="str">
        <f>VLOOKUP(A41,EQUIPOS!A11:D155,3,FALSE)</f>
        <v>Equipo de soldadura 600</v>
      </c>
      <c r="C41" s="870"/>
      <c r="D41" s="870"/>
      <c r="E41" s="870"/>
      <c r="F41" s="870"/>
      <c r="G41" s="870"/>
      <c r="H41" s="871"/>
      <c r="I41" s="429"/>
      <c r="J41" s="430"/>
      <c r="K41" s="277">
        <f>VLOOKUP(A41,EQUIPOS!A11:D168,4,FALSE)</f>
        <v>14256</v>
      </c>
      <c r="L41" s="343"/>
      <c r="M41" s="344">
        <v>40</v>
      </c>
      <c r="N41" s="280">
        <f t="shared" si="0"/>
        <v>356.4</v>
      </c>
    </row>
    <row r="42" spans="1:14">
      <c r="B42" s="869"/>
      <c r="C42" s="870"/>
      <c r="D42" s="870"/>
      <c r="E42" s="870"/>
      <c r="F42" s="870"/>
      <c r="G42" s="870"/>
      <c r="H42" s="871"/>
      <c r="I42" s="42"/>
      <c r="J42" s="43"/>
      <c r="K42" s="277"/>
      <c r="L42" s="284"/>
      <c r="M42" s="344"/>
      <c r="N42" s="280"/>
    </row>
    <row r="43" spans="1:14">
      <c r="B43" s="328"/>
      <c r="C43" s="329"/>
      <c r="D43" s="329"/>
      <c r="E43" s="329"/>
      <c r="F43" s="331"/>
      <c r="G43" s="331"/>
      <c r="H43" s="131"/>
      <c r="I43" s="42"/>
      <c r="J43" s="43"/>
      <c r="K43" s="277"/>
      <c r="L43" s="284"/>
      <c r="M43" s="285"/>
      <c r="N43" s="281"/>
    </row>
    <row r="44" spans="1:14">
      <c r="B44" s="877" t="s">
        <v>1036</v>
      </c>
      <c r="C44" s="878"/>
      <c r="D44" s="878"/>
      <c r="E44" s="44"/>
      <c r="F44" s="45"/>
      <c r="G44" s="45"/>
      <c r="H44" s="46"/>
      <c r="I44" s="42"/>
      <c r="J44" s="43"/>
      <c r="K44" s="287"/>
      <c r="L44" s="284"/>
      <c r="M44" s="409">
        <v>0.05</v>
      </c>
      <c r="N44" s="352">
        <f>N81*M44</f>
        <v>96.149573727328132</v>
      </c>
    </row>
    <row r="45" spans="1:14" ht="15.75" thickBot="1">
      <c r="B45" s="869"/>
      <c r="C45" s="870"/>
      <c r="D45" s="870"/>
      <c r="E45" s="870"/>
      <c r="F45" s="870"/>
      <c r="G45" s="870"/>
      <c r="H45" s="871"/>
      <c r="I45" s="879"/>
      <c r="J45" s="880"/>
      <c r="K45" s="47"/>
      <c r="L45" s="881"/>
      <c r="M45" s="882"/>
      <c r="N45" s="111"/>
    </row>
    <row r="46" spans="1:14" ht="15.75" thickBot="1">
      <c r="B46" s="820" t="s">
        <v>1037</v>
      </c>
      <c r="C46" s="821"/>
      <c r="D46" s="821"/>
      <c r="E46" s="821"/>
      <c r="F46" s="821"/>
      <c r="G46" s="821"/>
      <c r="H46" s="821"/>
      <c r="I46" s="821"/>
      <c r="J46" s="821"/>
      <c r="K46" s="821"/>
      <c r="L46" s="821"/>
      <c r="M46" s="822"/>
      <c r="N46" s="402">
        <f>SUM(N36:N44)</f>
        <v>1267.9198962049782</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3" t="s">
        <v>1029</v>
      </c>
      <c r="K50" s="91" t="s">
        <v>1030</v>
      </c>
      <c r="L50" s="901" t="s">
        <v>1039</v>
      </c>
      <c r="M50" s="90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41026.191767612843</v>
      </c>
      <c r="N51" s="280">
        <f t="shared" ref="N51:N56" si="1">K51*M51</f>
        <v>205.13095883806423</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7268.6602784306624</v>
      </c>
      <c r="N52" s="280">
        <f t="shared" si="1"/>
        <v>36.343301392153315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11809.02790333273</v>
      </c>
      <c r="N53" s="280">
        <f t="shared" si="1"/>
        <v>59.045139516663653</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8744.7887663472538</v>
      </c>
      <c r="N54" s="280">
        <f t="shared" si="1"/>
        <v>87.447887663472542</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5673.2198879045372</v>
      </c>
      <c r="N55" s="280">
        <f t="shared" si="1"/>
        <v>56.73219887904537</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2833</v>
      </c>
      <c r="N56" s="280">
        <f t="shared" si="1"/>
        <v>2833</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SUM(N51:N58)</f>
        <v>3277.6994862893989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B64" s="52"/>
      <c r="C64" s="325"/>
      <c r="D64" s="325"/>
      <c r="E64" s="325"/>
      <c r="F64" s="325"/>
      <c r="G64" s="325"/>
      <c r="H64" s="319"/>
      <c r="I64" s="287"/>
      <c r="J64" s="294"/>
      <c r="K64" s="287"/>
      <c r="L64" s="907"/>
      <c r="M64" s="908"/>
      <c r="N64" s="295"/>
    </row>
    <row r="65" spans="1:15">
      <c r="B65" s="52"/>
      <c r="C65" s="53"/>
      <c r="D65" s="53"/>
      <c r="E65" s="53"/>
      <c r="F65" s="53"/>
      <c r="G65" s="53"/>
      <c r="H65" s="319"/>
      <c r="I65" s="287"/>
      <c r="J65" s="294"/>
      <c r="K65" s="287"/>
      <c r="L65" s="907"/>
      <c r="M65" s="908"/>
      <c r="N65" s="295"/>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96"/>
      <c r="C80" s="897"/>
      <c r="D80" s="897"/>
      <c r="E80" s="897"/>
      <c r="F80" s="897"/>
      <c r="G80" s="897"/>
      <c r="H80" s="897"/>
      <c r="I80" s="478"/>
      <c r="J80" s="479"/>
      <c r="K80" s="480"/>
      <c r="L80" s="483"/>
      <c r="M80" s="484"/>
      <c r="N80" s="448"/>
    </row>
    <row r="81" spans="1:14" ht="15.75" thickBot="1">
      <c r="B81" s="909" t="s">
        <v>1037</v>
      </c>
      <c r="C81" s="863"/>
      <c r="D81" s="863"/>
      <c r="E81" s="863"/>
      <c r="F81" s="863"/>
      <c r="G81" s="863"/>
      <c r="H81" s="863"/>
      <c r="I81" s="863"/>
      <c r="J81" s="863"/>
      <c r="K81" s="863"/>
      <c r="L81" s="863"/>
      <c r="M81" s="864"/>
      <c r="N81" s="309">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6468.6108570409397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1293.7221714081879</v>
      </c>
      <c r="M88" s="856"/>
      <c r="N88" s="57"/>
    </row>
    <row r="89" spans="1:14">
      <c r="B89" s="95" t="s">
        <v>1057</v>
      </c>
      <c r="C89" s="96"/>
      <c r="D89" s="96"/>
      <c r="E89" s="96"/>
      <c r="F89" s="96"/>
      <c r="G89" s="96"/>
      <c r="H89" s="96"/>
      <c r="I89" s="93"/>
      <c r="J89" s="94"/>
      <c r="K89" s="312">
        <v>0.05</v>
      </c>
      <c r="L89" s="855">
        <f>N83*K89</f>
        <v>323.43054285204698</v>
      </c>
      <c r="M89" s="856"/>
      <c r="N89" s="57"/>
    </row>
    <row r="90" spans="1:14" ht="15.75" thickBot="1">
      <c r="B90" s="97" t="s">
        <v>1058</v>
      </c>
      <c r="C90" s="98"/>
      <c r="D90" s="98"/>
      <c r="E90" s="98"/>
      <c r="F90" s="98"/>
      <c r="G90" s="98"/>
      <c r="H90" s="98"/>
      <c r="I90" s="99"/>
      <c r="J90" s="100"/>
      <c r="K90" s="313">
        <v>0.05</v>
      </c>
      <c r="L90" s="857">
        <f>N83*K90</f>
        <v>323.43054285204698</v>
      </c>
      <c r="M90" s="858"/>
      <c r="N90" s="57"/>
    </row>
    <row r="91" spans="1:14" ht="15.75" thickBot="1">
      <c r="B91" s="820" t="s">
        <v>1037</v>
      </c>
      <c r="C91" s="821"/>
      <c r="D91" s="821"/>
      <c r="E91" s="821"/>
      <c r="F91" s="821"/>
      <c r="G91" s="821"/>
      <c r="H91" s="821"/>
      <c r="I91" s="821"/>
      <c r="J91" s="821"/>
      <c r="K91" s="821"/>
      <c r="L91" s="821"/>
      <c r="M91" s="822"/>
      <c r="N91" s="58">
        <f>L88+L89+L90</f>
        <v>1940.5832571122819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8409.1941141532225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6" t="s">
        <v>1045</v>
      </c>
      <c r="M60" s="885"/>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7">
        <f>VLOOKUP(A61,TRANSPORTE!A3:D117,4,FALSE)</f>
        <v>250</v>
      </c>
      <c r="M61" s="908"/>
      <c r="N61" s="295">
        <f>K61*L61</f>
        <v>250</v>
      </c>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319"/>
      <c r="I64" s="287"/>
      <c r="J64" s="294"/>
      <c r="K64" s="287"/>
      <c r="L64" s="907"/>
      <c r="M64" s="908"/>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8"/>
      <c r="M66" s="899"/>
      <c r="N66" s="133"/>
    </row>
    <row r="67" spans="1:15" ht="15.75" thickBot="1">
      <c r="B67" s="909" t="s">
        <v>1037</v>
      </c>
      <c r="C67" s="863"/>
      <c r="D67" s="863"/>
      <c r="E67" s="863"/>
      <c r="F67" s="863"/>
      <c r="G67" s="863"/>
      <c r="H67" s="863"/>
      <c r="I67" s="863"/>
      <c r="J67" s="863"/>
      <c r="K67" s="863"/>
      <c r="L67" s="863"/>
      <c r="M67" s="864"/>
      <c r="N67" s="110">
        <f>N61+N62+N63+N64+N65</f>
        <v>250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9" t="s">
        <v>1047</v>
      </c>
      <c r="C71" s="860"/>
      <c r="D71" s="860"/>
      <c r="E71" s="860"/>
      <c r="F71" s="860"/>
      <c r="G71" s="860"/>
      <c r="H71" s="860"/>
      <c r="I71" s="79" t="s">
        <v>1048</v>
      </c>
      <c r="J71" s="81" t="s">
        <v>1494</v>
      </c>
      <c r="K71" s="80" t="s">
        <v>1050</v>
      </c>
      <c r="L71" s="861" t="s">
        <v>1034</v>
      </c>
      <c r="M71" s="862"/>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6"/>
      <c r="C77" s="897"/>
      <c r="D77" s="897"/>
      <c r="E77" s="897"/>
      <c r="F77" s="897"/>
      <c r="G77" s="897"/>
      <c r="H77" s="897"/>
      <c r="I77" s="132"/>
      <c r="J77" s="132"/>
      <c r="K77" s="132"/>
      <c r="L77" s="910"/>
      <c r="M77" s="910"/>
      <c r="N77" s="133"/>
    </row>
    <row r="78" spans="1:15" ht="15.75" thickBot="1">
      <c r="B78" s="909" t="s">
        <v>1037</v>
      </c>
      <c r="C78" s="863"/>
      <c r="D78" s="863"/>
      <c r="E78" s="863"/>
      <c r="F78" s="863"/>
      <c r="G78" s="863"/>
      <c r="H78" s="863"/>
      <c r="I78" s="863"/>
      <c r="J78" s="863"/>
      <c r="K78" s="863"/>
      <c r="L78" s="863"/>
      <c r="M78" s="864"/>
      <c r="N78" s="468"/>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250</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2"/>
      <c r="J84" s="342"/>
      <c r="K84" s="310" t="s">
        <v>1054</v>
      </c>
      <c r="L84" s="867" t="s">
        <v>1055</v>
      </c>
      <c r="M84" s="868"/>
      <c r="N84" s="311"/>
    </row>
    <row r="85" spans="1:14">
      <c r="B85" s="853" t="s">
        <v>1056</v>
      </c>
      <c r="C85" s="854"/>
      <c r="D85" s="854"/>
      <c r="E85" s="854"/>
      <c r="F85" s="854"/>
      <c r="G85" s="854"/>
      <c r="H85" s="854"/>
      <c r="I85" s="93"/>
      <c r="J85" s="94"/>
      <c r="K85" s="312">
        <v>0.2</v>
      </c>
      <c r="L85" s="855">
        <f>N80*K85</f>
        <v>50</v>
      </c>
      <c r="M85" s="856"/>
      <c r="N85" s="57"/>
    </row>
    <row r="86" spans="1:14">
      <c r="B86" s="95" t="s">
        <v>1057</v>
      </c>
      <c r="C86" s="96"/>
      <c r="D86" s="96"/>
      <c r="E86" s="96"/>
      <c r="F86" s="96"/>
      <c r="G86" s="96"/>
      <c r="H86" s="96"/>
      <c r="I86" s="93"/>
      <c r="J86" s="94"/>
      <c r="K86" s="312">
        <v>0.05</v>
      </c>
      <c r="L86" s="855">
        <f>N80*K86</f>
        <v>12.5</v>
      </c>
      <c r="M86" s="856"/>
      <c r="N86" s="57"/>
    </row>
    <row r="87" spans="1:14" ht="15.75" thickBot="1">
      <c r="B87" s="97" t="s">
        <v>1058</v>
      </c>
      <c r="C87" s="98"/>
      <c r="D87" s="98"/>
      <c r="E87" s="98"/>
      <c r="F87" s="98"/>
      <c r="G87" s="98"/>
      <c r="H87" s="98"/>
      <c r="I87" s="99"/>
      <c r="J87" s="100"/>
      <c r="K87" s="313">
        <v>0.05</v>
      </c>
      <c r="L87" s="857">
        <f>N80*K87</f>
        <v>12.5</v>
      </c>
      <c r="M87" s="858"/>
      <c r="N87" s="57"/>
    </row>
    <row r="88" spans="1:14" ht="15.75" thickBot="1">
      <c r="B88" s="820" t="s">
        <v>1037</v>
      </c>
      <c r="C88" s="821"/>
      <c r="D88" s="821"/>
      <c r="E88" s="821"/>
      <c r="F88" s="821"/>
      <c r="G88" s="821"/>
      <c r="H88" s="821"/>
      <c r="I88" s="821"/>
      <c r="J88" s="821"/>
      <c r="K88" s="821"/>
      <c r="L88" s="821"/>
      <c r="M88" s="822"/>
      <c r="N88" s="58">
        <f>L85+L86+L87</f>
        <v>75</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58">
        <f>N80+N88</f>
        <v>325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0"/>
      <c r="K120" s="970"/>
      <c r="L120" s="970"/>
      <c r="M120" s="970"/>
      <c r="N120" s="971"/>
    </row>
    <row r="121" spans="2:14" ht="15.75" thickBot="1">
      <c r="B121" s="427" t="s">
        <v>2327</v>
      </c>
      <c r="C121" s="428"/>
      <c r="D121" s="428"/>
      <c r="E121" s="267"/>
      <c r="F121" s="267"/>
      <c r="G121" s="267"/>
      <c r="H121" s="267"/>
      <c r="I121" s="267"/>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5"/>
      <c r="J36" s="276"/>
      <c r="K36" s="277">
        <f>VLOOKUP(A36,EQUIPOS!A6:D163,4,FALSE)</f>
        <v>3400</v>
      </c>
      <c r="L36" s="278"/>
      <c r="M36" s="344">
        <v>40</v>
      </c>
      <c r="N36" s="280">
        <f t="shared" ref="N36:N41" si="0">K36/M36</f>
        <v>85</v>
      </c>
    </row>
    <row r="37" spans="1:14">
      <c r="A37" s="119" t="s">
        <v>195</v>
      </c>
      <c r="B37" s="869" t="str">
        <f>VLOOKUP(A37,EQUIPOS!A7:D154,3,FALSE)</f>
        <v xml:space="preserve">Equipo de oxicorte, Capacidad de corte: hasta 6´´ (152mm) </v>
      </c>
      <c r="C37" s="870"/>
      <c r="D37" s="870"/>
      <c r="E37" s="870"/>
      <c r="F37" s="870"/>
      <c r="G37" s="870"/>
      <c r="H37" s="871"/>
      <c r="I37" s="429"/>
      <c r="J37" s="430"/>
      <c r="K37" s="277">
        <f>VLOOKUP(A37,EQUIPOS!A7:D164,4,FALSE)</f>
        <v>3850</v>
      </c>
      <c r="L37" s="343"/>
      <c r="M37" s="344">
        <v>400</v>
      </c>
      <c r="N37" s="280">
        <f t="shared" si="0"/>
        <v>9.625</v>
      </c>
    </row>
    <row r="38" spans="1:14">
      <c r="A38" s="119" t="s">
        <v>204</v>
      </c>
      <c r="B38" s="869" t="str">
        <f>VLOOKUP(A38,EQUIPOS!A8:D154,3,FALSE)</f>
        <v xml:space="preserve">Equipo de soldadura 250 AMP
</v>
      </c>
      <c r="C38" s="870"/>
      <c r="D38" s="870"/>
      <c r="E38" s="870"/>
      <c r="F38" s="870"/>
      <c r="G38" s="870"/>
      <c r="H38" s="871"/>
      <c r="I38" s="429"/>
      <c r="J38" s="430"/>
      <c r="K38" s="277">
        <f>VLOOKUP(A38,EQUIPOS!A8:D165,4,FALSE)</f>
        <v>8957.595998297149</v>
      </c>
      <c r="L38" s="343"/>
      <c r="M38" s="344">
        <v>400</v>
      </c>
      <c r="N38" s="280">
        <f t="shared" si="0"/>
        <v>22.393989995742871</v>
      </c>
    </row>
    <row r="39" spans="1:14">
      <c r="A39" s="119" t="s">
        <v>208</v>
      </c>
      <c r="B39" s="869" t="str">
        <f>VLOOKUP(A39,EQUIPOS!A9:D154,3,FALSE)</f>
        <v>Equipo de soldadura 400</v>
      </c>
      <c r="C39" s="870"/>
      <c r="D39" s="870"/>
      <c r="E39" s="870"/>
      <c r="F39" s="870"/>
      <c r="G39" s="870"/>
      <c r="H39" s="871"/>
      <c r="I39" s="429"/>
      <c r="J39" s="430"/>
      <c r="K39" s="277">
        <f>VLOOKUP(A39,EQUIPOS!A9:D166,4,FALSE)</f>
        <v>12057.216900808857</v>
      </c>
      <c r="L39" s="343"/>
      <c r="M39" s="344">
        <v>400</v>
      </c>
      <c r="N39" s="280">
        <f t="shared" si="0"/>
        <v>30.143042252022141</v>
      </c>
    </row>
    <row r="40" spans="1:14">
      <c r="A40" s="119" t="s">
        <v>210</v>
      </c>
      <c r="B40" s="869" t="str">
        <f>VLOOKUP(A40,EQUIPOS!A10:D154,3,FALSE)</f>
        <v>Equipo de soldadura 600</v>
      </c>
      <c r="C40" s="870"/>
      <c r="D40" s="870"/>
      <c r="E40" s="870"/>
      <c r="F40" s="870"/>
      <c r="G40" s="870"/>
      <c r="H40" s="871"/>
      <c r="I40" s="429"/>
      <c r="J40" s="430"/>
      <c r="K40" s="277">
        <f>VLOOKUP(A40,EQUIPOS!A10:D167,4,FALSE)</f>
        <v>14256</v>
      </c>
      <c r="L40" s="343"/>
      <c r="M40" s="344">
        <v>400</v>
      </c>
      <c r="N40" s="280">
        <f t="shared" si="0"/>
        <v>35.64</v>
      </c>
    </row>
    <row r="41" spans="1:14">
      <c r="A41" s="119" t="s">
        <v>243</v>
      </c>
      <c r="B41" s="869" t="str">
        <f>VLOOKUP(A41,EQUIPOS!A11:D155,3,FALSE)</f>
        <v>Grúa 10 ton</v>
      </c>
      <c r="C41" s="870"/>
      <c r="D41" s="870"/>
      <c r="E41" s="870"/>
      <c r="F41" s="870"/>
      <c r="G41" s="870"/>
      <c r="H41" s="871"/>
      <c r="I41" s="429"/>
      <c r="J41" s="430"/>
      <c r="K41" s="277">
        <f>VLOOKUP(A41,EQUIPOS!A11:D168,4,FALSE)</f>
        <v>166565.56832694766</v>
      </c>
      <c r="L41" s="343"/>
      <c r="M41" s="344">
        <v>400</v>
      </c>
      <c r="N41" s="280">
        <f t="shared" si="0"/>
        <v>416.41392081736916</v>
      </c>
    </row>
    <row r="42" spans="1:14">
      <c r="B42" s="869"/>
      <c r="C42" s="870"/>
      <c r="D42" s="870"/>
      <c r="E42" s="870"/>
      <c r="F42" s="870"/>
      <c r="G42" s="870"/>
      <c r="H42" s="871"/>
      <c r="I42" s="42"/>
      <c r="J42" s="43"/>
      <c r="K42" s="277"/>
      <c r="L42" s="284"/>
      <c r="M42" s="344"/>
      <c r="N42" s="280"/>
    </row>
    <row r="43" spans="1:14">
      <c r="B43" s="328"/>
      <c r="C43" s="329"/>
      <c r="D43" s="329"/>
      <c r="E43" s="329"/>
      <c r="F43" s="331"/>
      <c r="G43" s="331"/>
      <c r="H43" s="131"/>
      <c r="I43" s="42"/>
      <c r="J43" s="43"/>
      <c r="K43" s="277"/>
      <c r="L43" s="284"/>
      <c r="M43" s="285"/>
      <c r="N43" s="281"/>
    </row>
    <row r="44" spans="1:14">
      <c r="B44" s="877" t="s">
        <v>1036</v>
      </c>
      <c r="C44" s="878"/>
      <c r="D44" s="878"/>
      <c r="E44" s="44"/>
      <c r="F44" s="45"/>
      <c r="G44" s="45"/>
      <c r="H44" s="46"/>
      <c r="I44" s="42"/>
      <c r="J44" s="43"/>
      <c r="K44" s="287"/>
      <c r="L44" s="284"/>
      <c r="M44" s="409">
        <v>0.05</v>
      </c>
      <c r="N44" s="352">
        <f>N81*M44</f>
        <v>96.149573727328132</v>
      </c>
    </row>
    <row r="45" spans="1:14" ht="15.75" thickBot="1">
      <c r="B45" s="869"/>
      <c r="C45" s="870"/>
      <c r="D45" s="870"/>
      <c r="E45" s="870"/>
      <c r="F45" s="870"/>
      <c r="G45" s="870"/>
      <c r="H45" s="871"/>
      <c r="I45" s="879"/>
      <c r="J45" s="880"/>
      <c r="K45" s="47"/>
      <c r="L45" s="881"/>
      <c r="M45" s="882"/>
      <c r="N45" s="111"/>
    </row>
    <row r="46" spans="1:14" ht="15.75" thickBot="1">
      <c r="B46" s="820" t="s">
        <v>1037</v>
      </c>
      <c r="C46" s="821"/>
      <c r="D46" s="821"/>
      <c r="E46" s="821"/>
      <c r="F46" s="821"/>
      <c r="G46" s="821"/>
      <c r="H46" s="821"/>
      <c r="I46" s="821"/>
      <c r="J46" s="821"/>
      <c r="K46" s="821"/>
      <c r="L46" s="821"/>
      <c r="M46" s="822"/>
      <c r="N46" s="402">
        <f>SUM(N36:N44)</f>
        <v>695.36552679246233</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3" t="s">
        <v>1029</v>
      </c>
      <c r="K50" s="91" t="s">
        <v>1030</v>
      </c>
      <c r="L50" s="901" t="s">
        <v>1039</v>
      </c>
      <c r="M50" s="90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41026.191767612843</v>
      </c>
      <c r="N51" s="280">
        <f>K51*M51</f>
        <v>205.13095883806423</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7268.6602784306624</v>
      </c>
      <c r="N52" s="280">
        <f t="shared" ref="N52:N58" si="1">K52*M52</f>
        <v>36.343301392153315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11809.02790333273</v>
      </c>
      <c r="N53" s="280">
        <f t="shared" si="1"/>
        <v>59.045139516663653</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8744.7887663472538</v>
      </c>
      <c r="N54" s="280">
        <f t="shared" si="1"/>
        <v>87.447887663472542</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5673.2198879045372</v>
      </c>
      <c r="N55" s="280">
        <f t="shared" si="1"/>
        <v>56.73219887904537</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41650</v>
      </c>
      <c r="N56" s="280">
        <f t="shared" si="1"/>
        <v>20.824999999999999</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58149.282227445299</v>
      </c>
      <c r="N57" s="280">
        <f t="shared" si="1"/>
        <v>58.149282227445298</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26180</v>
      </c>
      <c r="N58" s="280">
        <f t="shared" si="1"/>
        <v>26.18</v>
      </c>
    </row>
    <row r="59" spans="1:14" ht="15.75" thickBot="1">
      <c r="B59" s="820" t="s">
        <v>1037</v>
      </c>
      <c r="C59" s="821"/>
      <c r="D59" s="821"/>
      <c r="E59" s="821"/>
      <c r="F59" s="821"/>
      <c r="G59" s="821"/>
      <c r="H59" s="821"/>
      <c r="I59" s="821"/>
      <c r="J59" s="821"/>
      <c r="K59" s="821"/>
      <c r="L59" s="821"/>
      <c r="M59" s="822"/>
      <c r="N59" s="402">
        <f>SUM(N51:N58)</f>
        <v>549.8537685168443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6" t="s">
        <v>1045</v>
      </c>
      <c r="M63" s="885"/>
      <c r="N63" s="82" t="s">
        <v>1035</v>
      </c>
    </row>
    <row r="64" spans="1:14">
      <c r="B64" s="52"/>
      <c r="C64" s="325"/>
      <c r="D64" s="325"/>
      <c r="E64" s="325"/>
      <c r="F64" s="325"/>
      <c r="G64" s="325"/>
      <c r="H64" s="319"/>
      <c r="I64" s="287"/>
      <c r="J64" s="294"/>
      <c r="K64" s="287"/>
      <c r="L64" s="907"/>
      <c r="M64" s="908"/>
      <c r="N64" s="295"/>
    </row>
    <row r="65" spans="1:15">
      <c r="B65" s="52"/>
      <c r="C65" s="53"/>
      <c r="D65" s="53"/>
      <c r="E65" s="53"/>
      <c r="F65" s="53"/>
      <c r="G65" s="53"/>
      <c r="H65" s="319"/>
      <c r="I65" s="287"/>
      <c r="J65" s="294"/>
      <c r="K65" s="287"/>
      <c r="L65" s="907"/>
      <c r="M65" s="908"/>
      <c r="N65" s="295"/>
    </row>
    <row r="66" spans="1:15">
      <c r="B66" s="52"/>
      <c r="C66" s="53"/>
      <c r="D66" s="53"/>
      <c r="E66" s="53"/>
      <c r="F66" s="53"/>
      <c r="G66" s="53"/>
      <c r="H66" s="319"/>
      <c r="I66" s="287"/>
      <c r="J66" s="294"/>
      <c r="K66" s="287"/>
      <c r="L66" s="907"/>
      <c r="M66" s="908"/>
      <c r="N66" s="295"/>
    </row>
    <row r="67" spans="1:15">
      <c r="B67" s="52"/>
      <c r="C67" s="53"/>
      <c r="D67" s="53"/>
      <c r="E67" s="53"/>
      <c r="F67" s="53"/>
      <c r="G67" s="53"/>
      <c r="H67" s="319"/>
      <c r="I67" s="287"/>
      <c r="J67" s="294"/>
      <c r="K67" s="287"/>
      <c r="L67" s="907"/>
      <c r="M67" s="908"/>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8"/>
      <c r="M69" s="899"/>
      <c r="N69" s="133"/>
    </row>
    <row r="70" spans="1:15" ht="15.7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96"/>
      <c r="C80" s="897"/>
      <c r="D80" s="897"/>
      <c r="E80" s="897"/>
      <c r="F80" s="897"/>
      <c r="G80" s="897"/>
      <c r="H80" s="897"/>
      <c r="I80" s="478"/>
      <c r="J80" s="479"/>
      <c r="K80" s="482"/>
      <c r="L80" s="483"/>
      <c r="M80" s="484"/>
      <c r="N80" s="403"/>
    </row>
    <row r="81" spans="1:14" ht="15.75" thickBot="1">
      <c r="B81" s="909" t="s">
        <v>1037</v>
      </c>
      <c r="C81" s="863"/>
      <c r="D81" s="863"/>
      <c r="E81" s="863"/>
      <c r="F81" s="863"/>
      <c r="G81" s="863"/>
      <c r="H81" s="863"/>
      <c r="I81" s="863"/>
      <c r="J81" s="863"/>
      <c r="K81" s="863"/>
      <c r="L81" s="863"/>
      <c r="M81" s="864"/>
      <c r="N81" s="309">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3168.2107698558693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2"/>
      <c r="J87" s="342"/>
      <c r="K87" s="310" t="s">
        <v>1054</v>
      </c>
      <c r="L87" s="867" t="s">
        <v>1055</v>
      </c>
      <c r="M87" s="868"/>
      <c r="N87" s="311"/>
    </row>
    <row r="88" spans="1:14">
      <c r="B88" s="853" t="s">
        <v>1056</v>
      </c>
      <c r="C88" s="854"/>
      <c r="D88" s="854"/>
      <c r="E88" s="854"/>
      <c r="F88" s="854"/>
      <c r="G88" s="854"/>
      <c r="H88" s="854"/>
      <c r="I88" s="93"/>
      <c r="J88" s="94"/>
      <c r="K88" s="312">
        <v>0.2</v>
      </c>
      <c r="L88" s="855">
        <f>N83*K88</f>
        <v>633.64215397117391</v>
      </c>
      <c r="M88" s="856"/>
      <c r="N88" s="57"/>
    </row>
    <row r="89" spans="1:14">
      <c r="B89" s="95" t="s">
        <v>1057</v>
      </c>
      <c r="C89" s="96"/>
      <c r="D89" s="96"/>
      <c r="E89" s="96"/>
      <c r="F89" s="96"/>
      <c r="G89" s="96"/>
      <c r="H89" s="96"/>
      <c r="I89" s="93"/>
      <c r="J89" s="94"/>
      <c r="K89" s="312">
        <v>0.05</v>
      </c>
      <c r="L89" s="855">
        <f>N83*K89</f>
        <v>158.41053849279348</v>
      </c>
      <c r="M89" s="856"/>
      <c r="N89" s="57"/>
    </row>
    <row r="90" spans="1:14" ht="15.75" thickBot="1">
      <c r="B90" s="97" t="s">
        <v>1058</v>
      </c>
      <c r="C90" s="98"/>
      <c r="D90" s="98"/>
      <c r="E90" s="98"/>
      <c r="F90" s="98"/>
      <c r="G90" s="98"/>
      <c r="H90" s="98"/>
      <c r="I90" s="99"/>
      <c r="J90" s="100"/>
      <c r="K90" s="313">
        <v>0.05</v>
      </c>
      <c r="L90" s="857">
        <f>N83*K90</f>
        <v>158.41053849279348</v>
      </c>
      <c r="M90" s="858"/>
      <c r="N90" s="57"/>
    </row>
    <row r="91" spans="1:14" ht="15.75" thickBot="1">
      <c r="B91" s="820" t="s">
        <v>1037</v>
      </c>
      <c r="C91" s="821"/>
      <c r="D91" s="821"/>
      <c r="E91" s="821"/>
      <c r="F91" s="821"/>
      <c r="G91" s="821"/>
      <c r="H91" s="821"/>
      <c r="I91" s="821"/>
      <c r="J91" s="821"/>
      <c r="K91" s="821"/>
      <c r="L91" s="821"/>
      <c r="M91" s="822"/>
      <c r="N91" s="58">
        <f>L88+L89+L90</f>
        <v>950.46323095676075</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4118.6740008126299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0"/>
      <c r="K123" s="970"/>
      <c r="L123" s="970"/>
      <c r="M123" s="970"/>
      <c r="N123" s="971"/>
    </row>
    <row r="124" spans="2:14" ht="15.75" thickBot="1">
      <c r="B124" s="427" t="s">
        <v>2327</v>
      </c>
      <c r="C124" s="428"/>
      <c r="D124" s="428"/>
      <c r="E124" s="267"/>
      <c r="F124" s="267"/>
      <c r="G124" s="267"/>
      <c r="H124" s="267"/>
      <c r="I124" s="267"/>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42.75" customHeight="1" thickBot="1">
      <c r="A31" t="s">
        <v>1929</v>
      </c>
      <c r="B31" s="86" t="s">
        <v>1212</v>
      </c>
      <c r="C31" s="962" t="s">
        <v>2238</v>
      </c>
      <c r="D31" s="963"/>
      <c r="E31" s="963"/>
      <c r="F31" s="963"/>
      <c r="G31" s="963"/>
      <c r="H31" s="963"/>
      <c r="I31" s="963"/>
      <c r="J31" s="963"/>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5"/>
      <c r="J36" s="276"/>
      <c r="K36" s="277">
        <f>VLOOKUP(A36,EQUIPOS!A6:D163,4,FALSE)</f>
        <v>2980</v>
      </c>
      <c r="L36" s="278"/>
      <c r="M36" s="344">
        <v>4</v>
      </c>
      <c r="N36" s="280">
        <f>K36/M36</f>
        <v>745</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957.5100976143749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1702.5100976143749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336679.45760260348</v>
      </c>
      <c r="N48" s="280">
        <f>K48*M48</f>
        <v>3366.794576026035</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130611.92068944733</v>
      </c>
      <c r="N49" s="280">
        <f>K49*M49</f>
        <v>130611.92068944733</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329299.18</v>
      </c>
      <c r="N50" s="280">
        <f>K50*M50</f>
        <v>120194.2007</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254172.9159654734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7">
        <f>VLOOKUP(A58,TRANSPORTE!A1:D117,4,FALSE)</f>
        <v>140.63588979895752</v>
      </c>
      <c r="M58" s="908"/>
      <c r="N58" s="295">
        <f>K58*L58</f>
        <v>39.378049143708111</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f>
        <v>39.378049143708111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265489.90508837521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53097.981017675047</v>
      </c>
      <c r="M82" s="856"/>
      <c r="N82" s="57"/>
    </row>
    <row r="83" spans="1:14">
      <c r="B83" s="95" t="s">
        <v>1057</v>
      </c>
      <c r="C83" s="96"/>
      <c r="D83" s="96"/>
      <c r="E83" s="96"/>
      <c r="F83" s="96"/>
      <c r="G83" s="96"/>
      <c r="H83" s="96"/>
      <c r="I83" s="93"/>
      <c r="J83" s="94"/>
      <c r="K83" s="312">
        <v>0.05</v>
      </c>
      <c r="L83" s="855">
        <f>N77*K83</f>
        <v>13274.495254418762</v>
      </c>
      <c r="M83" s="856"/>
      <c r="N83" s="57"/>
    </row>
    <row r="84" spans="1:14" ht="15.75" thickBot="1">
      <c r="B84" s="97" t="s">
        <v>1058</v>
      </c>
      <c r="C84" s="98"/>
      <c r="D84" s="98"/>
      <c r="E84" s="98"/>
      <c r="F84" s="98"/>
      <c r="G84" s="98"/>
      <c r="H84" s="98"/>
      <c r="I84" s="99"/>
      <c r="J84" s="100"/>
      <c r="K84" s="313">
        <v>0.05</v>
      </c>
      <c r="L84" s="857">
        <f>N77*K84</f>
        <v>13274.495254418762</v>
      </c>
      <c r="M84" s="858"/>
      <c r="N84" s="57"/>
    </row>
    <row r="85" spans="1:14" ht="15.75" thickBot="1">
      <c r="B85" s="820" t="s">
        <v>1037</v>
      </c>
      <c r="C85" s="821"/>
      <c r="D85" s="821"/>
      <c r="E85" s="821"/>
      <c r="F85" s="821"/>
      <c r="G85" s="821"/>
      <c r="H85" s="821"/>
      <c r="I85" s="821"/>
      <c r="J85" s="821"/>
      <c r="K85" s="821"/>
      <c r="L85" s="821"/>
      <c r="M85" s="822"/>
      <c r="N85" s="58">
        <f>L82+L83+L84</f>
        <v>79646.971526512556</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345136.87661488773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45" customHeight="1" thickBot="1">
      <c r="A31" t="s">
        <v>1929</v>
      </c>
      <c r="B31" s="86" t="s">
        <v>1213</v>
      </c>
      <c r="C31" s="983" t="s">
        <v>2239</v>
      </c>
      <c r="D31" s="984"/>
      <c r="E31" s="984"/>
      <c r="F31" s="984"/>
      <c r="G31" s="984"/>
      <c r="H31" s="984"/>
      <c r="I31" s="984"/>
      <c r="J31" s="984"/>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5"/>
      <c r="J36" s="276"/>
      <c r="K36" s="277">
        <f>VLOOKUP(A36,EQUIPOS!A6:D163,4,FALSE)</f>
        <v>2980</v>
      </c>
      <c r="L36" s="278"/>
      <c r="M36" s="449">
        <v>4</v>
      </c>
      <c r="N36" s="280">
        <f>K36/M36</f>
        <v>745</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957.5100976143749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1702.5100976143749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336679.45760260348</v>
      </c>
      <c r="N48" s="280">
        <f>K48*M48</f>
        <v>6733.5891520520699</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130611.92068944733</v>
      </c>
      <c r="N49" s="280">
        <f>K49*M49</f>
        <v>130611.92068944733</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329299.18</v>
      </c>
      <c r="N50" s="280">
        <f>K50*M50</f>
        <v>151477.62280000001</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288823.1326414994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7">
        <f>VLOOKUP(A58,TRANSPORTE!A1:D117,4,FALSE)</f>
        <v>140.63588979895752</v>
      </c>
      <c r="M58" s="908"/>
      <c r="N58" s="295">
        <f>K58*L58</f>
        <v>39.378049143708111</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f>
        <v>39.378049143708111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300140.12176440121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60028.024352880246</v>
      </c>
      <c r="M82" s="856"/>
      <c r="N82" s="57"/>
    </row>
    <row r="83" spans="1:14">
      <c r="B83" s="95" t="s">
        <v>1057</v>
      </c>
      <c r="C83" s="96"/>
      <c r="D83" s="96"/>
      <c r="E83" s="96"/>
      <c r="F83" s="96"/>
      <c r="G83" s="96"/>
      <c r="H83" s="96"/>
      <c r="I83" s="93"/>
      <c r="J83" s="94"/>
      <c r="K83" s="312">
        <v>0.05</v>
      </c>
      <c r="L83" s="855">
        <f>N77*K83</f>
        <v>15007.006088220061</v>
      </c>
      <c r="M83" s="856"/>
      <c r="N83" s="57"/>
    </row>
    <row r="84" spans="1:14" ht="15.75" thickBot="1">
      <c r="B84" s="97" t="s">
        <v>1058</v>
      </c>
      <c r="C84" s="98"/>
      <c r="D84" s="98"/>
      <c r="E84" s="98"/>
      <c r="F84" s="98"/>
      <c r="G84" s="98"/>
      <c r="H84" s="98"/>
      <c r="I84" s="99"/>
      <c r="J84" s="100"/>
      <c r="K84" s="313">
        <v>0.05</v>
      </c>
      <c r="L84" s="857">
        <f>N77*K84</f>
        <v>15007.006088220061</v>
      </c>
      <c r="M84" s="858"/>
      <c r="N84" s="57"/>
    </row>
    <row r="85" spans="1:14" ht="15.75" thickBot="1">
      <c r="B85" s="820" t="s">
        <v>1037</v>
      </c>
      <c r="C85" s="821"/>
      <c r="D85" s="821"/>
      <c r="E85" s="821"/>
      <c r="F85" s="821"/>
      <c r="G85" s="821"/>
      <c r="H85" s="821"/>
      <c r="I85" s="821"/>
      <c r="J85" s="821"/>
      <c r="K85" s="821"/>
      <c r="L85" s="821"/>
      <c r="M85" s="822"/>
      <c r="N85" s="58">
        <f>L82+L83+L84</f>
        <v>90042.036529320365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390182.15829372156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310</v>
      </c>
      <c r="B36" s="869" t="str">
        <f>VLOOKUP(A36,EQUIPOS!A6:D154,3,FALSE)</f>
        <v>Retroexcavadora A25C</v>
      </c>
      <c r="C36" s="870"/>
      <c r="D36" s="870"/>
      <c r="E36" s="870"/>
      <c r="F36" s="870"/>
      <c r="G36" s="870"/>
      <c r="H36" s="871"/>
      <c r="I36" s="275"/>
      <c r="J36" s="276"/>
      <c r="K36" s="277">
        <f>VLOOKUP(A36,EQUIPOS!A6:D163,4,FALSE)</f>
        <v>190000</v>
      </c>
      <c r="L36" s="278"/>
      <c r="M36" s="344">
        <v>3</v>
      </c>
      <c r="N36" s="280">
        <f>K36/M36</f>
        <v>63333.333333333336</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1276.6801301525002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64610.013463485833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336679.45760260348</v>
      </c>
      <c r="N48" s="280">
        <f>K48*M48</f>
        <v>6733.5891520520699</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32576.628698848908</v>
      </c>
      <c r="N49" s="280">
        <f>K49*M49</f>
        <v>14985.249201470499</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380942.95184716443</v>
      </c>
      <c r="N50" s="280">
        <f>K50*M50</f>
        <v>380942.95184716443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402661.79020068701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7">
        <f>VLOOKUP(A58,TRANSPORTE!A1:D117,4,FALSE)</f>
        <v>140.63588979895752</v>
      </c>
      <c r="M58" s="908"/>
      <c r="N58" s="295">
        <f>K58*L58</f>
        <v>39.378049143708111</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7">
        <f>VLOOKUP(A59,TRANSPORTE!A1:D117,4,FALSE)</f>
        <v>1380</v>
      </c>
      <c r="M59" s="908"/>
      <c r="N59" s="295">
        <f>K59*L59</f>
        <v>634.80000000000007</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674.17804914370822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12766.801301525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480712.78301484149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96142.55660296831</v>
      </c>
      <c r="M82" s="856"/>
      <c r="N82" s="57"/>
    </row>
    <row r="83" spans="1:14">
      <c r="B83" s="95" t="s">
        <v>1057</v>
      </c>
      <c r="C83" s="96"/>
      <c r="D83" s="96"/>
      <c r="E83" s="96"/>
      <c r="F83" s="96"/>
      <c r="G83" s="96"/>
      <c r="H83" s="96"/>
      <c r="I83" s="93"/>
      <c r="J83" s="94"/>
      <c r="K83" s="312">
        <v>0.05</v>
      </c>
      <c r="L83" s="855">
        <f>N77*K83</f>
        <v>24035.639150742078</v>
      </c>
      <c r="M83" s="856"/>
      <c r="N83" s="57"/>
    </row>
    <row r="84" spans="1:14" ht="15.75" thickBot="1">
      <c r="B84" s="97" t="s">
        <v>1058</v>
      </c>
      <c r="C84" s="98"/>
      <c r="D84" s="98"/>
      <c r="E84" s="98"/>
      <c r="F84" s="98"/>
      <c r="G84" s="98"/>
      <c r="H84" s="98"/>
      <c r="I84" s="99"/>
      <c r="J84" s="100"/>
      <c r="K84" s="313">
        <v>0.05</v>
      </c>
      <c r="L84" s="857">
        <f>N77*K84</f>
        <v>24035.639150742078</v>
      </c>
      <c r="M84" s="858"/>
      <c r="N84" s="57"/>
    </row>
    <row r="85" spans="1:14" ht="15.75" thickBot="1">
      <c r="B85" s="820" t="s">
        <v>1037</v>
      </c>
      <c r="C85" s="821"/>
      <c r="D85" s="821"/>
      <c r="E85" s="821"/>
      <c r="F85" s="821"/>
      <c r="G85" s="821"/>
      <c r="H85" s="821"/>
      <c r="I85" s="821"/>
      <c r="J85" s="821"/>
      <c r="K85" s="821"/>
      <c r="L85" s="821"/>
      <c r="M85" s="822"/>
      <c r="N85" s="58">
        <f>L82+L83+L84</f>
        <v>144213.83490445247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624926.61791929393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344">
        <v>0.5</v>
      </c>
      <c r="N36" s="280">
        <f>K36/M36</f>
        <v>16200</v>
      </c>
    </row>
    <row r="37" spans="1:14">
      <c r="A37" s="119" t="s">
        <v>320</v>
      </c>
      <c r="B37" s="869" t="str">
        <f>VLOOKUP(A37,EQUIPOS!A7:D154,3,FALSE)</f>
        <v>Retroexcavadora sobre llantas, motor 62HP, Profundidad de excavación de 5.41 metros.</v>
      </c>
      <c r="C37" s="870"/>
      <c r="D37" s="870"/>
      <c r="E37" s="870"/>
      <c r="F37" s="870"/>
      <c r="G37" s="870"/>
      <c r="H37" s="871"/>
      <c r="I37" s="429"/>
      <c r="J37" s="430"/>
      <c r="K37" s="277">
        <f>VLOOKUP(A37,EQUIPOS!A7:D164,4,FALSE)</f>
        <v>125000</v>
      </c>
      <c r="L37" s="343"/>
      <c r="M37" s="344">
        <v>1.5</v>
      </c>
      <c r="N37" s="280">
        <f>K37/M37</f>
        <v>83333.333333333328</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2553.3602603050003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102086.69359363832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32576.628698848908</v>
      </c>
      <c r="N48" s="280">
        <f>K48*M48</f>
        <v>18894.444645332365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184261.55607786414</v>
      </c>
      <c r="N49" s="280">
        <f>K49*M49</f>
        <v>184261.55607786414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203156.00072319651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7">
        <f>VLOOKUP(A58,TRANSPORTE!A1:D117,4,FALSE)</f>
        <v>1356.1317944899477</v>
      </c>
      <c r="M58" s="908"/>
      <c r="N58" s="295">
        <f>K58*L58</f>
        <v>1356.1317944899477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7">
        <f>VLOOKUP(A59,TRANSPORTE!A1:D117,4,FALSE)</f>
        <v>1380</v>
      </c>
      <c r="M59" s="908"/>
      <c r="N59" s="295">
        <f>K59*L59</f>
        <v>800.4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f>
        <v>2156.5317944899475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332932.8287143748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66586.565742874969</v>
      </c>
      <c r="M82" s="856"/>
      <c r="N82" s="57"/>
    </row>
    <row r="83" spans="1:14">
      <c r="B83" s="95" t="s">
        <v>1057</v>
      </c>
      <c r="C83" s="96"/>
      <c r="D83" s="96"/>
      <c r="E83" s="96"/>
      <c r="F83" s="96"/>
      <c r="G83" s="96"/>
      <c r="H83" s="96"/>
      <c r="I83" s="93"/>
      <c r="J83" s="94"/>
      <c r="K83" s="312">
        <v>0.05</v>
      </c>
      <c r="L83" s="855">
        <f>N77*K83</f>
        <v>16646.641435718742</v>
      </c>
      <c r="M83" s="856"/>
      <c r="N83" s="57"/>
    </row>
    <row r="84" spans="1:14" ht="15.75" thickBot="1">
      <c r="B84" s="97" t="s">
        <v>1058</v>
      </c>
      <c r="C84" s="98"/>
      <c r="D84" s="98"/>
      <c r="E84" s="98"/>
      <c r="F84" s="98"/>
      <c r="G84" s="98"/>
      <c r="H84" s="98"/>
      <c r="I84" s="99"/>
      <c r="J84" s="100"/>
      <c r="K84" s="313">
        <v>0.05</v>
      </c>
      <c r="L84" s="857">
        <f>N77*K84</f>
        <v>16646.641435718742</v>
      </c>
      <c r="M84" s="858"/>
      <c r="N84" s="57"/>
    </row>
    <row r="85" spans="1:14" ht="15.75" thickBot="1">
      <c r="B85" s="820" t="s">
        <v>1037</v>
      </c>
      <c r="C85" s="821"/>
      <c r="D85" s="821"/>
      <c r="E85" s="821"/>
      <c r="F85" s="821"/>
      <c r="G85" s="821"/>
      <c r="H85" s="821"/>
      <c r="I85" s="821"/>
      <c r="J85" s="821"/>
      <c r="K85" s="821"/>
      <c r="L85" s="821"/>
      <c r="M85" s="822"/>
      <c r="N85" s="58">
        <f>L82+L83+L84</f>
        <v>99879.848614312461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432812.67732868728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344">
        <v>0.5</v>
      </c>
      <c r="N36" s="280">
        <f>K36/M36</f>
        <v>16200</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429"/>
      <c r="J37" s="430"/>
      <c r="K37" s="277">
        <f>VLOOKUP(A37,EQUIPOS!A7:D164,4,FALSE)</f>
        <v>119808.1992337165</v>
      </c>
      <c r="L37" s="343"/>
      <c r="M37" s="344">
        <v>1.5</v>
      </c>
      <c r="N37" s="280">
        <f>K37/M37</f>
        <v>79872.132822477666</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2553.3602603050003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98625.493082782661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32576.628698848908</v>
      </c>
      <c r="N48" s="280">
        <f>K48*M48</f>
        <v>18894.444645332365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184261.55607786414</v>
      </c>
      <c r="N49" s="280">
        <f>K49*M49</f>
        <v>184261.55607786414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203156.00072319651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7">
        <f>VLOOKUP(A58,TRANSPORTE!A1:D117,4,FALSE)</f>
        <v>1356.1317944899477</v>
      </c>
      <c r="M58" s="908"/>
      <c r="N58" s="295">
        <f>K58*L58</f>
        <v>1356.1317944899477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7">
        <f>VLOOKUP(A59,TRANSPORTE!A1:D117,4,FALSE)</f>
        <v>1380</v>
      </c>
      <c r="M59" s="908"/>
      <c r="N59" s="295">
        <f>K59*L59</f>
        <v>800.4</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2156.5317944899475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329471.6282035191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65894.325640703828</v>
      </c>
      <c r="M82" s="856"/>
      <c r="N82" s="57"/>
    </row>
    <row r="83" spans="1:14">
      <c r="B83" s="95" t="s">
        <v>1057</v>
      </c>
      <c r="C83" s="96"/>
      <c r="D83" s="96"/>
      <c r="E83" s="96"/>
      <c r="F83" s="96"/>
      <c r="G83" s="96"/>
      <c r="H83" s="96"/>
      <c r="I83" s="93"/>
      <c r="J83" s="94"/>
      <c r="K83" s="312">
        <v>0.05</v>
      </c>
      <c r="L83" s="855">
        <f>N77*K83</f>
        <v>16473.581410175957</v>
      </c>
      <c r="M83" s="856"/>
      <c r="N83" s="57"/>
    </row>
    <row r="84" spans="1:14" ht="15.75" thickBot="1">
      <c r="B84" s="97" t="s">
        <v>1058</v>
      </c>
      <c r="C84" s="98"/>
      <c r="D84" s="98"/>
      <c r="E84" s="98"/>
      <c r="F84" s="98"/>
      <c r="G84" s="98"/>
      <c r="H84" s="98"/>
      <c r="I84" s="99"/>
      <c r="J84" s="100"/>
      <c r="K84" s="313">
        <v>0.05</v>
      </c>
      <c r="L84" s="857">
        <f>N77*K84</f>
        <v>16473.581410175957</v>
      </c>
      <c r="M84" s="858"/>
      <c r="N84" s="57"/>
    </row>
    <row r="85" spans="1:14" ht="15.75" thickBot="1">
      <c r="B85" s="820" t="s">
        <v>1037</v>
      </c>
      <c r="C85" s="821"/>
      <c r="D85" s="821"/>
      <c r="E85" s="821"/>
      <c r="F85" s="821"/>
      <c r="G85" s="821"/>
      <c r="H85" s="821"/>
      <c r="I85" s="821"/>
      <c r="J85" s="821"/>
      <c r="K85" s="821"/>
      <c r="L85" s="821"/>
      <c r="M85" s="822"/>
      <c r="N85" s="58">
        <f>L82+L83+L84</f>
        <v>98841.488461055749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428313.11666457483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127.66801301525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17102.730066895678</v>
      </c>
      <c r="N48" s="280">
        <f>K48*M48</f>
        <v>17102.730066895678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17102.730066895678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19783.758340215925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3956.7516680431854</v>
      </c>
      <c r="M82" s="856"/>
      <c r="N82" s="57"/>
    </row>
    <row r="83" spans="1:14">
      <c r="B83" s="95" t="s">
        <v>1057</v>
      </c>
      <c r="C83" s="96"/>
      <c r="D83" s="96"/>
      <c r="E83" s="96"/>
      <c r="F83" s="96"/>
      <c r="G83" s="96"/>
      <c r="H83" s="96"/>
      <c r="I83" s="93"/>
      <c r="J83" s="94"/>
      <c r="K83" s="312">
        <v>0.05</v>
      </c>
      <c r="L83" s="855">
        <f>N77*K83</f>
        <v>989.18791701079635</v>
      </c>
      <c r="M83" s="856"/>
      <c r="N83" s="57"/>
    </row>
    <row r="84" spans="1:14" ht="15.75" thickBot="1">
      <c r="B84" s="97" t="s">
        <v>1058</v>
      </c>
      <c r="C84" s="98"/>
      <c r="D84" s="98"/>
      <c r="E84" s="98"/>
      <c r="F84" s="98"/>
      <c r="G84" s="98"/>
      <c r="H84" s="98"/>
      <c r="I84" s="99"/>
      <c r="J84" s="100"/>
      <c r="K84" s="313">
        <v>0.05</v>
      </c>
      <c r="L84" s="857">
        <f>N77*K84</f>
        <v>989.18791701079635</v>
      </c>
      <c r="M84" s="858"/>
      <c r="N84" s="57"/>
    </row>
    <row r="85" spans="1:14" ht="15.75" thickBot="1">
      <c r="B85" s="820" t="s">
        <v>1037</v>
      </c>
      <c r="C85" s="821"/>
      <c r="D85" s="821"/>
      <c r="E85" s="821"/>
      <c r="F85" s="821"/>
      <c r="G85" s="821"/>
      <c r="H85" s="821"/>
      <c r="I85" s="821"/>
      <c r="J85" s="821"/>
      <c r="K85" s="821"/>
      <c r="L85" s="821"/>
      <c r="M85" s="822"/>
      <c r="N85" s="58">
        <f>L82+L83+L84</f>
        <v>5935.127502064779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25718.885842280702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985" t="s">
        <v>1028</v>
      </c>
      <c r="D30" s="986"/>
      <c r="E30" s="986"/>
      <c r="F30" s="986"/>
      <c r="G30" s="986"/>
      <c r="H30" s="986"/>
      <c r="I30" s="986"/>
      <c r="J30" s="462"/>
      <c r="K30" s="315"/>
      <c r="L30" s="796" t="s">
        <v>1029</v>
      </c>
      <c r="M30" s="797"/>
      <c r="N30" s="77" t="s">
        <v>1030</v>
      </c>
    </row>
    <row r="31" spans="1:14" ht="30" customHeight="1" thickBot="1">
      <c r="A31" t="s">
        <v>1929</v>
      </c>
      <c r="B31" s="86" t="s">
        <v>1216</v>
      </c>
      <c r="C31" s="987" t="s">
        <v>2243</v>
      </c>
      <c r="D31" s="988"/>
      <c r="E31" s="988"/>
      <c r="F31" s="988"/>
      <c r="G31" s="988"/>
      <c r="H31" s="988"/>
      <c r="I31" s="988"/>
      <c r="J31" s="98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1915.0201952287498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332363.05430000596</v>
      </c>
      <c r="N50" s="280">
        <f>K50*M50</f>
        <v>39883.566516000712</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4886.4943048273362</v>
      </c>
      <c r="N51" s="280">
        <f>K51*M51</f>
        <v>9772.9886096546725</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52910</v>
      </c>
      <c r="N52" s="280">
        <f>K52*M52</f>
        <v>26455</v>
      </c>
    </row>
    <row r="53" spans="1:14" ht="15.75" thickBot="1">
      <c r="B53" s="820" t="s">
        <v>1037</v>
      </c>
      <c r="C53" s="821"/>
      <c r="D53" s="821"/>
      <c r="E53" s="821"/>
      <c r="F53" s="821"/>
      <c r="G53" s="821"/>
      <c r="H53" s="821"/>
      <c r="I53" s="821"/>
      <c r="J53" s="821"/>
      <c r="K53" s="821"/>
      <c r="L53" s="821"/>
      <c r="M53" s="822"/>
      <c r="N53" s="402">
        <f>SUM(N48:N52)</f>
        <v>155131.80512565537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7">
        <f>VLOOKUP(A58,TRANSPORTE!A1:D117,4,FALSE)</f>
        <v>1380</v>
      </c>
      <c r="M58" s="908"/>
      <c r="N58" s="295">
        <f>K58*L58</f>
        <v>1518.0000000000002</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1518.0000000000002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196865.2292254591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39373.045845091823</v>
      </c>
      <c r="M82" s="856"/>
      <c r="N82" s="57"/>
    </row>
    <row r="83" spans="1:14">
      <c r="B83" s="95" t="s">
        <v>1057</v>
      </c>
      <c r="C83" s="96"/>
      <c r="D83" s="96"/>
      <c r="E83" s="96"/>
      <c r="F83" s="96"/>
      <c r="G83" s="96"/>
      <c r="H83" s="96"/>
      <c r="I83" s="93"/>
      <c r="J83" s="94"/>
      <c r="K83" s="312">
        <v>0.05</v>
      </c>
      <c r="L83" s="855">
        <f>N77*K83</f>
        <v>9843.2614612729558</v>
      </c>
      <c r="M83" s="856"/>
      <c r="N83" s="57"/>
    </row>
    <row r="84" spans="1:14" ht="15.75" thickBot="1">
      <c r="B84" s="97" t="s">
        <v>1058</v>
      </c>
      <c r="C84" s="98"/>
      <c r="D84" s="98"/>
      <c r="E84" s="98"/>
      <c r="F84" s="98"/>
      <c r="G84" s="98"/>
      <c r="H84" s="98"/>
      <c r="I84" s="99"/>
      <c r="J84" s="100"/>
      <c r="K84" s="313">
        <v>0.05</v>
      </c>
      <c r="L84" s="857">
        <f>N77*K84</f>
        <v>9843.2614612729558</v>
      </c>
      <c r="M84" s="858"/>
      <c r="N84" s="57"/>
    </row>
    <row r="85" spans="1:14" ht="15.75" thickBot="1">
      <c r="B85" s="820" t="s">
        <v>1037</v>
      </c>
      <c r="C85" s="821"/>
      <c r="D85" s="821"/>
      <c r="E85" s="821"/>
      <c r="F85" s="821"/>
      <c r="G85" s="821"/>
      <c r="H85" s="821"/>
      <c r="I85" s="821"/>
      <c r="J85" s="821"/>
      <c r="K85" s="821"/>
      <c r="L85" s="821"/>
      <c r="M85" s="822"/>
      <c r="N85" s="58">
        <f>L82+L83+L84</f>
        <v>59059.568767637727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255924.79799309681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985" t="s">
        <v>1028</v>
      </c>
      <c r="D30" s="986"/>
      <c r="E30" s="986"/>
      <c r="F30" s="986"/>
      <c r="G30" s="986"/>
      <c r="H30" s="986"/>
      <c r="I30" s="986"/>
      <c r="J30" s="462"/>
      <c r="K30" s="315"/>
      <c r="L30" s="796" t="s">
        <v>1029</v>
      </c>
      <c r="M30" s="797"/>
      <c r="N30" s="77" t="s">
        <v>1030</v>
      </c>
    </row>
    <row r="31" spans="1:14" ht="27" customHeight="1" thickBot="1">
      <c r="A31" t="s">
        <v>1929</v>
      </c>
      <c r="B31" s="86" t="s">
        <v>1217</v>
      </c>
      <c r="C31" s="987" t="s">
        <v>2244</v>
      </c>
      <c r="D31" s="988"/>
      <c r="E31" s="988"/>
      <c r="F31" s="988"/>
      <c r="G31" s="988"/>
      <c r="H31" s="988"/>
      <c r="I31" s="988"/>
      <c r="J31" s="98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1915.0201952287498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332363.05430000596</v>
      </c>
      <c r="N50" s="280">
        <f>K50*M50</f>
        <v>39883.566516000712</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4886.4943048273362</v>
      </c>
      <c r="N51" s="280">
        <f>K51*M51</f>
        <v>9772.9886096546725</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93281.140239860164</v>
      </c>
      <c r="N52" s="280">
        <f>K52*M52</f>
        <v>46640.570119930082</v>
      </c>
    </row>
    <row r="53" spans="1:14" ht="15.75" thickBot="1">
      <c r="B53" s="820" t="s">
        <v>1037</v>
      </c>
      <c r="C53" s="821"/>
      <c r="D53" s="821"/>
      <c r="E53" s="821"/>
      <c r="F53" s="821"/>
      <c r="G53" s="821"/>
      <c r="H53" s="821"/>
      <c r="I53" s="821"/>
      <c r="J53" s="821"/>
      <c r="K53" s="821"/>
      <c r="L53" s="821"/>
      <c r="M53" s="822"/>
      <c r="N53" s="402">
        <f>SUM(N48:N52)</f>
        <v>175317.37524558546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7">
        <f>VLOOKUP(A58,TRANSPORTE!A1:D117,4,FALSE)</f>
        <v>1380</v>
      </c>
      <c r="M58" s="908"/>
      <c r="N58" s="295">
        <f>K58*L58</f>
        <v>1518.0000000000002</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1518.0000000000002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217050.79934538918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43410.159869077841</v>
      </c>
      <c r="M82" s="856"/>
      <c r="N82" s="57"/>
    </row>
    <row r="83" spans="1:14">
      <c r="B83" s="95" t="s">
        <v>1057</v>
      </c>
      <c r="C83" s="96"/>
      <c r="D83" s="96"/>
      <c r="E83" s="96"/>
      <c r="F83" s="96"/>
      <c r="G83" s="96"/>
      <c r="H83" s="96"/>
      <c r="I83" s="93"/>
      <c r="J83" s="94"/>
      <c r="K83" s="312">
        <v>0.05</v>
      </c>
      <c r="L83" s="855">
        <f>N77*K83</f>
        <v>10852.53996726946</v>
      </c>
      <c r="M83" s="856"/>
      <c r="N83" s="57"/>
    </row>
    <row r="84" spans="1:14" ht="15.75" thickBot="1">
      <c r="B84" s="97" t="s">
        <v>1058</v>
      </c>
      <c r="C84" s="98"/>
      <c r="D84" s="98"/>
      <c r="E84" s="98"/>
      <c r="F84" s="98"/>
      <c r="G84" s="98"/>
      <c r="H84" s="98"/>
      <c r="I84" s="99"/>
      <c r="J84" s="100"/>
      <c r="K84" s="313">
        <v>0.05</v>
      </c>
      <c r="L84" s="857">
        <f>N77*K84</f>
        <v>10852.53996726946</v>
      </c>
      <c r="M84" s="858"/>
      <c r="N84" s="57"/>
    </row>
    <row r="85" spans="1:14" ht="15.75" thickBot="1">
      <c r="B85" s="820" t="s">
        <v>1037</v>
      </c>
      <c r="C85" s="821"/>
      <c r="D85" s="821"/>
      <c r="E85" s="821"/>
      <c r="F85" s="821"/>
      <c r="G85" s="821"/>
      <c r="H85" s="821"/>
      <c r="I85" s="821"/>
      <c r="J85" s="821"/>
      <c r="K85" s="821"/>
      <c r="L85" s="821"/>
      <c r="M85" s="822"/>
      <c r="N85" s="58">
        <f>L82+L83+L84</f>
        <v>65115.239803616765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282166.03914900596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985" t="s">
        <v>1028</v>
      </c>
      <c r="D30" s="986"/>
      <c r="E30" s="986"/>
      <c r="F30" s="986"/>
      <c r="G30" s="986"/>
      <c r="H30" s="986"/>
      <c r="I30" s="986"/>
      <c r="J30" s="462"/>
      <c r="K30" s="315"/>
      <c r="L30" s="796" t="s">
        <v>1029</v>
      </c>
      <c r="M30" s="797"/>
      <c r="N30" s="77" t="s">
        <v>1030</v>
      </c>
    </row>
    <row r="31" spans="1:14" ht="27" customHeight="1" thickBot="1">
      <c r="A31" t="s">
        <v>1929</v>
      </c>
      <c r="B31" s="86" t="s">
        <v>1764</v>
      </c>
      <c r="C31" s="987" t="s">
        <v>2245</v>
      </c>
      <c r="D31" s="988"/>
      <c r="E31" s="988"/>
      <c r="F31" s="988"/>
      <c r="G31" s="988"/>
      <c r="H31" s="988"/>
      <c r="I31" s="988"/>
      <c r="J31" s="98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1915.0201952287498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332363.05430000596</v>
      </c>
      <c r="N50" s="280">
        <f>K50*M50</f>
        <v>39883.566516000712</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4886.4943048273362</v>
      </c>
      <c r="N51" s="280">
        <f>K51*M51</f>
        <v>9772.9886096546725</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94925.11</v>
      </c>
      <c r="N52" s="280">
        <f>K52*M52</f>
        <v>47462.555</v>
      </c>
    </row>
    <row r="53" spans="1:14" ht="15.75" thickBot="1">
      <c r="B53" s="820" t="s">
        <v>1037</v>
      </c>
      <c r="C53" s="821"/>
      <c r="D53" s="821"/>
      <c r="E53" s="821"/>
      <c r="F53" s="821"/>
      <c r="G53" s="821"/>
      <c r="H53" s="821"/>
      <c r="I53" s="821"/>
      <c r="J53" s="821"/>
      <c r="K53" s="821"/>
      <c r="L53" s="821"/>
      <c r="M53" s="822"/>
      <c r="N53" s="402">
        <f>SUM(N48:N52)</f>
        <v>176139.3601256554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7">
        <f>VLOOKUP(A58,TRANSPORTE!A1:D117,4,FALSE)</f>
        <v>1380</v>
      </c>
      <c r="M58" s="908"/>
      <c r="N58" s="295">
        <f>K58*L58</f>
        <v>1518.0000000000002</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1518.0000000000002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217872.78422545915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43574.556845091836</v>
      </c>
      <c r="M82" s="856"/>
      <c r="N82" s="57"/>
    </row>
    <row r="83" spans="1:14">
      <c r="B83" s="95" t="s">
        <v>1057</v>
      </c>
      <c r="C83" s="96"/>
      <c r="D83" s="96"/>
      <c r="E83" s="96"/>
      <c r="F83" s="96"/>
      <c r="G83" s="96"/>
      <c r="H83" s="96"/>
      <c r="I83" s="93"/>
      <c r="J83" s="94"/>
      <c r="K83" s="312">
        <v>0.05</v>
      </c>
      <c r="L83" s="855">
        <f>N77*K83</f>
        <v>10893.639211272959</v>
      </c>
      <c r="M83" s="856"/>
      <c r="N83" s="57"/>
    </row>
    <row r="84" spans="1:14" ht="15.75" thickBot="1">
      <c r="B84" s="97" t="s">
        <v>1058</v>
      </c>
      <c r="C84" s="98"/>
      <c r="D84" s="98"/>
      <c r="E84" s="98"/>
      <c r="F84" s="98"/>
      <c r="G84" s="98"/>
      <c r="H84" s="98"/>
      <c r="I84" s="99"/>
      <c r="J84" s="100"/>
      <c r="K84" s="313">
        <v>0.05</v>
      </c>
      <c r="L84" s="857">
        <f>N77*K84</f>
        <v>10893.639211272959</v>
      </c>
      <c r="M84" s="858"/>
      <c r="N84" s="57"/>
    </row>
    <row r="85" spans="1:14" ht="15.75" thickBot="1">
      <c r="B85" s="820" t="s">
        <v>1037</v>
      </c>
      <c r="C85" s="821"/>
      <c r="D85" s="821"/>
      <c r="E85" s="821"/>
      <c r="F85" s="821"/>
      <c r="G85" s="821"/>
      <c r="H85" s="821"/>
      <c r="I85" s="821"/>
      <c r="J85" s="821"/>
      <c r="K85" s="821"/>
      <c r="L85" s="821"/>
      <c r="M85" s="822"/>
      <c r="N85" s="58">
        <f>L82+L83+L84</f>
        <v>65361.835267637754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283234.61949309689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985" t="s">
        <v>1028</v>
      </c>
      <c r="D30" s="986"/>
      <c r="E30" s="986"/>
      <c r="F30" s="986"/>
      <c r="G30" s="986"/>
      <c r="H30" s="986"/>
      <c r="I30" s="986"/>
      <c r="J30" s="462"/>
      <c r="K30" s="315"/>
      <c r="L30" s="796" t="s">
        <v>1029</v>
      </c>
      <c r="M30" s="797"/>
      <c r="N30" s="77" t="s">
        <v>1030</v>
      </c>
    </row>
    <row r="31" spans="1:14" ht="28.5" customHeight="1" thickBot="1">
      <c r="A31" t="s">
        <v>1929</v>
      </c>
      <c r="B31" s="86" t="s">
        <v>1765</v>
      </c>
      <c r="C31" s="987" t="s">
        <v>2246</v>
      </c>
      <c r="D31" s="988"/>
      <c r="E31" s="988"/>
      <c r="F31" s="988"/>
      <c r="G31" s="988"/>
      <c r="H31" s="988"/>
      <c r="I31" s="988"/>
      <c r="J31" s="98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1915.0201952287498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332363.05430000596</v>
      </c>
      <c r="N50" s="280">
        <f>K50*M50</f>
        <v>39883.566516000712</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4886.4943048273362</v>
      </c>
      <c r="N51" s="280">
        <f>K51*M51</f>
        <v>9772.9886096546725</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125216.41656120049</v>
      </c>
      <c r="N52" s="280">
        <f>K52*M52</f>
        <v>62608.208280600244</v>
      </c>
    </row>
    <row r="53" spans="1:14" ht="15.75" thickBot="1">
      <c r="B53" s="820" t="s">
        <v>1037</v>
      </c>
      <c r="C53" s="821"/>
      <c r="D53" s="821"/>
      <c r="E53" s="821"/>
      <c r="F53" s="821"/>
      <c r="G53" s="821"/>
      <c r="H53" s="821"/>
      <c r="I53" s="821"/>
      <c r="J53" s="821"/>
      <c r="K53" s="821"/>
      <c r="L53" s="821"/>
      <c r="M53" s="822"/>
      <c r="N53" s="402">
        <f>SUM(N48:N52)</f>
        <v>191285.01340625563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7">
        <f>VLOOKUP(A58,TRANSPORTE!A1:D117,4,FALSE)</f>
        <v>1380</v>
      </c>
      <c r="M58" s="908"/>
      <c r="N58" s="295">
        <f>K58*L58</f>
        <v>1518.0000000000002</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1518.0000000000002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233018.43750605936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46603.687501211876</v>
      </c>
      <c r="M82" s="856"/>
      <c r="N82" s="57"/>
    </row>
    <row r="83" spans="1:14">
      <c r="B83" s="95" t="s">
        <v>1057</v>
      </c>
      <c r="C83" s="96"/>
      <c r="D83" s="96"/>
      <c r="E83" s="96"/>
      <c r="F83" s="96"/>
      <c r="G83" s="96"/>
      <c r="H83" s="96"/>
      <c r="I83" s="93"/>
      <c r="J83" s="94"/>
      <c r="K83" s="312">
        <v>0.05</v>
      </c>
      <c r="L83" s="855">
        <f>N77*K83</f>
        <v>11650.921875302969</v>
      </c>
      <c r="M83" s="856"/>
      <c r="N83" s="57"/>
    </row>
    <row r="84" spans="1:14" ht="15.75" thickBot="1">
      <c r="B84" s="97" t="s">
        <v>1058</v>
      </c>
      <c r="C84" s="98"/>
      <c r="D84" s="98"/>
      <c r="E84" s="98"/>
      <c r="F84" s="98"/>
      <c r="G84" s="98"/>
      <c r="H84" s="98"/>
      <c r="I84" s="99"/>
      <c r="J84" s="100"/>
      <c r="K84" s="313">
        <v>0.05</v>
      </c>
      <c r="L84" s="857">
        <f>N77*K84</f>
        <v>11650.921875302969</v>
      </c>
      <c r="M84" s="858"/>
      <c r="N84" s="57"/>
    </row>
    <row r="85" spans="1:14" ht="15.75" thickBot="1">
      <c r="B85" s="820" t="s">
        <v>1037</v>
      </c>
      <c r="C85" s="821"/>
      <c r="D85" s="821"/>
      <c r="E85" s="821"/>
      <c r="F85" s="821"/>
      <c r="G85" s="821"/>
      <c r="H85" s="821"/>
      <c r="I85" s="821"/>
      <c r="J85" s="821"/>
      <c r="K85" s="821"/>
      <c r="L85" s="821"/>
      <c r="M85" s="822"/>
      <c r="N85" s="58">
        <f>L82+L83+L84</f>
        <v>69905.531251817811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302923.96875787718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5"/>
      <c r="J36" s="276"/>
      <c r="K36" s="277">
        <f>VLOOKUP(A36,EQUIPOS!A6:D163,4,FALSE)</f>
        <v>6250</v>
      </c>
      <c r="L36" s="278"/>
      <c r="M36" s="344">
        <v>1</v>
      </c>
      <c r="N36" s="280">
        <f>K36*M36</f>
        <v>6250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3191.7003253812504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9441.7003253812509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74200</v>
      </c>
      <c r="N48" s="280">
        <f t="shared" ref="N48:N53" si="0">K48*M48</f>
        <v>37396.800000000003</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4886.4943048273362</v>
      </c>
      <c r="N49" s="280">
        <f t="shared" si="0"/>
        <v>9772.9886096546725</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68.207316338214895</v>
      </c>
      <c r="N50" s="280">
        <f t="shared" si="0"/>
        <v>7571.0121135418531</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60363</v>
      </c>
      <c r="N51" s="280">
        <f t="shared" si="0"/>
        <v>24145.200000000001</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35800</v>
      </c>
      <c r="N52" s="281">
        <f t="shared" si="0"/>
        <v>13532.4</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396</v>
      </c>
      <c r="N53" s="281">
        <f t="shared" si="0"/>
        <v>61776</v>
      </c>
    </row>
    <row r="54" spans="1:14">
      <c r="B54" s="328"/>
      <c r="C54" s="325"/>
      <c r="D54" s="325"/>
      <c r="E54" s="325"/>
      <c r="F54" s="325"/>
      <c r="G54" s="325"/>
      <c r="H54" s="325"/>
      <c r="I54" s="325"/>
      <c r="J54" s="319"/>
      <c r="K54" s="50"/>
      <c r="L54" s="326"/>
      <c r="M54" s="434"/>
      <c r="N54" s="281"/>
    </row>
    <row r="55" spans="1:14" ht="15.75" thickBot="1">
      <c r="B55" s="909" t="s">
        <v>1037</v>
      </c>
      <c r="C55" s="863"/>
      <c r="D55" s="863"/>
      <c r="E55" s="863"/>
      <c r="F55" s="863"/>
      <c r="G55" s="863"/>
      <c r="H55" s="863"/>
      <c r="I55" s="863"/>
      <c r="J55" s="863"/>
      <c r="K55" s="863"/>
      <c r="L55" s="863"/>
      <c r="M55" s="864"/>
      <c r="N55" s="110">
        <f>SUM(N48:N54)</f>
        <v>154194.40072319651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7">
        <f>VLOOKUP(A60,TRANSPORTE!A1:D117,4,FALSE)</f>
        <v>1380</v>
      </c>
      <c r="M60" s="908"/>
      <c r="N60" s="295">
        <f>K60*L60</f>
        <v>552</v>
      </c>
    </row>
    <row r="61" spans="1:14">
      <c r="A61" t="s">
        <v>1313</v>
      </c>
      <c r="B61" s="52" t="str">
        <f>VLOOKUP(A61,TRANSPORTE!A1:D117,3,FALSE)</f>
        <v>Transporte de arena</v>
      </c>
      <c r="C61" s="53"/>
      <c r="D61" s="53"/>
      <c r="E61" s="53"/>
      <c r="F61" s="53"/>
      <c r="G61" s="53"/>
      <c r="H61" s="319" t="s">
        <v>339</v>
      </c>
      <c r="I61" s="287">
        <v>0.378</v>
      </c>
      <c r="J61" s="294">
        <v>1</v>
      </c>
      <c r="K61" s="287">
        <f>I61*J61</f>
        <v>0.378</v>
      </c>
      <c r="L61" s="907">
        <f>VLOOKUP(A61,TRANSPORTE!A1:D117,4,FALSE)</f>
        <v>1380</v>
      </c>
      <c r="M61" s="908"/>
      <c r="N61" s="295">
        <f t="shared" ref="N61:N62" si="1">K61*L61</f>
        <v>521.64</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7">
        <f>VLOOKUP(A62,TRANSPORTE!A1:D117,4,FALSE)</f>
        <v>1380</v>
      </c>
      <c r="M62" s="908"/>
      <c r="N62" s="295">
        <f t="shared" si="1"/>
        <v>695.52</v>
      </c>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1769.1599999999999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63834.006507625003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229239.26755620277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45847.853511240559</v>
      </c>
      <c r="M84" s="856"/>
      <c r="N84" s="57"/>
    </row>
    <row r="85" spans="1:14">
      <c r="B85" s="95" t="s">
        <v>1057</v>
      </c>
      <c r="C85" s="96"/>
      <c r="D85" s="96"/>
      <c r="E85" s="96"/>
      <c r="F85" s="96"/>
      <c r="G85" s="96"/>
      <c r="H85" s="96"/>
      <c r="I85" s="93"/>
      <c r="J85" s="94"/>
      <c r="K85" s="312">
        <v>0.05</v>
      </c>
      <c r="L85" s="855">
        <f>N79*K85</f>
        <v>11461.96337781014</v>
      </c>
      <c r="M85" s="856"/>
      <c r="N85" s="57"/>
    </row>
    <row r="86" spans="1:14" ht="15.75" thickBot="1">
      <c r="B86" s="97" t="s">
        <v>1058</v>
      </c>
      <c r="C86" s="98"/>
      <c r="D86" s="98"/>
      <c r="E86" s="98"/>
      <c r="F86" s="98"/>
      <c r="G86" s="98"/>
      <c r="H86" s="98"/>
      <c r="I86" s="99"/>
      <c r="J86" s="100"/>
      <c r="K86" s="313">
        <v>0.05</v>
      </c>
      <c r="L86" s="857">
        <f>N79*K86</f>
        <v>11461.96337781014</v>
      </c>
      <c r="M86" s="858"/>
      <c r="N86" s="57"/>
    </row>
    <row r="87" spans="1:14" ht="15.75" thickBot="1">
      <c r="B87" s="820" t="s">
        <v>1037</v>
      </c>
      <c r="C87" s="821"/>
      <c r="D87" s="821"/>
      <c r="E87" s="821"/>
      <c r="F87" s="821"/>
      <c r="G87" s="821"/>
      <c r="H87" s="821"/>
      <c r="I87" s="821"/>
      <c r="J87" s="821"/>
      <c r="K87" s="821"/>
      <c r="L87" s="821"/>
      <c r="M87" s="822"/>
      <c r="N87" s="58">
        <f>L84+L85+L86</f>
        <v>68771.780266860835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298011.04782306362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1276.6801301525002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1598.2908455372744</v>
      </c>
      <c r="N48" s="280">
        <f>K48*M48</f>
        <v>799.14542276863722</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329299.18</v>
      </c>
      <c r="N49" s="280">
        <f>K49*M49</f>
        <v>332592.17180000001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4886.4943048273362</v>
      </c>
      <c r="N50" s="280">
        <f>K50*M50</f>
        <v>1465.9482914482007</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9" t="s">
        <v>1037</v>
      </c>
      <c r="C55" s="863"/>
      <c r="D55" s="863"/>
      <c r="E55" s="863"/>
      <c r="F55" s="863"/>
      <c r="G55" s="863"/>
      <c r="H55" s="863"/>
      <c r="I55" s="863"/>
      <c r="J55" s="863"/>
      <c r="K55" s="863"/>
      <c r="L55" s="863"/>
      <c r="M55" s="864"/>
      <c r="N55" s="110">
        <f>SUM(N48:N54)</f>
        <v>334857.26551421685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7">
        <f>VLOOKUP(A60,TRANSPORTE!A1:D117,4,FALSE)</f>
        <v>1406.3588979895753</v>
      </c>
      <c r="M60" s="908"/>
      <c r="N60" s="295">
        <f>K60*L60</f>
        <v>1420.422486969471</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1420.422486969471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363087.9707343888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72617.59414687776</v>
      </c>
      <c r="M84" s="856"/>
      <c r="N84" s="57"/>
    </row>
    <row r="85" spans="1:14">
      <c r="B85" s="95" t="s">
        <v>1057</v>
      </c>
      <c r="C85" s="96"/>
      <c r="D85" s="96"/>
      <c r="E85" s="96"/>
      <c r="F85" s="96"/>
      <c r="G85" s="96"/>
      <c r="H85" s="96"/>
      <c r="I85" s="93"/>
      <c r="J85" s="94"/>
      <c r="K85" s="312">
        <v>0.05</v>
      </c>
      <c r="L85" s="855">
        <f>N79*K85</f>
        <v>18154.39853671944</v>
      </c>
      <c r="M85" s="856"/>
      <c r="N85" s="57"/>
    </row>
    <row r="86" spans="1:14" ht="15.75" thickBot="1">
      <c r="B86" s="97" t="s">
        <v>1058</v>
      </c>
      <c r="C86" s="98"/>
      <c r="D86" s="98"/>
      <c r="E86" s="98"/>
      <c r="F86" s="98"/>
      <c r="G86" s="98"/>
      <c r="H86" s="98"/>
      <c r="I86" s="99"/>
      <c r="J86" s="100"/>
      <c r="K86" s="313">
        <v>0.05</v>
      </c>
      <c r="L86" s="857">
        <f>N79*K86</f>
        <v>18154.39853671944</v>
      </c>
      <c r="M86" s="858"/>
      <c r="N86" s="57"/>
    </row>
    <row r="87" spans="1:14" ht="15.75" thickBot="1">
      <c r="B87" s="820" t="s">
        <v>1037</v>
      </c>
      <c r="C87" s="821"/>
      <c r="D87" s="821"/>
      <c r="E87" s="821"/>
      <c r="F87" s="821"/>
      <c r="G87" s="821"/>
      <c r="H87" s="821"/>
      <c r="I87" s="821"/>
      <c r="J87" s="821"/>
      <c r="K87" s="821"/>
      <c r="L87" s="821"/>
      <c r="M87" s="822"/>
      <c r="N87" s="58">
        <f>L84+L85+L86</f>
        <v>108926.39122031664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472014.36195470544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9.25" customHeight="1" thickBot="1">
      <c r="A31" t="s">
        <v>1929</v>
      </c>
      <c r="B31" s="86" t="s">
        <v>1219</v>
      </c>
      <c r="C31" s="962" t="s">
        <v>2249</v>
      </c>
      <c r="D31" s="963"/>
      <c r="E31" s="963"/>
      <c r="F31" s="963"/>
      <c r="G31" s="963"/>
      <c r="H31" s="963"/>
      <c r="I31" s="963"/>
      <c r="J31" s="989"/>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68.08960694146667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1598.2908455372744</v>
      </c>
      <c r="N48" s="280">
        <f>K48*M48</f>
        <v>79.914542276863727</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54973.060929307532</v>
      </c>
      <c r="N49" s="280">
        <f>K49*M49</f>
        <v>54973.060929307532</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55052.975471584396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1361.7921388293332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56482.857217355195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11296.571443471039</v>
      </c>
      <c r="M84" s="856"/>
      <c r="N84" s="57"/>
    </row>
    <row r="85" spans="1:14">
      <c r="B85" s="95" t="s">
        <v>1057</v>
      </c>
      <c r="C85" s="96"/>
      <c r="D85" s="96"/>
      <c r="E85" s="96"/>
      <c r="F85" s="96"/>
      <c r="G85" s="96"/>
      <c r="H85" s="96"/>
      <c r="I85" s="93"/>
      <c r="J85" s="94"/>
      <c r="K85" s="312">
        <v>0.05</v>
      </c>
      <c r="L85" s="855">
        <f>N79*K85</f>
        <v>2824.1428608677597</v>
      </c>
      <c r="M85" s="856"/>
      <c r="N85" s="57"/>
    </row>
    <row r="86" spans="1:14" ht="15.75" thickBot="1">
      <c r="B86" s="97" t="s">
        <v>1058</v>
      </c>
      <c r="C86" s="98"/>
      <c r="D86" s="98"/>
      <c r="E86" s="98"/>
      <c r="F86" s="98"/>
      <c r="G86" s="98"/>
      <c r="H86" s="98"/>
      <c r="I86" s="99"/>
      <c r="J86" s="100"/>
      <c r="K86" s="313">
        <v>0.05</v>
      </c>
      <c r="L86" s="857">
        <f>N79*K86</f>
        <v>2824.1428608677597</v>
      </c>
      <c r="M86" s="858"/>
      <c r="N86" s="57"/>
    </row>
    <row r="87" spans="1:14" ht="15.75" thickBot="1">
      <c r="B87" s="820" t="s">
        <v>1037</v>
      </c>
      <c r="C87" s="821"/>
      <c r="D87" s="821"/>
      <c r="E87" s="821"/>
      <c r="F87" s="821"/>
      <c r="G87" s="821"/>
      <c r="H87" s="821"/>
      <c r="I87" s="821"/>
      <c r="J87" s="821"/>
      <c r="K87" s="821"/>
      <c r="L87" s="821"/>
      <c r="M87" s="822"/>
      <c r="N87" s="58">
        <f>L84+L85+L86</f>
        <v>16944.857165206558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73427.714382561753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1767</v>
      </c>
      <c r="C31" s="962" t="s">
        <v>2250</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344">
        <v>1.25</v>
      </c>
      <c r="N36" s="280">
        <f>K36/M36</f>
        <v>6480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1787.3521822135001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8267.3521822135008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20360.392936780569</v>
      </c>
      <c r="N48" s="280">
        <f>K48*M48</f>
        <v>10180.196468390284</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1598.2908455372744</v>
      </c>
      <c r="N49" s="280">
        <f>K49*M49</f>
        <v>799.14542276863722</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329299.18</v>
      </c>
      <c r="N50" s="280">
        <f>K50*M50</f>
        <v>332592.17180000001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4886.4943048273362</v>
      </c>
      <c r="N51" s="280">
        <f>K51*M51</f>
        <v>1465.9482914482007</v>
      </c>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345037.46198260708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7">
        <f>VLOOKUP(A58,TRANSPORTE!A1:D117,4,FALSE)</f>
        <v>1406.3588979895753</v>
      </c>
      <c r="M58" s="908"/>
      <c r="N58" s="295">
        <f>K58*L58</f>
        <v>1420.422486969471</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7">
        <f>VLOOKUP(A59,TRANSPORTE!A1:D117,4,FALSE)</f>
        <v>1380</v>
      </c>
      <c r="M59" s="908"/>
      <c r="N59" s="295">
        <f>K59*L59</f>
        <v>690</v>
      </c>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2110.4224869694708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35747.043644270001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391162.28029606002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78232.456059212011</v>
      </c>
      <c r="M82" s="856"/>
      <c r="N82" s="57"/>
    </row>
    <row r="83" spans="1:14">
      <c r="B83" s="95" t="s">
        <v>1057</v>
      </c>
      <c r="C83" s="96"/>
      <c r="D83" s="96"/>
      <c r="E83" s="96"/>
      <c r="F83" s="96"/>
      <c r="G83" s="96"/>
      <c r="H83" s="96"/>
      <c r="I83" s="93"/>
      <c r="J83" s="94"/>
      <c r="K83" s="312">
        <v>0.05</v>
      </c>
      <c r="L83" s="855">
        <f>N77*K83</f>
        <v>19558.114014803003</v>
      </c>
      <c r="M83" s="856"/>
      <c r="N83" s="57"/>
    </row>
    <row r="84" spans="1:14" ht="15.75" thickBot="1">
      <c r="B84" s="97" t="s">
        <v>1058</v>
      </c>
      <c r="C84" s="98"/>
      <c r="D84" s="98"/>
      <c r="E84" s="98"/>
      <c r="F84" s="98"/>
      <c r="G84" s="98"/>
      <c r="H84" s="98"/>
      <c r="I84" s="99"/>
      <c r="J84" s="100"/>
      <c r="K84" s="313">
        <v>0.05</v>
      </c>
      <c r="L84" s="857">
        <f>N77*K84</f>
        <v>19558.114014803003</v>
      </c>
      <c r="M84" s="858"/>
      <c r="N84" s="57"/>
    </row>
    <row r="85" spans="1:14" ht="15.75" thickBot="1">
      <c r="B85" s="820" t="s">
        <v>1037</v>
      </c>
      <c r="C85" s="821"/>
      <c r="D85" s="821"/>
      <c r="E85" s="821"/>
      <c r="F85" s="821"/>
      <c r="G85" s="821"/>
      <c r="H85" s="821"/>
      <c r="I85" s="821"/>
      <c r="J85" s="821"/>
      <c r="K85" s="821"/>
      <c r="L85" s="821"/>
      <c r="M85" s="822"/>
      <c r="N85" s="58">
        <f>L82+L83+L84</f>
        <v>117348.684088818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508510.96438487805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1.5" customHeight="1" thickBot="1">
      <c r="A31" t="s">
        <v>1929</v>
      </c>
      <c r="B31" s="86" t="s">
        <v>1768</v>
      </c>
      <c r="C31" s="962" t="s">
        <v>2251</v>
      </c>
      <c r="D31" s="963"/>
      <c r="E31" s="963"/>
      <c r="F31" s="963"/>
      <c r="G31" s="963"/>
      <c r="H31" s="963"/>
      <c r="I31" s="963"/>
      <c r="J31" s="989"/>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344">
        <v>18.75</v>
      </c>
      <c r="N36" s="280">
        <f>K36/M36</f>
        <v>432</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102.1344104122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534.13441041219994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20360.392936780569</v>
      </c>
      <c r="N48" s="280">
        <f>K48*M48</f>
        <v>1018.0196468390285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1598.2908455372744</v>
      </c>
      <c r="N49" s="280">
        <f>K49*M49</f>
        <v>79.914542276863727</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54973.060929307532</v>
      </c>
      <c r="N50" s="280">
        <f>K50*M50</f>
        <v>54973.060929307532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56070.995118423423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7">
        <f>VLOOKUP(A58,TRANSPORTE!A1:D117,4,FALSE)</f>
        <v>1380</v>
      </c>
      <c r="M58" s="908"/>
      <c r="N58" s="295">
        <f>K58*L58</f>
        <v>69</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2042.6882082439997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58716.817737079618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11743.363547415924</v>
      </c>
      <c r="M82" s="856"/>
      <c r="N82" s="57"/>
    </row>
    <row r="83" spans="1:14">
      <c r="B83" s="95" t="s">
        <v>1057</v>
      </c>
      <c r="C83" s="96"/>
      <c r="D83" s="96"/>
      <c r="E83" s="96"/>
      <c r="F83" s="96"/>
      <c r="G83" s="96"/>
      <c r="H83" s="96"/>
      <c r="I83" s="93"/>
      <c r="J83" s="94"/>
      <c r="K83" s="312">
        <v>0.05</v>
      </c>
      <c r="L83" s="855">
        <f>N77*K83</f>
        <v>2935.8408868539809</v>
      </c>
      <c r="M83" s="856"/>
      <c r="N83" s="57"/>
    </row>
    <row r="84" spans="1:14" ht="15.75" thickBot="1">
      <c r="B84" s="97" t="s">
        <v>1058</v>
      </c>
      <c r="C84" s="98"/>
      <c r="D84" s="98"/>
      <c r="E84" s="98"/>
      <c r="F84" s="98"/>
      <c r="G84" s="98"/>
      <c r="H84" s="98"/>
      <c r="I84" s="99"/>
      <c r="J84" s="100"/>
      <c r="K84" s="313">
        <v>0.05</v>
      </c>
      <c r="L84" s="857">
        <f>N77*K84</f>
        <v>2935.8408868539809</v>
      </c>
      <c r="M84" s="858"/>
      <c r="N84" s="57"/>
    </row>
    <row r="85" spans="1:14" ht="15.75" thickBot="1">
      <c r="B85" s="820" t="s">
        <v>1037</v>
      </c>
      <c r="C85" s="821"/>
      <c r="D85" s="821"/>
      <c r="E85" s="821"/>
      <c r="F85" s="821"/>
      <c r="G85" s="821"/>
      <c r="H85" s="821"/>
      <c r="I85" s="821"/>
      <c r="J85" s="821"/>
      <c r="K85" s="821"/>
      <c r="L85" s="821"/>
      <c r="M85" s="822"/>
      <c r="N85" s="58">
        <f>L82+L83+L84</f>
        <v>17615.045321123886</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76331.863058203511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127.66801301525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329299.18</v>
      </c>
      <c r="N48" s="280">
        <f>K48*M48</f>
        <v>23050.942600000002</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4886.4943048273362</v>
      </c>
      <c r="N49" s="280">
        <f>K49*M49</f>
        <v>1465.9482914482007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24516.890891448202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7">
        <f>VLOOKUP(A58,TRANSPORTE!A1:D117,4,FALSE)</f>
        <v>1406.3588979895753</v>
      </c>
      <c r="M58" s="908"/>
      <c r="N58" s="295">
        <f>K58*L58</f>
        <v>98.445122859270285</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98.445122859270285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27296.364287627719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5459.2728575255442</v>
      </c>
      <c r="M82" s="856"/>
      <c r="N82" s="57"/>
    </row>
    <row r="83" spans="1:14">
      <c r="B83" s="95" t="s">
        <v>1057</v>
      </c>
      <c r="C83" s="96"/>
      <c r="D83" s="96"/>
      <c r="E83" s="96"/>
      <c r="F83" s="96"/>
      <c r="G83" s="96"/>
      <c r="H83" s="96"/>
      <c r="I83" s="93"/>
      <c r="J83" s="94"/>
      <c r="K83" s="312">
        <v>0.05</v>
      </c>
      <c r="L83" s="855">
        <f>N77*K83</f>
        <v>1364.818214381386</v>
      </c>
      <c r="M83" s="856"/>
      <c r="N83" s="57"/>
    </row>
    <row r="84" spans="1:14" ht="15.75" thickBot="1">
      <c r="B84" s="97" t="s">
        <v>1058</v>
      </c>
      <c r="C84" s="98"/>
      <c r="D84" s="98"/>
      <c r="E84" s="98"/>
      <c r="F84" s="98"/>
      <c r="G84" s="98"/>
      <c r="H84" s="98"/>
      <c r="I84" s="99"/>
      <c r="J84" s="100"/>
      <c r="K84" s="313">
        <v>0.05</v>
      </c>
      <c r="L84" s="857">
        <f>N77*K84</f>
        <v>1364.818214381386</v>
      </c>
      <c r="M84" s="858"/>
      <c r="N84" s="57"/>
    </row>
    <row r="85" spans="1:14" ht="15.75" thickBot="1">
      <c r="B85" s="820" t="s">
        <v>1037</v>
      </c>
      <c r="C85" s="821"/>
      <c r="D85" s="821"/>
      <c r="E85" s="821"/>
      <c r="F85" s="821"/>
      <c r="G85" s="821"/>
      <c r="H85" s="821"/>
      <c r="I85" s="821"/>
      <c r="J85" s="821"/>
      <c r="K85" s="821"/>
      <c r="L85" s="821"/>
      <c r="M85" s="822"/>
      <c r="N85" s="58">
        <f>L82+L83+L84</f>
        <v>8188.9092862883172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35485.273573916034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68.08960694146667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20141</v>
      </c>
      <c r="N48" s="280">
        <f>K48*M48</f>
        <v>25176.25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25176.25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1361.7921388293332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26606.131745770799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5321.2263491541598</v>
      </c>
      <c r="M82" s="856"/>
      <c r="N82" s="57"/>
    </row>
    <row r="83" spans="1:14">
      <c r="B83" s="95" t="s">
        <v>1057</v>
      </c>
      <c r="C83" s="96"/>
      <c r="D83" s="96"/>
      <c r="E83" s="96"/>
      <c r="F83" s="96"/>
      <c r="G83" s="96"/>
      <c r="H83" s="96"/>
      <c r="I83" s="93"/>
      <c r="J83" s="94"/>
      <c r="K83" s="312">
        <v>0.05</v>
      </c>
      <c r="L83" s="855">
        <f>N77*K83</f>
        <v>1330.30658728854</v>
      </c>
      <c r="M83" s="856"/>
      <c r="N83" s="57"/>
    </row>
    <row r="84" spans="1:14" ht="15.75" thickBot="1">
      <c r="B84" s="97" t="s">
        <v>1058</v>
      </c>
      <c r="C84" s="98"/>
      <c r="D84" s="98"/>
      <c r="E84" s="98"/>
      <c r="F84" s="98"/>
      <c r="G84" s="98"/>
      <c r="H84" s="98"/>
      <c r="I84" s="99"/>
      <c r="J84" s="100"/>
      <c r="K84" s="313">
        <v>0.05</v>
      </c>
      <c r="L84" s="857">
        <f>N77*K84</f>
        <v>1330.30658728854</v>
      </c>
      <c r="M84" s="858"/>
      <c r="N84" s="57"/>
    </row>
    <row r="85" spans="1:14" ht="15.75" thickBot="1">
      <c r="B85" s="820" t="s">
        <v>1037</v>
      </c>
      <c r="C85" s="821"/>
      <c r="D85" s="821"/>
      <c r="E85" s="821"/>
      <c r="F85" s="821"/>
      <c r="G85" s="821"/>
      <c r="H85" s="821"/>
      <c r="I85" s="821"/>
      <c r="J85" s="821"/>
      <c r="K85" s="821"/>
      <c r="L85" s="821"/>
      <c r="M85" s="822"/>
      <c r="N85" s="58">
        <f>L82+L83+L84</f>
        <v>7981.8395237312398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34587.971269502043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153.2016156183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336679.45760260348</v>
      </c>
      <c r="N48" s="280">
        <f>K48*M48</f>
        <v>673.35891520520693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329299.18</v>
      </c>
      <c r="N49" s="280">
        <f>K49*M49</f>
        <v>23050.942600000002</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4886.4943048273362</v>
      </c>
      <c r="N50" s="280">
        <f>K50*M50</f>
        <v>1465.9482914482007</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25190.24980665341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7">
        <f>VLOOKUP(A58,TRANSPORTE!A1:D117,4,FALSE)</f>
        <v>1406.3588979895753</v>
      </c>
      <c r="M58" s="908"/>
      <c r="N58" s="295">
        <f>K58*L58</f>
        <v>101.25784065524944</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101.25784065524944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3064.032312366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28508.741575292959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5701.7483150585922</v>
      </c>
      <c r="M82" s="856"/>
      <c r="N82" s="57"/>
    </row>
    <row r="83" spans="1:14">
      <c r="B83" s="95" t="s">
        <v>1057</v>
      </c>
      <c r="C83" s="96"/>
      <c r="D83" s="96"/>
      <c r="E83" s="96"/>
      <c r="F83" s="96"/>
      <c r="G83" s="96"/>
      <c r="H83" s="96"/>
      <c r="I83" s="93"/>
      <c r="J83" s="94"/>
      <c r="K83" s="312">
        <v>0.05</v>
      </c>
      <c r="L83" s="855">
        <f>N77*K83</f>
        <v>1425.437078764648</v>
      </c>
      <c r="M83" s="856"/>
      <c r="N83" s="57"/>
    </row>
    <row r="84" spans="1:14" ht="15.75" thickBot="1">
      <c r="B84" s="97" t="s">
        <v>1058</v>
      </c>
      <c r="C84" s="98"/>
      <c r="D84" s="98"/>
      <c r="E84" s="98"/>
      <c r="F84" s="98"/>
      <c r="G84" s="98"/>
      <c r="H84" s="98"/>
      <c r="I84" s="99"/>
      <c r="J84" s="100"/>
      <c r="K84" s="313">
        <v>0.05</v>
      </c>
      <c r="L84" s="857">
        <f>N77*K84</f>
        <v>1425.437078764648</v>
      </c>
      <c r="M84" s="858"/>
      <c r="N84" s="57"/>
    </row>
    <row r="85" spans="1:14" ht="15.75" thickBot="1">
      <c r="B85" s="820" t="s">
        <v>1037</v>
      </c>
      <c r="C85" s="821"/>
      <c r="D85" s="821"/>
      <c r="E85" s="821"/>
      <c r="F85" s="821"/>
      <c r="G85" s="821"/>
      <c r="H85" s="821"/>
      <c r="I85" s="821"/>
      <c r="J85" s="821"/>
      <c r="K85" s="821"/>
      <c r="L85" s="821"/>
      <c r="M85" s="822"/>
      <c r="N85" s="58">
        <f>L82+L83+L84</f>
        <v>8552.6224725878874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37061.364047880845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85.112008676833341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336679.45760260348</v>
      </c>
      <c r="N48" s="280">
        <f>K48*M48</f>
        <v>673.35891520520693</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20141</v>
      </c>
      <c r="N49" s="280">
        <f>K49*M49</f>
        <v>25176.25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25849.608915205208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7">
        <f>VLOOKUP(A58,TRANSPORTE!A1:D117,4,FALSE)</f>
        <v>1406.3588979895753</v>
      </c>
      <c r="M58" s="908"/>
      <c r="N58" s="295">
        <f>K58*L58</f>
        <v>2.8127177959791507</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2.8127177959791507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1702.2401735366666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27639.773815214689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5527.9547630429379</v>
      </c>
      <c r="M82" s="856"/>
      <c r="N82" s="57"/>
    </row>
    <row r="83" spans="1:14">
      <c r="B83" s="95" t="s">
        <v>1057</v>
      </c>
      <c r="C83" s="96"/>
      <c r="D83" s="96"/>
      <c r="E83" s="96"/>
      <c r="F83" s="96"/>
      <c r="G83" s="96"/>
      <c r="H83" s="96"/>
      <c r="I83" s="93"/>
      <c r="J83" s="94"/>
      <c r="K83" s="312">
        <v>0.05</v>
      </c>
      <c r="L83" s="855">
        <f>N77*K83</f>
        <v>1381.9886907607345</v>
      </c>
      <c r="M83" s="856"/>
      <c r="N83" s="57"/>
    </row>
    <row r="84" spans="1:14" ht="15.75" thickBot="1">
      <c r="B84" s="97" t="s">
        <v>1058</v>
      </c>
      <c r="C84" s="98"/>
      <c r="D84" s="98"/>
      <c r="E84" s="98"/>
      <c r="F84" s="98"/>
      <c r="G84" s="98"/>
      <c r="H84" s="98"/>
      <c r="I84" s="99"/>
      <c r="J84" s="100"/>
      <c r="K84" s="313">
        <v>0.05</v>
      </c>
      <c r="L84" s="857">
        <f>N77*K84</f>
        <v>1381.9886907607345</v>
      </c>
      <c r="M84" s="858"/>
      <c r="N84" s="57"/>
    </row>
    <row r="85" spans="1:14" ht="15.75" thickBot="1">
      <c r="B85" s="820" t="s">
        <v>1037</v>
      </c>
      <c r="C85" s="821"/>
      <c r="D85" s="821"/>
      <c r="E85" s="821"/>
      <c r="F85" s="821"/>
      <c r="G85" s="821"/>
      <c r="H85" s="821"/>
      <c r="I85" s="821"/>
      <c r="J85" s="821"/>
      <c r="K85" s="821"/>
      <c r="L85" s="821"/>
      <c r="M85" s="822"/>
      <c r="N85" s="58">
        <f>L82+L83+L84</f>
        <v>8291.9321445644073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35931.705959779094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21.278002169208335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5258</v>
      </c>
      <c r="N48" s="280">
        <f>K48*M48</f>
        <v>5783.8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5783.8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6230.6380455533754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1246.1276091106752</v>
      </c>
      <c r="M82" s="856"/>
      <c r="N82" s="57"/>
    </row>
    <row r="83" spans="1:14">
      <c r="B83" s="95" t="s">
        <v>1057</v>
      </c>
      <c r="C83" s="96"/>
      <c r="D83" s="96"/>
      <c r="E83" s="96"/>
      <c r="F83" s="96"/>
      <c r="G83" s="96"/>
      <c r="H83" s="96"/>
      <c r="I83" s="93"/>
      <c r="J83" s="94"/>
      <c r="K83" s="312">
        <v>0.05</v>
      </c>
      <c r="L83" s="855">
        <f>N77*K83</f>
        <v>311.53190227766879</v>
      </c>
      <c r="M83" s="856"/>
      <c r="N83" s="57"/>
    </row>
    <row r="84" spans="1:14" ht="15.75" thickBot="1">
      <c r="B84" s="97" t="s">
        <v>1058</v>
      </c>
      <c r="C84" s="98"/>
      <c r="D84" s="98"/>
      <c r="E84" s="98"/>
      <c r="F84" s="98"/>
      <c r="G84" s="98"/>
      <c r="H84" s="98"/>
      <c r="I84" s="99"/>
      <c r="J84" s="100"/>
      <c r="K84" s="313">
        <v>0.05</v>
      </c>
      <c r="L84" s="857">
        <f>N77*K84</f>
        <v>311.53190227766879</v>
      </c>
      <c r="M84" s="858"/>
      <c r="N84" s="57"/>
    </row>
    <row r="85" spans="1:14" ht="15.75" thickBot="1">
      <c r="B85" s="820" t="s">
        <v>1037</v>
      </c>
      <c r="C85" s="821"/>
      <c r="D85" s="821"/>
      <c r="E85" s="821"/>
      <c r="F85" s="821"/>
      <c r="G85" s="821"/>
      <c r="H85" s="821"/>
      <c r="I85" s="821"/>
      <c r="J85" s="821"/>
      <c r="K85" s="821"/>
      <c r="L85" s="821"/>
      <c r="M85" s="822"/>
      <c r="N85" s="58">
        <f>L82+L83+L84</f>
        <v>1869.191413666013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8099.8294592193888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21.278002169208335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4934.9299999999994</v>
      </c>
      <c r="N48" s="280">
        <f>K48*M48</f>
        <v>5428.4229999999998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5428.4229999999998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5875.261045553375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1175.052209110675</v>
      </c>
      <c r="M82" s="856"/>
      <c r="N82" s="57"/>
    </row>
    <row r="83" spans="1:14">
      <c r="B83" s="95" t="s">
        <v>1057</v>
      </c>
      <c r="C83" s="96"/>
      <c r="D83" s="96"/>
      <c r="E83" s="96"/>
      <c r="F83" s="96"/>
      <c r="G83" s="96"/>
      <c r="H83" s="96"/>
      <c r="I83" s="93"/>
      <c r="J83" s="94"/>
      <c r="K83" s="312">
        <v>0.05</v>
      </c>
      <c r="L83" s="855">
        <f>N77*K83</f>
        <v>293.76305227766875</v>
      </c>
      <c r="M83" s="856"/>
      <c r="N83" s="57"/>
    </row>
    <row r="84" spans="1:14" ht="15.75" thickBot="1">
      <c r="B84" s="97" t="s">
        <v>1058</v>
      </c>
      <c r="C84" s="98"/>
      <c r="D84" s="98"/>
      <c r="E84" s="98"/>
      <c r="F84" s="98"/>
      <c r="G84" s="98"/>
      <c r="H84" s="98"/>
      <c r="I84" s="99"/>
      <c r="J84" s="100"/>
      <c r="K84" s="313">
        <v>0.05</v>
      </c>
      <c r="L84" s="857">
        <f>N77*K84</f>
        <v>293.76305227766875</v>
      </c>
      <c r="M84" s="858"/>
      <c r="N84" s="57"/>
    </row>
    <row r="85" spans="1:14" ht="15.75" thickBot="1">
      <c r="B85" s="820" t="s">
        <v>1037</v>
      </c>
      <c r="C85" s="821"/>
      <c r="D85" s="821"/>
      <c r="E85" s="821"/>
      <c r="F85" s="821"/>
      <c r="G85" s="821"/>
      <c r="H85" s="821"/>
      <c r="I85" s="821"/>
      <c r="J85" s="821"/>
      <c r="K85" s="821"/>
      <c r="L85" s="821"/>
      <c r="M85" s="822"/>
      <c r="N85" s="58">
        <f>L82+L83+L84</f>
        <v>1762.5783136660125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7637.8393592193879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306.40323123659999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49577.55680106068</v>
      </c>
      <c r="N48" s="280">
        <f>K48*M48</f>
        <v>54535.312481166751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54535.312481166751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7">
        <f>VLOOKUP(A58,TRANSPORTE!A1:D117,4,FALSE)</f>
        <v>1380</v>
      </c>
      <c r="M58" s="908"/>
      <c r="N58" s="295">
        <f>K58*L58</f>
        <v>1518.0000000000002</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1518.0000000000002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6128.0646247319992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62487.780337135351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12497.556067427071</v>
      </c>
      <c r="M82" s="856"/>
      <c r="N82" s="57"/>
    </row>
    <row r="83" spans="1:14">
      <c r="B83" s="95" t="s">
        <v>1057</v>
      </c>
      <c r="C83" s="96"/>
      <c r="D83" s="96"/>
      <c r="E83" s="96"/>
      <c r="F83" s="96"/>
      <c r="G83" s="96"/>
      <c r="H83" s="96"/>
      <c r="I83" s="93"/>
      <c r="J83" s="94"/>
      <c r="K83" s="312">
        <v>0.05</v>
      </c>
      <c r="L83" s="855">
        <f>N77*K83</f>
        <v>3124.3890168567677</v>
      </c>
      <c r="M83" s="856"/>
      <c r="N83" s="57"/>
    </row>
    <row r="84" spans="1:14" ht="15.75" thickBot="1">
      <c r="B84" s="97" t="s">
        <v>1058</v>
      </c>
      <c r="C84" s="98"/>
      <c r="D84" s="98"/>
      <c r="E84" s="98"/>
      <c r="F84" s="98"/>
      <c r="G84" s="98"/>
      <c r="H84" s="98"/>
      <c r="I84" s="99"/>
      <c r="J84" s="100"/>
      <c r="K84" s="313">
        <v>0.05</v>
      </c>
      <c r="L84" s="857">
        <f>N77*K84</f>
        <v>3124.3890168567677</v>
      </c>
      <c r="M84" s="858"/>
      <c r="N84" s="57"/>
    </row>
    <row r="85" spans="1:14" ht="15.75" thickBot="1">
      <c r="B85" s="820" t="s">
        <v>1037</v>
      </c>
      <c r="C85" s="821"/>
      <c r="D85" s="821"/>
      <c r="E85" s="821"/>
      <c r="F85" s="821"/>
      <c r="G85" s="821"/>
      <c r="H85" s="821"/>
      <c r="I85" s="821"/>
      <c r="J85" s="821"/>
      <c r="K85" s="821"/>
      <c r="L85" s="821"/>
      <c r="M85" s="822"/>
      <c r="N85" s="58">
        <f>L82+L83+L84</f>
        <v>18746.334101140605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81234.114438275952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5"/>
      <c r="J36" s="276"/>
      <c r="K36" s="277">
        <f>VLOOKUP(A36,EQUIPOS!A6:D163,4,FALSE)</f>
        <v>8100</v>
      </c>
      <c r="L36" s="278"/>
      <c r="M36" s="344">
        <v>3</v>
      </c>
      <c r="N36" s="280">
        <f>K36/M36</f>
        <v>2700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425.5600433841667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3125.5600433841669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26468.510817814738</v>
      </c>
      <c r="N48" s="280">
        <f>K48*M48</f>
        <v>33085.638522268426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33085.638522268426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7">
        <f>VLOOKUP(A60,TRANSPORTE!A1:D117,4,FALSE)</f>
        <v>1380</v>
      </c>
      <c r="M60" s="908"/>
      <c r="N60" s="295">
        <f>K60*L60</f>
        <v>1725</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1725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42191.798999494262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8438.3597998988535</v>
      </c>
      <c r="M84" s="856"/>
      <c r="N84" s="57"/>
    </row>
    <row r="85" spans="1:14">
      <c r="B85" s="95" t="s">
        <v>1057</v>
      </c>
      <c r="C85" s="96"/>
      <c r="D85" s="96"/>
      <c r="E85" s="96"/>
      <c r="F85" s="96"/>
      <c r="G85" s="96"/>
      <c r="H85" s="96"/>
      <c r="I85" s="93"/>
      <c r="J85" s="94"/>
      <c r="K85" s="312">
        <v>0.05</v>
      </c>
      <c r="L85" s="855">
        <f>N79*K85</f>
        <v>2109.5899499747134</v>
      </c>
      <c r="M85" s="856"/>
      <c r="N85" s="57"/>
    </row>
    <row r="86" spans="1:14" ht="15.75" thickBot="1">
      <c r="B86" s="97" t="s">
        <v>1058</v>
      </c>
      <c r="C86" s="98"/>
      <c r="D86" s="98"/>
      <c r="E86" s="98"/>
      <c r="F86" s="98"/>
      <c r="G86" s="98"/>
      <c r="H86" s="98"/>
      <c r="I86" s="99"/>
      <c r="J86" s="100"/>
      <c r="K86" s="313">
        <v>0.05</v>
      </c>
      <c r="L86" s="857">
        <f>N79*K86</f>
        <v>2109.5899499747134</v>
      </c>
      <c r="M86" s="858"/>
      <c r="N86" s="57"/>
    </row>
    <row r="87" spans="1:14" ht="15.75" thickBot="1">
      <c r="B87" s="820" t="s">
        <v>1037</v>
      </c>
      <c r="C87" s="821"/>
      <c r="D87" s="821"/>
      <c r="E87" s="821"/>
      <c r="F87" s="821"/>
      <c r="G87" s="821"/>
      <c r="H87" s="821"/>
      <c r="I87" s="821"/>
      <c r="J87" s="821"/>
      <c r="K87" s="821"/>
      <c r="L87" s="821"/>
      <c r="M87" s="822"/>
      <c r="N87" s="58">
        <f>L84+L85+L86</f>
        <v>12657.539699848281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54849.338699342545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5"/>
      <c r="J36" s="276"/>
      <c r="K36" s="277">
        <f>VLOOKUP(A36,EQUIPOS!A6:D163,4,FALSE)</f>
        <v>144150.41294167732</v>
      </c>
      <c r="L36" s="278"/>
      <c r="M36" s="344">
        <v>2.5</v>
      </c>
      <c r="N36" s="280">
        <f>K36/M36</f>
        <v>57660.165176670926</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383.00403904575001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58043.169215716676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11406.910142831313</v>
      </c>
      <c r="N48" s="280">
        <f>K48*M48</f>
        <v>11520.979244259626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11520.979244259626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77224.229240891305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15444.845848178262</v>
      </c>
      <c r="M84" s="856"/>
      <c r="N84" s="57"/>
    </row>
    <row r="85" spans="1:14">
      <c r="B85" s="95" t="s">
        <v>1057</v>
      </c>
      <c r="C85" s="96"/>
      <c r="D85" s="96"/>
      <c r="E85" s="96"/>
      <c r="F85" s="96"/>
      <c r="G85" s="96"/>
      <c r="H85" s="96"/>
      <c r="I85" s="93"/>
      <c r="J85" s="94"/>
      <c r="K85" s="312">
        <v>0.05</v>
      </c>
      <c r="L85" s="855">
        <f>N79*K85</f>
        <v>3861.2114620445655</v>
      </c>
      <c r="M85" s="856"/>
      <c r="N85" s="57"/>
    </row>
    <row r="86" spans="1:14" ht="15.75" thickBot="1">
      <c r="B86" s="97" t="s">
        <v>1058</v>
      </c>
      <c r="C86" s="98"/>
      <c r="D86" s="98"/>
      <c r="E86" s="98"/>
      <c r="F86" s="98"/>
      <c r="G86" s="98"/>
      <c r="H86" s="98"/>
      <c r="I86" s="99"/>
      <c r="J86" s="100"/>
      <c r="K86" s="313">
        <v>0.05</v>
      </c>
      <c r="L86" s="857">
        <f>N79*K86</f>
        <v>3861.2114620445655</v>
      </c>
      <c r="M86" s="858"/>
      <c r="N86" s="57"/>
    </row>
    <row r="87" spans="1:14" ht="15.75" thickBot="1">
      <c r="B87" s="820" t="s">
        <v>1037</v>
      </c>
      <c r="C87" s="821"/>
      <c r="D87" s="821"/>
      <c r="E87" s="821"/>
      <c r="F87" s="821"/>
      <c r="G87" s="821"/>
      <c r="H87" s="821"/>
      <c r="I87" s="821"/>
      <c r="J87" s="821"/>
      <c r="K87" s="821"/>
      <c r="L87" s="821"/>
      <c r="M87" s="822"/>
      <c r="N87" s="58">
        <f>L84+L85+L86</f>
        <v>23167.268772267391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100391.49801315869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5"/>
      <c r="J36" s="276"/>
      <c r="K36" s="277">
        <f>VLOOKUP(A36,EQUIPOS!A6:D163,4,FALSE)</f>
        <v>144150.41294167732</v>
      </c>
      <c r="L36" s="278"/>
      <c r="M36" s="344">
        <v>1.25</v>
      </c>
      <c r="N36" s="280">
        <f>K36/M36</f>
        <v>115320.33035334185</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1021.344104122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116341.67445746386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11406.910142831313</v>
      </c>
      <c r="N48" s="280">
        <f>K48*M48</f>
        <v>11520.979244259626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11520.979244259626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20426.882082439999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148289.53578416348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29657.907156832698</v>
      </c>
      <c r="M84" s="856"/>
      <c r="N84" s="57"/>
    </row>
    <row r="85" spans="1:14">
      <c r="B85" s="95" t="s">
        <v>1057</v>
      </c>
      <c r="C85" s="96"/>
      <c r="D85" s="96"/>
      <c r="E85" s="96"/>
      <c r="F85" s="96"/>
      <c r="G85" s="96"/>
      <c r="H85" s="96"/>
      <c r="I85" s="93"/>
      <c r="J85" s="94"/>
      <c r="K85" s="312">
        <v>0.05</v>
      </c>
      <c r="L85" s="855">
        <f>N79*K85</f>
        <v>7414.4767892081745</v>
      </c>
      <c r="M85" s="856"/>
      <c r="N85" s="57"/>
    </row>
    <row r="86" spans="1:14" ht="15.75" thickBot="1">
      <c r="B86" s="97" t="s">
        <v>1058</v>
      </c>
      <c r="C86" s="98"/>
      <c r="D86" s="98"/>
      <c r="E86" s="98"/>
      <c r="F86" s="98"/>
      <c r="G86" s="98"/>
      <c r="H86" s="98"/>
      <c r="I86" s="99"/>
      <c r="J86" s="100"/>
      <c r="K86" s="313">
        <v>0.05</v>
      </c>
      <c r="L86" s="857">
        <f>N79*K86</f>
        <v>7414.4767892081745</v>
      </c>
      <c r="M86" s="858"/>
      <c r="N86" s="57"/>
    </row>
    <row r="87" spans="1:14" ht="15.75" thickBot="1">
      <c r="B87" s="820" t="s">
        <v>1037</v>
      </c>
      <c r="C87" s="821"/>
      <c r="D87" s="821"/>
      <c r="E87" s="821"/>
      <c r="F87" s="821"/>
      <c r="G87" s="821"/>
      <c r="H87" s="821"/>
      <c r="I87" s="821"/>
      <c r="J87" s="821"/>
      <c r="K87" s="821"/>
      <c r="L87" s="821"/>
      <c r="M87" s="822"/>
      <c r="N87" s="58">
        <f>L84+L85+L86</f>
        <v>44486.860735249044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192776.39651941252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314</v>
      </c>
      <c r="B36" s="869" t="str">
        <f>VLOOKUP(A36,EQUIPOS!A6:D154,3,FALSE)</f>
        <v xml:space="preserve">Retroexcavadora E-200 sobre orugas
</v>
      </c>
      <c r="C36" s="870"/>
      <c r="D36" s="870"/>
      <c r="E36" s="870"/>
      <c r="F36" s="870"/>
      <c r="G36" s="870"/>
      <c r="H36" s="871"/>
      <c r="I36" s="275"/>
      <c r="J36" s="276"/>
      <c r="K36" s="277">
        <f>VLOOKUP(A36,EQUIPOS!A6:D163,4,FALSE)</f>
        <v>245050</v>
      </c>
      <c r="L36" s="278"/>
      <c r="M36" s="344">
        <v>23</v>
      </c>
      <c r="N36" s="280">
        <f>K36/M36</f>
        <v>10654.347826086956</v>
      </c>
    </row>
    <row r="37" spans="1:14">
      <c r="A37" s="119" t="s">
        <v>328</v>
      </c>
      <c r="B37" s="869" t="str">
        <f>VLOOKUP(A37,EQUIPOS!A7:D154,3,FALSE)</f>
        <v xml:space="preserve">Taco metálico o puntal (escamas en concreto)
</v>
      </c>
      <c r="C37" s="870"/>
      <c r="D37" s="870"/>
      <c r="E37" s="870"/>
      <c r="F37" s="870"/>
      <c r="G37" s="870"/>
      <c r="H37" s="871"/>
      <c r="I37" s="429"/>
      <c r="J37" s="430"/>
      <c r="K37" s="277">
        <f>VLOOKUP(A37,EQUIPOS!A7:D164,4,FALSE)</f>
        <v>112.72081736909325</v>
      </c>
      <c r="L37" s="343"/>
      <c r="M37" s="344">
        <v>1</v>
      </c>
      <c r="N37" s="280">
        <f>K37/M37</f>
        <v>112.72081736909325</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N75*M41</f>
        <v>1021.344104122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11788.412747578048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3333.3333333333335</v>
      </c>
      <c r="N48" s="280">
        <f>K48*M48</f>
        <v>1166.6666666666667</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15677.502561321036</v>
      </c>
      <c r="N49" s="280">
        <f>K49*M49</f>
        <v>15677.502561321036</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2700</v>
      </c>
      <c r="N50" s="280">
        <f>K50*M50</f>
        <v>10260</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360030.93</v>
      </c>
      <c r="N51" s="280">
        <f>K51*M51</f>
        <v>64805.5674</v>
      </c>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91909.736627987702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7">
        <f>VLOOKUP(A58,TRANSPORTE!A1:D117,4,FALSE)</f>
        <v>1406.3588979895753</v>
      </c>
      <c r="M58" s="908"/>
      <c r="N58" s="295">
        <f>K58*L58</f>
        <v>253.14460163812356</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253.14460163812356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20426.882082439999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124378.17605964388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24875.635211928777</v>
      </c>
      <c r="M82" s="856"/>
      <c r="N82" s="57"/>
    </row>
    <row r="83" spans="1:14">
      <c r="B83" s="95" t="s">
        <v>1057</v>
      </c>
      <c r="C83" s="96"/>
      <c r="D83" s="96"/>
      <c r="E83" s="96"/>
      <c r="F83" s="96"/>
      <c r="G83" s="96"/>
      <c r="H83" s="96"/>
      <c r="I83" s="93"/>
      <c r="J83" s="94"/>
      <c r="K83" s="312">
        <v>0.05</v>
      </c>
      <c r="L83" s="855">
        <f>N77*K83</f>
        <v>6218.9088029821942</v>
      </c>
      <c r="M83" s="856"/>
      <c r="N83" s="57"/>
    </row>
    <row r="84" spans="1:14" ht="15.75" thickBot="1">
      <c r="B84" s="97" t="s">
        <v>1058</v>
      </c>
      <c r="C84" s="98"/>
      <c r="D84" s="98"/>
      <c r="E84" s="98"/>
      <c r="F84" s="98"/>
      <c r="G84" s="98"/>
      <c r="H84" s="98"/>
      <c r="I84" s="99"/>
      <c r="J84" s="100"/>
      <c r="K84" s="313">
        <v>0.05</v>
      </c>
      <c r="L84" s="857">
        <f>N77*K84</f>
        <v>6218.9088029821942</v>
      </c>
      <c r="M84" s="858"/>
      <c r="N84" s="57"/>
    </row>
    <row r="85" spans="1:14" ht="15.75" thickBot="1">
      <c r="B85" s="820" t="s">
        <v>1037</v>
      </c>
      <c r="C85" s="821"/>
      <c r="D85" s="821"/>
      <c r="E85" s="821"/>
      <c r="F85" s="821"/>
      <c r="G85" s="821"/>
      <c r="H85" s="821"/>
      <c r="I85" s="821"/>
      <c r="J85" s="821"/>
      <c r="K85" s="821"/>
      <c r="L85" s="821"/>
      <c r="M85" s="822"/>
      <c r="N85" s="58">
        <f>L82+L83+L84</f>
        <v>37313.452817893165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161691.62887753703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N75*M41</f>
        <v>51.067205206099999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4886.4943048273362</v>
      </c>
      <c r="N48" s="280">
        <f>K48*M48</f>
        <v>4886.4943048273362</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1252.1641656120048</v>
      </c>
      <c r="N49" s="280">
        <f>K49*M49</f>
        <v>5008.6566624480192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9895.1509672753564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B58" s="52"/>
      <c r="C58" s="325"/>
      <c r="D58" s="325"/>
      <c r="E58" s="325"/>
      <c r="F58" s="325"/>
      <c r="G58" s="325"/>
      <c r="H58" s="319"/>
      <c r="I58" s="287"/>
      <c r="J58" s="294"/>
      <c r="K58" s="287"/>
      <c r="L58" s="907"/>
      <c r="M58" s="908"/>
      <c r="N58" s="295"/>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133"/>
    </row>
    <row r="75" spans="1:15" ht="15.75" thickBot="1">
      <c r="B75" s="909" t="s">
        <v>1037</v>
      </c>
      <c r="C75" s="863"/>
      <c r="D75" s="863"/>
      <c r="E75" s="863"/>
      <c r="F75" s="863"/>
      <c r="G75" s="863"/>
      <c r="H75" s="863"/>
      <c r="I75" s="863"/>
      <c r="J75" s="863"/>
      <c r="K75" s="863"/>
      <c r="L75" s="863"/>
      <c r="M75" s="864"/>
      <c r="N75" s="468">
        <f>SUM(N69:N74)</f>
        <v>510.67205206099999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10456.890224542456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2091.3780449084911</v>
      </c>
      <c r="M82" s="856"/>
      <c r="N82" s="57"/>
    </row>
    <row r="83" spans="1:14">
      <c r="B83" s="95" t="s">
        <v>1057</v>
      </c>
      <c r="C83" s="96"/>
      <c r="D83" s="96"/>
      <c r="E83" s="96"/>
      <c r="F83" s="96"/>
      <c r="G83" s="96"/>
      <c r="H83" s="96"/>
      <c r="I83" s="93"/>
      <c r="J83" s="94"/>
      <c r="K83" s="312">
        <v>0.05</v>
      </c>
      <c r="L83" s="855">
        <f>N77*K83</f>
        <v>522.84451122712278</v>
      </c>
      <c r="M83" s="856"/>
      <c r="N83" s="57"/>
    </row>
    <row r="84" spans="1:14" ht="15.75" thickBot="1">
      <c r="B84" s="97" t="s">
        <v>1058</v>
      </c>
      <c r="C84" s="98"/>
      <c r="D84" s="98"/>
      <c r="E84" s="98"/>
      <c r="F84" s="98"/>
      <c r="G84" s="98"/>
      <c r="H84" s="98"/>
      <c r="I84" s="99"/>
      <c r="J84" s="100"/>
      <c r="K84" s="313">
        <v>0.05</v>
      </c>
      <c r="L84" s="857">
        <f>N77*K84</f>
        <v>522.84451122712278</v>
      </c>
      <c r="M84" s="858"/>
      <c r="N84" s="57"/>
    </row>
    <row r="85" spans="1:14" ht="15.75" thickBot="1">
      <c r="B85" s="820" t="s">
        <v>1037</v>
      </c>
      <c r="C85" s="821"/>
      <c r="D85" s="821"/>
      <c r="E85" s="821"/>
      <c r="F85" s="821"/>
      <c r="G85" s="821"/>
      <c r="H85" s="821"/>
      <c r="I85" s="821"/>
      <c r="J85" s="821"/>
      <c r="K85" s="821"/>
      <c r="L85" s="821"/>
      <c r="M85" s="822"/>
      <c r="N85" s="58">
        <f>L82+L83+L84</f>
        <v>3137.0670673627369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13593.957291905193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269</v>
      </c>
      <c r="B36" s="869" t="str">
        <f>VLOOKUP(A36,EQUIPOS!A6:D154,3,FALSE)</f>
        <v>Motoniveladora  potencia 215 HP, ancho de cuchilla 4,27 m, peso 18 ton.</v>
      </c>
      <c r="C36" s="870"/>
      <c r="D36" s="870"/>
      <c r="E36" s="870"/>
      <c r="F36" s="870"/>
      <c r="G36" s="870"/>
      <c r="H36" s="871"/>
      <c r="I36" s="275"/>
      <c r="J36" s="276"/>
      <c r="K36" s="277">
        <f>VLOOKUP(A36,EQUIPOS!A6:D163,4,FALSE)</f>
        <v>228480</v>
      </c>
      <c r="L36" s="278"/>
      <c r="M36" s="344">
        <v>15</v>
      </c>
      <c r="N36" s="280">
        <f>K36/M36</f>
        <v>15232</v>
      </c>
    </row>
    <row r="37" spans="1:14">
      <c r="A37" s="119" t="s">
        <v>365</v>
      </c>
      <c r="B37" s="869" t="str">
        <f>VLOOKUP(A37,EQUIPOS!A7:D154,3,FALSE)</f>
        <v xml:space="preserve">Vibrocompatador, potencia 153 HP, peso 10 Ton. </v>
      </c>
      <c r="C37" s="870"/>
      <c r="D37" s="870"/>
      <c r="E37" s="870"/>
      <c r="F37" s="870"/>
      <c r="G37" s="870"/>
      <c r="H37" s="871"/>
      <c r="I37" s="429"/>
      <c r="J37" s="430"/>
      <c r="K37" s="277">
        <f>VLOOKUP(A37,EQUIPOS!A7:D164,4,FALSE)</f>
        <v>139000</v>
      </c>
      <c r="L37" s="343"/>
      <c r="M37" s="344">
        <v>15</v>
      </c>
      <c r="N37" s="280">
        <f>K37/M37</f>
        <v>9266.6666666666661</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106.39001084604166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24605.056677512704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20360.392936780569</v>
      </c>
      <c r="N48" s="280">
        <f>K48*M48</f>
        <v>21378.412583619596</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68.207316338214895</v>
      </c>
      <c r="N49" s="280">
        <f>K49*M49</f>
        <v>2046.2194901464468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23424.632073766043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7">
        <f>VLOOKUP(A60,TRANSPORTE!A1:D117,4,FALSE)</f>
        <v>1380</v>
      </c>
      <c r="M60" s="908"/>
      <c r="N60" s="295">
        <f>K60*L60</f>
        <v>1449</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1449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2127.800216920833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51606.488968199585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10321.297793639918</v>
      </c>
      <c r="M84" s="856"/>
      <c r="N84" s="57"/>
    </row>
    <row r="85" spans="1:14">
      <c r="B85" s="95" t="s">
        <v>1057</v>
      </c>
      <c r="C85" s="96"/>
      <c r="D85" s="96"/>
      <c r="E85" s="96"/>
      <c r="F85" s="96"/>
      <c r="G85" s="96"/>
      <c r="H85" s="96"/>
      <c r="I85" s="93"/>
      <c r="J85" s="94"/>
      <c r="K85" s="312">
        <v>0.05</v>
      </c>
      <c r="L85" s="855">
        <f>N79*K85</f>
        <v>2580.3244484099796</v>
      </c>
      <c r="M85" s="856"/>
      <c r="N85" s="57"/>
    </row>
    <row r="86" spans="1:14" ht="15.75" thickBot="1">
      <c r="B86" s="97" t="s">
        <v>1058</v>
      </c>
      <c r="C86" s="98"/>
      <c r="D86" s="98"/>
      <c r="E86" s="98"/>
      <c r="F86" s="98"/>
      <c r="G86" s="98"/>
      <c r="H86" s="98"/>
      <c r="I86" s="99"/>
      <c r="J86" s="100"/>
      <c r="K86" s="313">
        <v>0.05</v>
      </c>
      <c r="L86" s="857">
        <f>N79*K86</f>
        <v>2580.3244484099796</v>
      </c>
      <c r="M86" s="858"/>
      <c r="N86" s="57"/>
    </row>
    <row r="87" spans="1:14" ht="15.75" thickBot="1">
      <c r="B87" s="820" t="s">
        <v>1037</v>
      </c>
      <c r="C87" s="821"/>
      <c r="D87" s="821"/>
      <c r="E87" s="821"/>
      <c r="F87" s="821"/>
      <c r="G87" s="821"/>
      <c r="H87" s="821"/>
      <c r="I87" s="821"/>
      <c r="J87" s="821"/>
      <c r="K87" s="821"/>
      <c r="L87" s="821"/>
      <c r="M87" s="822"/>
      <c r="N87" s="58">
        <f>L84+L85+L86</f>
        <v>15481.946690459878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67088.435658659466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2.25" customHeight="1" thickBot="1">
      <c r="A31" t="s">
        <v>1929</v>
      </c>
      <c r="B31" s="86" t="s">
        <v>1228</v>
      </c>
      <c r="C31" s="962" t="s">
        <v>2261</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4886.4943048273362</v>
      </c>
      <c r="N50" s="280">
        <f>K50*M50</f>
        <v>9772.9886096546725</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52910</v>
      </c>
      <c r="N51" s="280">
        <f>K51*M51</f>
        <v>26455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115248.23860965467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132852.40824957617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26570.481649915237</v>
      </c>
      <c r="M84" s="856"/>
      <c r="N84" s="57"/>
    </row>
    <row r="85" spans="1:14">
      <c r="B85" s="95" t="s">
        <v>1057</v>
      </c>
      <c r="C85" s="96"/>
      <c r="D85" s="96"/>
      <c r="E85" s="96"/>
      <c r="F85" s="96"/>
      <c r="G85" s="96"/>
      <c r="H85" s="96"/>
      <c r="I85" s="93"/>
      <c r="J85" s="94"/>
      <c r="K85" s="312">
        <v>0.05</v>
      </c>
      <c r="L85" s="855">
        <f>N79*K85</f>
        <v>6642.6204124788092</v>
      </c>
      <c r="M85" s="856"/>
      <c r="N85" s="57"/>
    </row>
    <row r="86" spans="1:14" ht="15.75" thickBot="1">
      <c r="B86" s="97" t="s">
        <v>1058</v>
      </c>
      <c r="C86" s="98"/>
      <c r="D86" s="98"/>
      <c r="E86" s="98"/>
      <c r="F86" s="98"/>
      <c r="G86" s="98"/>
      <c r="H86" s="98"/>
      <c r="I86" s="99"/>
      <c r="J86" s="100"/>
      <c r="K86" s="313">
        <v>0.05</v>
      </c>
      <c r="L86" s="857">
        <f>N79*K86</f>
        <v>6642.6204124788092</v>
      </c>
      <c r="M86" s="858"/>
      <c r="N86" s="57"/>
    </row>
    <row r="87" spans="1:14" ht="15.75" thickBot="1">
      <c r="B87" s="820" t="s">
        <v>1037</v>
      </c>
      <c r="C87" s="821"/>
      <c r="D87" s="821"/>
      <c r="E87" s="821"/>
      <c r="F87" s="821"/>
      <c r="G87" s="821"/>
      <c r="H87" s="821"/>
      <c r="I87" s="821"/>
      <c r="J87" s="821"/>
      <c r="K87" s="821"/>
      <c r="L87" s="821"/>
      <c r="M87" s="822"/>
      <c r="N87" s="58">
        <f>L84+L85+L86</f>
        <v>39855.722474872848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172708.130724449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1.5" customHeight="1" thickBot="1">
      <c r="A31" t="s">
        <v>1929</v>
      </c>
      <c r="B31" s="86" t="s">
        <v>1776</v>
      </c>
      <c r="C31" s="962" t="s">
        <v>2262</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4886.4943048273362</v>
      </c>
      <c r="N50" s="280">
        <f>K50*M50</f>
        <v>9772.9886096546725</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93281.140239860164</v>
      </c>
      <c r="N51" s="280">
        <f>K51*M51</f>
        <v>46640.570119930082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135433.80872958474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153037.97836950622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30607.595673901247</v>
      </c>
      <c r="M84" s="856"/>
      <c r="N84" s="57"/>
    </row>
    <row r="85" spans="1:14">
      <c r="B85" s="95" t="s">
        <v>1057</v>
      </c>
      <c r="C85" s="96"/>
      <c r="D85" s="96"/>
      <c r="E85" s="96"/>
      <c r="F85" s="96"/>
      <c r="G85" s="96"/>
      <c r="H85" s="96"/>
      <c r="I85" s="93"/>
      <c r="J85" s="94"/>
      <c r="K85" s="312">
        <v>0.05</v>
      </c>
      <c r="L85" s="855">
        <f>N79*K85</f>
        <v>7651.8989184753118</v>
      </c>
      <c r="M85" s="856"/>
      <c r="N85" s="57"/>
    </row>
    <row r="86" spans="1:14" ht="15.75" thickBot="1">
      <c r="B86" s="97" t="s">
        <v>1058</v>
      </c>
      <c r="C86" s="98"/>
      <c r="D86" s="98"/>
      <c r="E86" s="98"/>
      <c r="F86" s="98"/>
      <c r="G86" s="98"/>
      <c r="H86" s="98"/>
      <c r="I86" s="99"/>
      <c r="J86" s="100"/>
      <c r="K86" s="313">
        <v>0.05</v>
      </c>
      <c r="L86" s="857">
        <f>N79*K86</f>
        <v>7651.8989184753118</v>
      </c>
      <c r="M86" s="858"/>
      <c r="N86" s="57"/>
    </row>
    <row r="87" spans="1:14" ht="15.75" thickBot="1">
      <c r="B87" s="820" t="s">
        <v>1037</v>
      </c>
      <c r="C87" s="821"/>
      <c r="D87" s="821"/>
      <c r="E87" s="821"/>
      <c r="F87" s="821"/>
      <c r="G87" s="821"/>
      <c r="H87" s="821"/>
      <c r="I87" s="821"/>
      <c r="J87" s="821"/>
      <c r="K87" s="821"/>
      <c r="L87" s="821"/>
      <c r="M87" s="822"/>
      <c r="N87" s="58">
        <f>L84+L85+L86</f>
        <v>45911.393510851878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198949.37188035809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1777</v>
      </c>
      <c r="C31" s="962" t="s">
        <v>2263</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4886.4943048273362</v>
      </c>
      <c r="N50" s="280">
        <f>K50*M50</f>
        <v>9772.9886096546725</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94925.11</v>
      </c>
      <c r="N51" s="280">
        <f>K51*M51</f>
        <v>47462.555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136255.79360965468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153859.96324957616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30771.992649915235</v>
      </c>
      <c r="M84" s="856"/>
      <c r="N84" s="57"/>
    </row>
    <row r="85" spans="1:14">
      <c r="B85" s="95" t="s">
        <v>1057</v>
      </c>
      <c r="C85" s="96"/>
      <c r="D85" s="96"/>
      <c r="E85" s="96"/>
      <c r="F85" s="96"/>
      <c r="G85" s="96"/>
      <c r="H85" s="96"/>
      <c r="I85" s="93"/>
      <c r="J85" s="94"/>
      <c r="K85" s="312">
        <v>0.05</v>
      </c>
      <c r="L85" s="855">
        <f>N79*K85</f>
        <v>7692.9981624788088</v>
      </c>
      <c r="M85" s="856"/>
      <c r="N85" s="57"/>
    </row>
    <row r="86" spans="1:14" ht="15.75" thickBot="1">
      <c r="B86" s="97" t="s">
        <v>1058</v>
      </c>
      <c r="C86" s="98"/>
      <c r="D86" s="98"/>
      <c r="E86" s="98"/>
      <c r="F86" s="98"/>
      <c r="G86" s="98"/>
      <c r="H86" s="98"/>
      <c r="I86" s="99"/>
      <c r="J86" s="100"/>
      <c r="K86" s="313">
        <v>0.05</v>
      </c>
      <c r="L86" s="857">
        <f>N79*K86</f>
        <v>7692.9981624788088</v>
      </c>
      <c r="M86" s="858"/>
      <c r="N86" s="57"/>
    </row>
    <row r="87" spans="1:14" ht="15.75" thickBot="1">
      <c r="B87" s="820" t="s">
        <v>1037</v>
      </c>
      <c r="C87" s="821"/>
      <c r="D87" s="821"/>
      <c r="E87" s="821"/>
      <c r="F87" s="821"/>
      <c r="G87" s="821"/>
      <c r="H87" s="821"/>
      <c r="I87" s="821"/>
      <c r="J87" s="821"/>
      <c r="K87" s="821"/>
      <c r="L87" s="821"/>
      <c r="M87" s="822"/>
      <c r="N87" s="58">
        <f>L84+L85+L86</f>
        <v>46157.988974872846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200017.95222444902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9.25" customHeight="1" thickBot="1">
      <c r="A31" t="s">
        <v>1929</v>
      </c>
      <c r="B31" s="86" t="s">
        <v>1778</v>
      </c>
      <c r="C31" s="962" t="s">
        <v>2264</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7735</v>
      </c>
      <c r="N49" s="280">
        <f>K49*M49</f>
        <v>8895.25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4886.4943048273362</v>
      </c>
      <c r="N50" s="280">
        <f>K50*M50</f>
        <v>9772.9886096546725</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125216.41656120049</v>
      </c>
      <c r="N51" s="280">
        <f>K51*M51</f>
        <v>62608.208280600244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151401.44689025491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169005.6165301764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33801.123306035282</v>
      </c>
      <c r="M84" s="856"/>
      <c r="N84" s="57"/>
    </row>
    <row r="85" spans="1:14">
      <c r="B85" s="95" t="s">
        <v>1057</v>
      </c>
      <c r="C85" s="96"/>
      <c r="D85" s="96"/>
      <c r="E85" s="96"/>
      <c r="F85" s="96"/>
      <c r="G85" s="96"/>
      <c r="H85" s="96"/>
      <c r="I85" s="93"/>
      <c r="J85" s="94"/>
      <c r="K85" s="312">
        <v>0.05</v>
      </c>
      <c r="L85" s="855">
        <f>N79*K85</f>
        <v>8450.2808265088206</v>
      </c>
      <c r="M85" s="856"/>
      <c r="N85" s="57"/>
    </row>
    <row r="86" spans="1:14" ht="15.75" thickBot="1">
      <c r="B86" s="97" t="s">
        <v>1058</v>
      </c>
      <c r="C86" s="98"/>
      <c r="D86" s="98"/>
      <c r="E86" s="98"/>
      <c r="F86" s="98"/>
      <c r="G86" s="98"/>
      <c r="H86" s="98"/>
      <c r="I86" s="99"/>
      <c r="J86" s="100"/>
      <c r="K86" s="313">
        <v>0.05</v>
      </c>
      <c r="L86" s="857">
        <f>N79*K86</f>
        <v>8450.2808265088206</v>
      </c>
      <c r="M86" s="858"/>
      <c r="N86" s="57"/>
    </row>
    <row r="87" spans="1:14" ht="15.75" thickBot="1">
      <c r="B87" s="820" t="s">
        <v>1037</v>
      </c>
      <c r="C87" s="821"/>
      <c r="D87" s="821"/>
      <c r="E87" s="821"/>
      <c r="F87" s="821"/>
      <c r="G87" s="821"/>
      <c r="H87" s="821"/>
      <c r="I87" s="821"/>
      <c r="J87" s="821"/>
      <c r="K87" s="821"/>
      <c r="L87" s="821"/>
      <c r="M87" s="822"/>
      <c r="N87" s="58">
        <f>L84+L85+L86</f>
        <v>50701.684959052931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219707.30148922931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1229</v>
      </c>
      <c r="C31" s="962" t="s">
        <v>1818</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7735</v>
      </c>
      <c r="N49" s="280">
        <f>K49*M49</f>
        <v>3867.5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4886.4943048273362</v>
      </c>
      <c r="N50" s="280">
        <f>K50*M50</f>
        <v>4886.4943048273362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75333.453866088093</v>
      </c>
      <c r="N51" s="280">
        <f>K51*M51</f>
        <v>75333.453866088093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154212.44817091542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171816.61781083691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34363.323562167381</v>
      </c>
      <c r="M84" s="856"/>
      <c r="N84" s="57"/>
    </row>
    <row r="85" spans="1:14">
      <c r="B85" s="95" t="s">
        <v>1057</v>
      </c>
      <c r="C85" s="96"/>
      <c r="D85" s="96"/>
      <c r="E85" s="96"/>
      <c r="F85" s="96"/>
      <c r="G85" s="96"/>
      <c r="H85" s="96"/>
      <c r="I85" s="93"/>
      <c r="J85" s="94"/>
      <c r="K85" s="312">
        <v>0.05</v>
      </c>
      <c r="L85" s="855">
        <f>N79*K85</f>
        <v>8590.8308905418453</v>
      </c>
      <c r="M85" s="856"/>
      <c r="N85" s="57"/>
    </row>
    <row r="86" spans="1:14" ht="15.75" thickBot="1">
      <c r="B86" s="97" t="s">
        <v>1058</v>
      </c>
      <c r="C86" s="98"/>
      <c r="D86" s="98"/>
      <c r="E86" s="98"/>
      <c r="F86" s="98"/>
      <c r="G86" s="98"/>
      <c r="H86" s="98"/>
      <c r="I86" s="99"/>
      <c r="J86" s="100"/>
      <c r="K86" s="313">
        <v>0.05</v>
      </c>
      <c r="L86" s="857">
        <f>N79*K86</f>
        <v>8590.8308905418453</v>
      </c>
      <c r="M86" s="858"/>
      <c r="N86" s="57"/>
    </row>
    <row r="87" spans="1:14" ht="15.75" thickBot="1">
      <c r="B87" s="820" t="s">
        <v>1037</v>
      </c>
      <c r="C87" s="821"/>
      <c r="D87" s="821"/>
      <c r="E87" s="821"/>
      <c r="F87" s="821"/>
      <c r="G87" s="821"/>
      <c r="H87" s="821"/>
      <c r="I87" s="821"/>
      <c r="J87" s="821"/>
      <c r="K87" s="821"/>
      <c r="L87" s="821"/>
      <c r="M87" s="822"/>
      <c r="N87" s="58">
        <f>L84+L85+L86</f>
        <v>51544.985343251072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223361.60315408796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1779</v>
      </c>
      <c r="C31" s="962" t="s">
        <v>1780</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7735</v>
      </c>
      <c r="N49" s="280">
        <f>K49*M49</f>
        <v>3867.5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4886.4943048273362</v>
      </c>
      <c r="N50" s="280">
        <f>K50*M50</f>
        <v>4886.4943048273362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75333.453866088093</v>
      </c>
      <c r="N51" s="280">
        <f>K51*M51</f>
        <v>75333.453866088093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154212.44817091542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171816.61781083691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34363.323562167381</v>
      </c>
      <c r="M84" s="856"/>
      <c r="N84" s="57"/>
    </row>
    <row r="85" spans="1:14">
      <c r="B85" s="95" t="s">
        <v>1057</v>
      </c>
      <c r="C85" s="96"/>
      <c r="D85" s="96"/>
      <c r="E85" s="96"/>
      <c r="F85" s="96"/>
      <c r="G85" s="96"/>
      <c r="H85" s="96"/>
      <c r="I85" s="93"/>
      <c r="J85" s="94"/>
      <c r="K85" s="312">
        <v>0.05</v>
      </c>
      <c r="L85" s="855">
        <f>N79*K85</f>
        <v>8590.8308905418453</v>
      </c>
      <c r="M85" s="856"/>
      <c r="N85" s="57"/>
    </row>
    <row r="86" spans="1:14" ht="15.75" thickBot="1">
      <c r="B86" s="97" t="s">
        <v>1058</v>
      </c>
      <c r="C86" s="98"/>
      <c r="D86" s="98"/>
      <c r="E86" s="98"/>
      <c r="F86" s="98"/>
      <c r="G86" s="98"/>
      <c r="H86" s="98"/>
      <c r="I86" s="99"/>
      <c r="J86" s="100"/>
      <c r="K86" s="313">
        <v>0.05</v>
      </c>
      <c r="L86" s="857">
        <f>N79*K86</f>
        <v>8590.8308905418453</v>
      </c>
      <c r="M86" s="858"/>
      <c r="N86" s="57"/>
    </row>
    <row r="87" spans="1:14" ht="15.75" thickBot="1">
      <c r="B87" s="820" t="s">
        <v>1037</v>
      </c>
      <c r="C87" s="821"/>
      <c r="D87" s="821"/>
      <c r="E87" s="821"/>
      <c r="F87" s="821"/>
      <c r="G87" s="821"/>
      <c r="H87" s="821"/>
      <c r="I87" s="821"/>
      <c r="J87" s="821"/>
      <c r="K87" s="821"/>
      <c r="L87" s="821"/>
      <c r="M87" s="822"/>
      <c r="N87" s="58">
        <f>L84+L85+L86</f>
        <v>51544.985343251072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223361.60315408796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1781</v>
      </c>
      <c r="C31" s="962" t="s">
        <v>1782</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7735</v>
      </c>
      <c r="N49" s="280">
        <f>K49*M49</f>
        <v>3867.5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4886.4943048273362</v>
      </c>
      <c r="N50" s="280">
        <f>K50*M50</f>
        <v>4886.4943048273362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75333.453866088093</v>
      </c>
      <c r="N51" s="280">
        <f>K51*M51</f>
        <v>75333.453866088093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154212.44817091542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171816.61781083691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34363.323562167381</v>
      </c>
      <c r="M84" s="856"/>
      <c r="N84" s="57"/>
    </row>
    <row r="85" spans="1:14">
      <c r="B85" s="95" t="s">
        <v>1057</v>
      </c>
      <c r="C85" s="96"/>
      <c r="D85" s="96"/>
      <c r="E85" s="96"/>
      <c r="F85" s="96"/>
      <c r="G85" s="96"/>
      <c r="H85" s="96"/>
      <c r="I85" s="93"/>
      <c r="J85" s="94"/>
      <c r="K85" s="312">
        <v>0.05</v>
      </c>
      <c r="L85" s="855">
        <f>N79*K85</f>
        <v>8590.8308905418453</v>
      </c>
      <c r="M85" s="856"/>
      <c r="N85" s="57"/>
    </row>
    <row r="86" spans="1:14" ht="15.75" thickBot="1">
      <c r="B86" s="97" t="s">
        <v>1058</v>
      </c>
      <c r="C86" s="98"/>
      <c r="D86" s="98"/>
      <c r="E86" s="98"/>
      <c r="F86" s="98"/>
      <c r="G86" s="98"/>
      <c r="H86" s="98"/>
      <c r="I86" s="99"/>
      <c r="J86" s="100"/>
      <c r="K86" s="313">
        <v>0.05</v>
      </c>
      <c r="L86" s="857">
        <f>N79*K86</f>
        <v>8590.8308905418453</v>
      </c>
      <c r="M86" s="858"/>
      <c r="N86" s="57"/>
    </row>
    <row r="87" spans="1:14" ht="15.75" thickBot="1">
      <c r="B87" s="820" t="s">
        <v>1037</v>
      </c>
      <c r="C87" s="821"/>
      <c r="D87" s="821"/>
      <c r="E87" s="821"/>
      <c r="F87" s="821"/>
      <c r="G87" s="821"/>
      <c r="H87" s="821"/>
      <c r="I87" s="821"/>
      <c r="J87" s="821"/>
      <c r="K87" s="821"/>
      <c r="L87" s="821"/>
      <c r="M87" s="822"/>
      <c r="N87" s="58">
        <f>L84+L85+L86</f>
        <v>51544.985343251072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223361.60315408796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1783</v>
      </c>
      <c r="C31" s="962" t="s">
        <v>1784</v>
      </c>
      <c r="D31" s="963"/>
      <c r="E31" s="963"/>
      <c r="F31" s="963"/>
      <c r="G31" s="963"/>
      <c r="H31" s="963"/>
      <c r="I31" s="963"/>
      <c r="J31" s="989"/>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766.00807809150001</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63750</v>
      </c>
      <c r="N48" s="280">
        <f>K48*M48</f>
        <v>70125</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7735</v>
      </c>
      <c r="N49" s="280">
        <f>K49*M49</f>
        <v>3867.5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4886.4943048273362</v>
      </c>
      <c r="N50" s="280">
        <f>K50*M50</f>
        <v>4886.4943048273362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75333.453866088093</v>
      </c>
      <c r="N51" s="280">
        <f>K51*M51</f>
        <v>75333.453866088093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154212.44817091542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7">
        <f>VLOOKUP(A60,TRANSPORTE!A1:D117,4,FALSE)</f>
        <v>1380</v>
      </c>
      <c r="M60" s="908"/>
      <c r="N60" s="295">
        <f>K60*L60</f>
        <v>1518.0000000000002</v>
      </c>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f>N60+N61+N62+N63+N64</f>
        <v>1518.0000000000002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171816.61781083691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34363.323562167381</v>
      </c>
      <c r="M84" s="856"/>
      <c r="N84" s="57"/>
    </row>
    <row r="85" spans="1:14">
      <c r="B85" s="95" t="s">
        <v>1057</v>
      </c>
      <c r="C85" s="96"/>
      <c r="D85" s="96"/>
      <c r="E85" s="96"/>
      <c r="F85" s="96"/>
      <c r="G85" s="96"/>
      <c r="H85" s="96"/>
      <c r="I85" s="93"/>
      <c r="J85" s="94"/>
      <c r="K85" s="312">
        <v>0.05</v>
      </c>
      <c r="L85" s="855">
        <f>N79*K85</f>
        <v>8590.8308905418453</v>
      </c>
      <c r="M85" s="856"/>
      <c r="N85" s="57"/>
    </row>
    <row r="86" spans="1:14" ht="15.75" thickBot="1">
      <c r="B86" s="97" t="s">
        <v>1058</v>
      </c>
      <c r="C86" s="98"/>
      <c r="D86" s="98"/>
      <c r="E86" s="98"/>
      <c r="F86" s="98"/>
      <c r="G86" s="98"/>
      <c r="H86" s="98"/>
      <c r="I86" s="99"/>
      <c r="J86" s="100"/>
      <c r="K86" s="313">
        <v>0.05</v>
      </c>
      <c r="L86" s="857">
        <f>N79*K86</f>
        <v>8590.8308905418453</v>
      </c>
      <c r="M86" s="858"/>
      <c r="N86" s="57"/>
    </row>
    <row r="87" spans="1:14" ht="15.75" thickBot="1">
      <c r="B87" s="820" t="s">
        <v>1037</v>
      </c>
      <c r="C87" s="821"/>
      <c r="D87" s="821"/>
      <c r="E87" s="821"/>
      <c r="F87" s="821"/>
      <c r="G87" s="821"/>
      <c r="H87" s="821"/>
      <c r="I87" s="821"/>
      <c r="J87" s="821"/>
      <c r="K87" s="821"/>
      <c r="L87" s="821"/>
      <c r="M87" s="822"/>
      <c r="N87" s="58">
        <f>L84+L85+L86</f>
        <v>51544.985343251072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223361.60315408796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8.5" customHeight="1" thickBot="1">
      <c r="A31" t="s">
        <v>1929</v>
      </c>
      <c r="B31" s="86" t="s">
        <v>1785</v>
      </c>
      <c r="C31" s="962" t="s">
        <v>1786</v>
      </c>
      <c r="D31" s="963"/>
      <c r="E31" s="963"/>
      <c r="F31" s="963"/>
      <c r="G31" s="963"/>
      <c r="H31" s="963"/>
      <c r="I31" s="963"/>
      <c r="J31" s="989"/>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2152.5930312365999</v>
      </c>
      <c r="M84" s="856"/>
      <c r="N84" s="57"/>
    </row>
    <row r="85" spans="1:14">
      <c r="B85" s="95" t="s">
        <v>1057</v>
      </c>
      <c r="C85" s="96"/>
      <c r="D85" s="96"/>
      <c r="E85" s="96"/>
      <c r="F85" s="96"/>
      <c r="G85" s="96"/>
      <c r="H85" s="96"/>
      <c r="I85" s="93"/>
      <c r="J85" s="94"/>
      <c r="K85" s="312">
        <v>0.05</v>
      </c>
      <c r="L85" s="855">
        <f>N79*K85</f>
        <v>538.14825780914998</v>
      </c>
      <c r="M85" s="856"/>
      <c r="N85" s="57"/>
    </row>
    <row r="86" spans="1:14" ht="15.75" thickBot="1">
      <c r="B86" s="97" t="s">
        <v>1058</v>
      </c>
      <c r="C86" s="98"/>
      <c r="D86" s="98"/>
      <c r="E86" s="98"/>
      <c r="F86" s="98"/>
      <c r="G86" s="98"/>
      <c r="H86" s="98"/>
      <c r="I86" s="99"/>
      <c r="J86" s="100"/>
      <c r="K86" s="313">
        <v>0.05</v>
      </c>
      <c r="L86" s="857">
        <f>N79*K86</f>
        <v>538.14825780914998</v>
      </c>
      <c r="M86" s="858"/>
      <c r="N86" s="57"/>
    </row>
    <row r="87" spans="1:14" ht="15.75" thickBot="1">
      <c r="B87" s="820" t="s">
        <v>1037</v>
      </c>
      <c r="C87" s="821"/>
      <c r="D87" s="821"/>
      <c r="E87" s="821"/>
      <c r="F87" s="821"/>
      <c r="G87" s="821"/>
      <c r="H87" s="821"/>
      <c r="I87" s="821"/>
      <c r="J87" s="821"/>
      <c r="K87" s="821"/>
      <c r="L87" s="821"/>
      <c r="M87" s="822"/>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 customHeight="1" thickBot="1">
      <c r="A31" t="s">
        <v>1929</v>
      </c>
      <c r="B31" s="86" t="s">
        <v>1787</v>
      </c>
      <c r="C31" s="962" t="s">
        <v>1788</v>
      </c>
      <c r="D31" s="963"/>
      <c r="E31" s="963"/>
      <c r="F31" s="963"/>
      <c r="G31" s="963"/>
      <c r="H31" s="963"/>
      <c r="I31" s="963"/>
      <c r="J31" s="989"/>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14263.34</v>
      </c>
      <c r="N48" s="280">
        <f>K48*M48</f>
        <v>18542.342000000001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4014.8716312366</v>
      </c>
      <c r="M84" s="856"/>
      <c r="N84" s="57"/>
    </row>
    <row r="85" spans="1:14">
      <c r="B85" s="95" t="s">
        <v>1057</v>
      </c>
      <c r="C85" s="96"/>
      <c r="D85" s="96"/>
      <c r="E85" s="96"/>
      <c r="F85" s="96"/>
      <c r="G85" s="96"/>
      <c r="H85" s="96"/>
      <c r="I85" s="93"/>
      <c r="J85" s="94"/>
      <c r="K85" s="312">
        <v>0.05</v>
      </c>
      <c r="L85" s="855">
        <f>N79*K85</f>
        <v>1003.71790780915</v>
      </c>
      <c r="M85" s="856"/>
      <c r="N85" s="57"/>
    </row>
    <row r="86" spans="1:14" ht="15.75" thickBot="1">
      <c r="B86" s="97" t="s">
        <v>1058</v>
      </c>
      <c r="C86" s="98"/>
      <c r="D86" s="98"/>
      <c r="E86" s="98"/>
      <c r="F86" s="98"/>
      <c r="G86" s="98"/>
      <c r="H86" s="98"/>
      <c r="I86" s="99"/>
      <c r="J86" s="100"/>
      <c r="K86" s="313">
        <v>0.05</v>
      </c>
      <c r="L86" s="857">
        <f>N79*K86</f>
        <v>1003.71790780915</v>
      </c>
      <c r="M86" s="858"/>
      <c r="N86" s="57"/>
    </row>
    <row r="87" spans="1:14" ht="15.75" thickBot="1">
      <c r="B87" s="820" t="s">
        <v>1037</v>
      </c>
      <c r="C87" s="821"/>
      <c r="D87" s="821"/>
      <c r="E87" s="821"/>
      <c r="F87" s="821"/>
      <c r="G87" s="821"/>
      <c r="H87" s="821"/>
      <c r="I87" s="821"/>
      <c r="J87" s="821"/>
      <c r="K87" s="821"/>
      <c r="L87" s="821"/>
      <c r="M87" s="822"/>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26096.665603037902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75" customHeight="1" thickBot="1">
      <c r="A31" t="s">
        <v>1929</v>
      </c>
      <c r="B31" s="86" t="s">
        <v>1789</v>
      </c>
      <c r="C31" s="962" t="s">
        <v>2265</v>
      </c>
      <c r="D31" s="963"/>
      <c r="E31" s="963"/>
      <c r="F31" s="963"/>
      <c r="G31" s="963"/>
      <c r="H31" s="963"/>
      <c r="I31" s="963"/>
      <c r="J31" s="989"/>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2152.5930312365999</v>
      </c>
      <c r="M84" s="856"/>
      <c r="N84" s="57"/>
    </row>
    <row r="85" spans="1:14">
      <c r="B85" s="95" t="s">
        <v>1057</v>
      </c>
      <c r="C85" s="96"/>
      <c r="D85" s="96"/>
      <c r="E85" s="96"/>
      <c r="F85" s="96"/>
      <c r="G85" s="96"/>
      <c r="H85" s="96"/>
      <c r="I85" s="93"/>
      <c r="J85" s="94"/>
      <c r="K85" s="312">
        <v>0.05</v>
      </c>
      <c r="L85" s="855">
        <f>N79*K85</f>
        <v>538.14825780914998</v>
      </c>
      <c r="M85" s="856"/>
      <c r="N85" s="57"/>
    </row>
    <row r="86" spans="1:14" ht="15.75" thickBot="1">
      <c r="B86" s="97" t="s">
        <v>1058</v>
      </c>
      <c r="C86" s="98"/>
      <c r="D86" s="98"/>
      <c r="E86" s="98"/>
      <c r="F86" s="98"/>
      <c r="G86" s="98"/>
      <c r="H86" s="98"/>
      <c r="I86" s="99"/>
      <c r="J86" s="100"/>
      <c r="K86" s="313">
        <v>0.05</v>
      </c>
      <c r="L86" s="857">
        <f>N79*K86</f>
        <v>538.14825780914998</v>
      </c>
      <c r="M86" s="858"/>
      <c r="N86" s="57"/>
    </row>
    <row r="87" spans="1:14" ht="15.75" thickBot="1">
      <c r="B87" s="820" t="s">
        <v>1037</v>
      </c>
      <c r="C87" s="821"/>
      <c r="D87" s="821"/>
      <c r="E87" s="821"/>
      <c r="F87" s="821"/>
      <c r="G87" s="821"/>
      <c r="H87" s="821"/>
      <c r="I87" s="821"/>
      <c r="J87" s="821"/>
      <c r="K87" s="821"/>
      <c r="L87" s="821"/>
      <c r="M87" s="822"/>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30" customHeight="1" thickBot="1">
      <c r="A31" t="s">
        <v>1929</v>
      </c>
      <c r="B31" s="86" t="s">
        <v>1790</v>
      </c>
      <c r="C31" s="962" t="s">
        <v>2266</v>
      </c>
      <c r="D31" s="963"/>
      <c r="E31" s="963"/>
      <c r="F31" s="963"/>
      <c r="G31" s="963"/>
      <c r="H31" s="963"/>
      <c r="I31" s="963"/>
      <c r="J31" s="989"/>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c r="C41" s="878"/>
      <c r="D41" s="878"/>
      <c r="E41" s="44"/>
      <c r="F41" s="45"/>
      <c r="G41" s="45"/>
      <c r="H41" s="46"/>
      <c r="I41" s="42"/>
      <c r="J41" s="43"/>
      <c r="K41" s="287"/>
      <c r="L41" s="284"/>
      <c r="M41" s="409"/>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14263.34</v>
      </c>
      <c r="N48" s="280">
        <f>K48*M48</f>
        <v>18542.342000000001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4014.8716312366</v>
      </c>
      <c r="M84" s="856"/>
      <c r="N84" s="57"/>
    </row>
    <row r="85" spans="1:14">
      <c r="B85" s="95" t="s">
        <v>1057</v>
      </c>
      <c r="C85" s="96"/>
      <c r="D85" s="96"/>
      <c r="E85" s="96"/>
      <c r="F85" s="96"/>
      <c r="G85" s="96"/>
      <c r="H85" s="96"/>
      <c r="I85" s="93"/>
      <c r="J85" s="94"/>
      <c r="K85" s="312">
        <v>0.05</v>
      </c>
      <c r="L85" s="855">
        <f>N79*K85</f>
        <v>1003.71790780915</v>
      </c>
      <c r="M85" s="856"/>
      <c r="N85" s="57"/>
    </row>
    <row r="86" spans="1:14" ht="15.75" thickBot="1">
      <c r="B86" s="97" t="s">
        <v>1058</v>
      </c>
      <c r="C86" s="98"/>
      <c r="D86" s="98"/>
      <c r="E86" s="98"/>
      <c r="F86" s="98"/>
      <c r="G86" s="98"/>
      <c r="H86" s="98"/>
      <c r="I86" s="99"/>
      <c r="J86" s="100"/>
      <c r="K86" s="313">
        <v>0.05</v>
      </c>
      <c r="L86" s="857">
        <f>N79*K86</f>
        <v>1003.71790780915</v>
      </c>
      <c r="M86" s="858"/>
      <c r="N86" s="57"/>
    </row>
    <row r="87" spans="1:14" ht="15.75" thickBot="1">
      <c r="B87" s="820" t="s">
        <v>1037</v>
      </c>
      <c r="C87" s="821"/>
      <c r="D87" s="821"/>
      <c r="E87" s="821"/>
      <c r="F87" s="821"/>
      <c r="G87" s="821"/>
      <c r="H87" s="821"/>
      <c r="I87" s="821"/>
      <c r="J87" s="821"/>
      <c r="K87" s="821"/>
      <c r="L87" s="821"/>
      <c r="M87" s="822"/>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26096.665603037902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5"/>
      <c r="J36" s="276"/>
      <c r="K36" s="277">
        <f>VLOOKUP(A36,EQUIPOS!A6:D163,4,FALSE)</f>
        <v>101920</v>
      </c>
      <c r="L36" s="278"/>
      <c r="M36" s="344">
        <v>15</v>
      </c>
      <c r="N36" s="280">
        <f>K36/M36</f>
        <v>6794.666666666667</v>
      </c>
    </row>
    <row r="37" spans="1:14">
      <c r="A37" s="119" t="s">
        <v>174</v>
      </c>
      <c r="B37" s="869" t="str">
        <f>VLOOKUP(A37,EQUIPOS!A7:D154,3,FALSE)</f>
        <v>Compactador vibratorio tipo DD-20</v>
      </c>
      <c r="C37" s="870"/>
      <c r="D37" s="870"/>
      <c r="E37" s="870"/>
      <c r="F37" s="870"/>
      <c r="G37" s="870"/>
      <c r="H37" s="871"/>
      <c r="I37" s="429"/>
      <c r="J37" s="430"/>
      <c r="K37" s="277">
        <f>VLOOKUP(A37,EQUIPOS!A7:D164,4,FALSE)</f>
        <v>56500</v>
      </c>
      <c r="L37" s="343"/>
      <c r="M37" s="344">
        <v>15</v>
      </c>
      <c r="N37" s="280">
        <f>K37/M37</f>
        <v>3766.6666666666665</v>
      </c>
    </row>
    <row r="38" spans="1:14">
      <c r="A38" s="119" t="s">
        <v>269</v>
      </c>
      <c r="B38" s="869" t="str">
        <f>VLOOKUP(A38,EQUIPOS!A8:D154,3,FALSE)</f>
        <v>Motoniveladora  potencia 215 HP, ancho de cuchilla 4,27 m, peso 18 ton.</v>
      </c>
      <c r="C38" s="870"/>
      <c r="D38" s="870"/>
      <c r="E38" s="870"/>
      <c r="F38" s="870"/>
      <c r="G38" s="870"/>
      <c r="H38" s="871"/>
      <c r="I38" s="336"/>
      <c r="J38" s="338"/>
      <c r="K38" s="277">
        <f>VLOOKUP(A38,EQUIPOS!A8:D165,4,FALSE)</f>
        <v>228480</v>
      </c>
      <c r="L38" s="431"/>
      <c r="M38" s="432">
        <v>15</v>
      </c>
      <c r="N38" s="280">
        <f>K38/M38</f>
        <v>15232</v>
      </c>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N75*M41</f>
        <v>42.556004338416663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SUM(N36:N41)</f>
        <v>25835.889337671753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20360.392936780569</v>
      </c>
      <c r="N48" s="280">
        <f>K48*M48</f>
        <v>26468.510817814738</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68.207316338214895</v>
      </c>
      <c r="N49" s="280">
        <f>K49*M49</f>
        <v>2046.2194901464468</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9" t="s">
        <v>1037</v>
      </c>
      <c r="C53" s="863"/>
      <c r="D53" s="863"/>
      <c r="E53" s="863"/>
      <c r="F53" s="863"/>
      <c r="G53" s="863"/>
      <c r="H53" s="863"/>
      <c r="I53" s="863"/>
      <c r="J53" s="863"/>
      <c r="K53" s="863"/>
      <c r="L53" s="863"/>
      <c r="M53" s="864"/>
      <c r="N53" s="110">
        <f>SUM(N48:N52)</f>
        <v>28514.730307961185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7">
        <f>VLOOKUP(A58,TRANSPORTE!A1:D117,4,FALSE)</f>
        <v>1380</v>
      </c>
      <c r="M58" s="908"/>
      <c r="N58" s="295">
        <f>K58*L58</f>
        <v>1794</v>
      </c>
    </row>
    <row r="59" spans="1:14">
      <c r="B59" s="52"/>
      <c r="C59" s="53"/>
      <c r="D59" s="53"/>
      <c r="E59" s="53"/>
      <c r="F59" s="53"/>
      <c r="G59" s="53"/>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8"/>
      <c r="M63" s="899"/>
      <c r="N63" s="133"/>
    </row>
    <row r="64" spans="1:14" ht="15.75" thickBot="1">
      <c r="B64" s="909" t="s">
        <v>1037</v>
      </c>
      <c r="C64" s="863"/>
      <c r="D64" s="863"/>
      <c r="E64" s="863"/>
      <c r="F64" s="863"/>
      <c r="G64" s="863"/>
      <c r="H64" s="863"/>
      <c r="I64" s="863"/>
      <c r="J64" s="863"/>
      <c r="K64" s="863"/>
      <c r="L64" s="863"/>
      <c r="M64" s="864"/>
      <c r="N64" s="110">
        <f>N58+N59+N60+N61+N62</f>
        <v>1794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9" t="s">
        <v>1047</v>
      </c>
      <c r="C68" s="860"/>
      <c r="D68" s="860"/>
      <c r="E68" s="860"/>
      <c r="F68" s="860"/>
      <c r="G68" s="860"/>
      <c r="H68" s="860"/>
      <c r="I68" s="79" t="s">
        <v>1048</v>
      </c>
      <c r="J68" s="81" t="s">
        <v>1494</v>
      </c>
      <c r="K68" s="80" t="s">
        <v>1050</v>
      </c>
      <c r="L68" s="861" t="s">
        <v>1034</v>
      </c>
      <c r="M68" s="974"/>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6"/>
      <c r="C74" s="897"/>
      <c r="D74" s="897"/>
      <c r="E74" s="897"/>
      <c r="F74" s="897"/>
      <c r="G74" s="897"/>
      <c r="H74" s="897"/>
      <c r="I74" s="132"/>
      <c r="J74" s="132"/>
      <c r="K74" s="132"/>
      <c r="L74" s="910"/>
      <c r="M74" s="910"/>
      <c r="N74" s="51"/>
    </row>
    <row r="75" spans="1:15" ht="15.75" thickBot="1">
      <c r="B75" s="909" t="s">
        <v>1037</v>
      </c>
      <c r="C75" s="863"/>
      <c r="D75" s="863"/>
      <c r="E75" s="863"/>
      <c r="F75" s="863"/>
      <c r="G75" s="863"/>
      <c r="H75" s="863"/>
      <c r="I75" s="863"/>
      <c r="J75" s="863"/>
      <c r="K75" s="863"/>
      <c r="L75" s="863"/>
      <c r="M75" s="864"/>
      <c r="N75" s="309">
        <f>SUM(N69:N74)</f>
        <v>2127.800216920833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58272.419862553768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2"/>
      <c r="J81" s="342"/>
      <c r="K81" s="310" t="s">
        <v>1054</v>
      </c>
      <c r="L81" s="867" t="s">
        <v>1055</v>
      </c>
      <c r="M81" s="868"/>
      <c r="N81" s="311"/>
    </row>
    <row r="82" spans="1:14">
      <c r="B82" s="853" t="s">
        <v>1056</v>
      </c>
      <c r="C82" s="854"/>
      <c r="D82" s="854"/>
      <c r="E82" s="854"/>
      <c r="F82" s="854"/>
      <c r="G82" s="854"/>
      <c r="H82" s="854"/>
      <c r="I82" s="93"/>
      <c r="J82" s="94"/>
      <c r="K82" s="312">
        <v>0.2</v>
      </c>
      <c r="L82" s="855">
        <f>N77*K82</f>
        <v>11654.483972510754</v>
      </c>
      <c r="M82" s="856"/>
      <c r="N82" s="57"/>
    </row>
    <row r="83" spans="1:14">
      <c r="B83" s="95" t="s">
        <v>1057</v>
      </c>
      <c r="C83" s="96"/>
      <c r="D83" s="96"/>
      <c r="E83" s="96"/>
      <c r="F83" s="96"/>
      <c r="G83" s="96"/>
      <c r="H83" s="96"/>
      <c r="I83" s="93"/>
      <c r="J83" s="94"/>
      <c r="K83" s="312">
        <v>0.05</v>
      </c>
      <c r="L83" s="855">
        <f>N77*K83</f>
        <v>2913.6209931276885</v>
      </c>
      <c r="M83" s="856"/>
      <c r="N83" s="57"/>
    </row>
    <row r="84" spans="1:14" ht="15.75" thickBot="1">
      <c r="B84" s="97" t="s">
        <v>1058</v>
      </c>
      <c r="C84" s="98"/>
      <c r="D84" s="98"/>
      <c r="E84" s="98"/>
      <c r="F84" s="98"/>
      <c r="G84" s="98"/>
      <c r="H84" s="98"/>
      <c r="I84" s="99"/>
      <c r="J84" s="100"/>
      <c r="K84" s="313">
        <v>0.05</v>
      </c>
      <c r="L84" s="857">
        <f>N77*K84</f>
        <v>2913.6209931276885</v>
      </c>
      <c r="M84" s="858"/>
      <c r="N84" s="57"/>
    </row>
    <row r="85" spans="1:14" ht="15.75" thickBot="1">
      <c r="B85" s="820" t="s">
        <v>1037</v>
      </c>
      <c r="C85" s="821"/>
      <c r="D85" s="821"/>
      <c r="E85" s="821"/>
      <c r="F85" s="821"/>
      <c r="G85" s="821"/>
      <c r="H85" s="821"/>
      <c r="I85" s="821"/>
      <c r="J85" s="821"/>
      <c r="K85" s="821"/>
      <c r="L85" s="821"/>
      <c r="M85" s="822"/>
      <c r="N85" s="58">
        <f>L82+L83+L84</f>
        <v>17481.725958766132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75754.145821319893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0"/>
      <c r="K117" s="970"/>
      <c r="L117" s="970"/>
      <c r="M117" s="970"/>
      <c r="N117" s="971"/>
    </row>
    <row r="118" spans="2:14" ht="15.75" thickBot="1">
      <c r="B118" s="427" t="s">
        <v>2327</v>
      </c>
      <c r="C118" s="428"/>
      <c r="D118" s="428"/>
      <c r="E118" s="267"/>
      <c r="F118" s="267"/>
      <c r="G118" s="267"/>
      <c r="H118" s="267"/>
      <c r="I118" s="267"/>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102.1344104122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13649.333333333334</v>
      </c>
      <c r="N48" s="280">
        <f>K48*M48</f>
        <v>9554.5333333333328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9554.5333333333328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51"/>
    </row>
    <row r="77" spans="1:15" ht="15.75" thickBot="1">
      <c r="B77" s="909" t="s">
        <v>1037</v>
      </c>
      <c r="C77" s="863"/>
      <c r="D77" s="863"/>
      <c r="E77" s="863"/>
      <c r="F77" s="863"/>
      <c r="G77" s="863"/>
      <c r="H77" s="863"/>
      <c r="I77" s="863"/>
      <c r="J77" s="863"/>
      <c r="K77" s="863"/>
      <c r="L77" s="863"/>
      <c r="M77" s="864"/>
      <c r="N77" s="309">
        <f>SUM(N71:N76)</f>
        <v>2042.688208244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11699.355951989533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2339.871190397907</v>
      </c>
      <c r="M84" s="856"/>
      <c r="N84" s="57"/>
    </row>
    <row r="85" spans="1:14">
      <c r="B85" s="95" t="s">
        <v>1057</v>
      </c>
      <c r="C85" s="96"/>
      <c r="D85" s="96"/>
      <c r="E85" s="96"/>
      <c r="F85" s="96"/>
      <c r="G85" s="96"/>
      <c r="H85" s="96"/>
      <c r="I85" s="93"/>
      <c r="J85" s="94"/>
      <c r="K85" s="312">
        <v>0.05</v>
      </c>
      <c r="L85" s="855">
        <f>N79*K85</f>
        <v>584.96779759947674</v>
      </c>
      <c r="M85" s="856"/>
      <c r="N85" s="57"/>
    </row>
    <row r="86" spans="1:14" ht="15.75" thickBot="1">
      <c r="B86" s="97" t="s">
        <v>1058</v>
      </c>
      <c r="C86" s="98"/>
      <c r="D86" s="98"/>
      <c r="E86" s="98"/>
      <c r="F86" s="98"/>
      <c r="G86" s="98"/>
      <c r="H86" s="98"/>
      <c r="I86" s="99"/>
      <c r="J86" s="100"/>
      <c r="K86" s="313">
        <v>0.05</v>
      </c>
      <c r="L86" s="857">
        <f>N79*K86</f>
        <v>584.96779759947674</v>
      </c>
      <c r="M86" s="858"/>
      <c r="N86" s="57"/>
    </row>
    <row r="87" spans="1:14" ht="15.75" thickBot="1">
      <c r="B87" s="820" t="s">
        <v>1037</v>
      </c>
      <c r="C87" s="821"/>
      <c r="D87" s="821"/>
      <c r="E87" s="821"/>
      <c r="F87" s="821"/>
      <c r="G87" s="821"/>
      <c r="H87" s="821"/>
      <c r="I87" s="821"/>
      <c r="J87" s="821"/>
      <c r="K87" s="821"/>
      <c r="L87" s="821"/>
      <c r="M87" s="822"/>
      <c r="N87" s="58">
        <f>L84+L85+L86</f>
        <v>3509.8067855968607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58">
        <f>N79+N87</f>
        <v>15209.162737586394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510.67205206099999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30803</v>
      </c>
      <c r="N48" s="280">
        <f>K48*M48</f>
        <v>6160.6</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2239.6432230458622</v>
      </c>
      <c r="N49" s="280">
        <f>K49*M49</f>
        <v>2351.6253841981556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9" t="s">
        <v>1037</v>
      </c>
      <c r="C55" s="863"/>
      <c r="D55" s="863"/>
      <c r="E55" s="863"/>
      <c r="F55" s="863"/>
      <c r="G55" s="863"/>
      <c r="H55" s="863"/>
      <c r="I55" s="863"/>
      <c r="J55" s="863"/>
      <c r="K55" s="863"/>
      <c r="L55" s="863"/>
      <c r="M55" s="864"/>
      <c r="N55" s="110">
        <f>SUM(N48:N54)</f>
        <v>8512.2253841981565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8"/>
      <c r="M65" s="899"/>
      <c r="N65" s="133"/>
    </row>
    <row r="66" spans="1:15" ht="15.7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6"/>
      <c r="C76" s="897"/>
      <c r="D76" s="897"/>
      <c r="E76" s="897"/>
      <c r="F76" s="897"/>
      <c r="G76" s="897"/>
      <c r="H76" s="897"/>
      <c r="I76" s="132"/>
      <c r="J76" s="132"/>
      <c r="K76" s="132"/>
      <c r="L76" s="910"/>
      <c r="M76" s="910"/>
      <c r="N76" s="133"/>
    </row>
    <row r="77" spans="1:15" ht="15.75" thickBot="1">
      <c r="B77" s="909" t="s">
        <v>1037</v>
      </c>
      <c r="C77" s="863"/>
      <c r="D77" s="863"/>
      <c r="E77" s="863"/>
      <c r="F77" s="863"/>
      <c r="G77" s="863"/>
      <c r="H77" s="863"/>
      <c r="I77" s="863"/>
      <c r="J77" s="863"/>
      <c r="K77" s="863"/>
      <c r="L77" s="863"/>
      <c r="M77" s="864"/>
      <c r="N77" s="468">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19236.338477479156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3847.2676954958315</v>
      </c>
      <c r="M84" s="856"/>
      <c r="N84" s="57"/>
    </row>
    <row r="85" spans="1:14">
      <c r="B85" s="95" t="s">
        <v>1057</v>
      </c>
      <c r="C85" s="96"/>
      <c r="D85" s="96"/>
      <c r="E85" s="96"/>
      <c r="F85" s="96"/>
      <c r="G85" s="96"/>
      <c r="H85" s="96"/>
      <c r="I85" s="93"/>
      <c r="J85" s="94"/>
      <c r="K85" s="312">
        <v>0.05</v>
      </c>
      <c r="L85" s="855">
        <f>N79*K85</f>
        <v>961.81692387395788</v>
      </c>
      <c r="M85" s="856"/>
      <c r="N85" s="57"/>
    </row>
    <row r="86" spans="1:14" ht="15.75" thickBot="1">
      <c r="B86" s="97" t="s">
        <v>1058</v>
      </c>
      <c r="C86" s="98"/>
      <c r="D86" s="98"/>
      <c r="E86" s="98"/>
      <c r="F86" s="98"/>
      <c r="G86" s="98"/>
      <c r="H86" s="98"/>
      <c r="I86" s="99"/>
      <c r="J86" s="100"/>
      <c r="K86" s="313">
        <v>0.05</v>
      </c>
      <c r="L86" s="857">
        <f>N79*K86</f>
        <v>961.81692387395788</v>
      </c>
      <c r="M86" s="858"/>
      <c r="N86" s="57"/>
    </row>
    <row r="87" spans="1:14" ht="15.75" thickBot="1">
      <c r="B87" s="820" t="s">
        <v>1037</v>
      </c>
      <c r="C87" s="821"/>
      <c r="D87" s="821"/>
      <c r="E87" s="821"/>
      <c r="F87" s="821"/>
      <c r="G87" s="821"/>
      <c r="H87" s="821"/>
      <c r="I87" s="821"/>
      <c r="J87" s="821"/>
      <c r="K87" s="821"/>
      <c r="L87" s="821"/>
      <c r="M87" s="822"/>
      <c r="N87" s="58">
        <f>L84+L85+L86</f>
        <v>5770.9015432437463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25007.2400207229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1500</v>
      </c>
      <c r="N36" s="280">
        <f>K36/M36</f>
        <v>32</v>
      </c>
    </row>
    <row r="37" spans="1:14">
      <c r="A37" s="119" t="s">
        <v>361</v>
      </c>
      <c r="B37" s="869" t="str">
        <f>VLOOKUP(A37,EQUIPOS!A7:D154,3,FALSE)</f>
        <v>Vehículo delineador</v>
      </c>
      <c r="C37" s="870"/>
      <c r="D37" s="870"/>
      <c r="E37" s="870"/>
      <c r="F37" s="870"/>
      <c r="G37" s="870"/>
      <c r="H37" s="871"/>
      <c r="I37" s="429"/>
      <c r="J37" s="430"/>
      <c r="K37" s="277">
        <f>VLOOKUP(A37,EQUIPOS!A7:D164,4,FALSE)</f>
        <v>136063.21839080463</v>
      </c>
      <c r="L37" s="343"/>
      <c r="M37" s="344">
        <v>1500</v>
      </c>
      <c r="N37" s="280">
        <f>K37/M37</f>
        <v>90.708812260536419</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0.21278002169208332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122.9215922822285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5950</v>
      </c>
      <c r="N48" s="280">
        <f>K48*M48</f>
        <v>273.7</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77350</v>
      </c>
      <c r="N49" s="280">
        <f>K49*M49</f>
        <v>1082.9000000000001</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22396.432230458624</v>
      </c>
      <c r="N50" s="280">
        <f>K50*M50</f>
        <v>9.6304658590972085</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1366.2304658590974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21.278002169208332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1510.4300603105341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302.08601206210682</v>
      </c>
      <c r="M84" s="856"/>
      <c r="N84" s="57"/>
    </row>
    <row r="85" spans="1:14">
      <c r="B85" s="95" t="s">
        <v>1057</v>
      </c>
      <c r="C85" s="96"/>
      <c r="D85" s="96"/>
      <c r="E85" s="96"/>
      <c r="F85" s="96"/>
      <c r="G85" s="96"/>
      <c r="H85" s="96"/>
      <c r="I85" s="93"/>
      <c r="J85" s="94"/>
      <c r="K85" s="312">
        <v>0.05</v>
      </c>
      <c r="L85" s="855">
        <f>N79*K85</f>
        <v>75.521503015526704</v>
      </c>
      <c r="M85" s="856"/>
      <c r="N85" s="57"/>
    </row>
    <row r="86" spans="1:14" ht="15.75" thickBot="1">
      <c r="B86" s="97" t="s">
        <v>1058</v>
      </c>
      <c r="C86" s="98"/>
      <c r="D86" s="98"/>
      <c r="E86" s="98"/>
      <c r="F86" s="98"/>
      <c r="G86" s="98"/>
      <c r="H86" s="98"/>
      <c r="I86" s="99"/>
      <c r="J86" s="100"/>
      <c r="K86" s="313">
        <v>0.05</v>
      </c>
      <c r="L86" s="857">
        <f>N79*K86</f>
        <v>75.521503015526704</v>
      </c>
      <c r="M86" s="858"/>
      <c r="N86" s="57"/>
    </row>
    <row r="87" spans="1:14" ht="15.75" thickBot="1">
      <c r="B87" s="820" t="s">
        <v>1037</v>
      </c>
      <c r="C87" s="821"/>
      <c r="D87" s="821"/>
      <c r="E87" s="821"/>
      <c r="F87" s="821"/>
      <c r="G87" s="821"/>
      <c r="H87" s="821"/>
      <c r="I87" s="821"/>
      <c r="J87" s="821"/>
      <c r="K87" s="821"/>
      <c r="L87" s="821"/>
      <c r="M87" s="822"/>
      <c r="N87" s="58">
        <f>L84+L85+L86</f>
        <v>453.12901809316025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1963.5590784036945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1200</v>
      </c>
      <c r="N36" s="280">
        <f>K36/M36</f>
        <v>40</v>
      </c>
    </row>
    <row r="37" spans="1:14">
      <c r="A37" s="119" t="s">
        <v>201</v>
      </c>
      <c r="B37" s="869" t="str">
        <f>VLOOKUP(A37,EQUIPOS!A7:D154,3,FALSE)</f>
        <v>Equipo autopropulsado para pintura termoplástica</v>
      </c>
      <c r="C37" s="870"/>
      <c r="D37" s="870"/>
      <c r="E37" s="870"/>
      <c r="F37" s="870"/>
      <c r="G37" s="870"/>
      <c r="H37" s="871"/>
      <c r="I37" s="429"/>
      <c r="J37" s="430"/>
      <c r="K37" s="277">
        <f>VLOOKUP(A37,EQUIPOS!A7:D164,4,FALSE)</f>
        <v>133442.74159216689</v>
      </c>
      <c r="L37" s="343"/>
      <c r="M37" s="344">
        <v>1200</v>
      </c>
      <c r="N37" s="280">
        <f>K37/M37</f>
        <v>111.20228466013907</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0.37236503796114584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151.57464969810022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5950</v>
      </c>
      <c r="N48" s="280">
        <f>K48*M48</f>
        <v>642.6</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8266.319532332911</v>
      </c>
      <c r="N49" s="280">
        <f>K49*M49</f>
        <v>644.77292352196707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1287.3729235219671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37.236503796114583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1476.1840770161821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295.23681540323645</v>
      </c>
      <c r="M84" s="856"/>
      <c r="N84" s="57"/>
    </row>
    <row r="85" spans="1:14">
      <c r="B85" s="95" t="s">
        <v>1057</v>
      </c>
      <c r="C85" s="96"/>
      <c r="D85" s="96"/>
      <c r="E85" s="96"/>
      <c r="F85" s="96"/>
      <c r="G85" s="96"/>
      <c r="H85" s="96"/>
      <c r="I85" s="93"/>
      <c r="J85" s="94"/>
      <c r="K85" s="312">
        <v>0.05</v>
      </c>
      <c r="L85" s="855">
        <f>N79*K85</f>
        <v>73.809203850809112</v>
      </c>
      <c r="M85" s="856"/>
      <c r="N85" s="57"/>
    </row>
    <row r="86" spans="1:14" ht="15.75" thickBot="1">
      <c r="B86" s="97" t="s">
        <v>1058</v>
      </c>
      <c r="C86" s="98"/>
      <c r="D86" s="98"/>
      <c r="E86" s="98"/>
      <c r="F86" s="98"/>
      <c r="G86" s="98"/>
      <c r="H86" s="98"/>
      <c r="I86" s="99"/>
      <c r="J86" s="100"/>
      <c r="K86" s="313">
        <v>0.05</v>
      </c>
      <c r="L86" s="857">
        <f>N79*K86</f>
        <v>73.809203850809112</v>
      </c>
      <c r="M86" s="858"/>
      <c r="N86" s="57"/>
    </row>
    <row r="87" spans="1:14" ht="15.75" thickBot="1">
      <c r="B87" s="820" t="s">
        <v>1037</v>
      </c>
      <c r="C87" s="821"/>
      <c r="D87" s="821"/>
      <c r="E87" s="821"/>
      <c r="F87" s="821"/>
      <c r="G87" s="821"/>
      <c r="H87" s="821"/>
      <c r="I87" s="821"/>
      <c r="J87" s="821"/>
      <c r="K87" s="821"/>
      <c r="L87" s="821"/>
      <c r="M87" s="822"/>
      <c r="N87" s="58">
        <f>L84+L85+L86</f>
        <v>442.8552231048547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1919.0393001210368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199</v>
      </c>
      <c r="B36" s="869" t="str">
        <f>VLOOKUP(A36,EQUIPOS!A6:D154,3,FALSE)</f>
        <v xml:space="preserve">Equipo de pintura (Compresor), Presión máxima de trabajo 3300 psi.
</v>
      </c>
      <c r="C36" s="870"/>
      <c r="D36" s="870"/>
      <c r="E36" s="870"/>
      <c r="F36" s="870"/>
      <c r="G36" s="870"/>
      <c r="H36" s="871"/>
      <c r="I36" s="275"/>
      <c r="J36" s="276"/>
      <c r="K36" s="277">
        <f>VLOOKUP(A36,EQUIPOS!A6:D163,4,FALSE)</f>
        <v>19500</v>
      </c>
      <c r="L36" s="278"/>
      <c r="M36" s="344">
        <v>6.1</v>
      </c>
      <c r="N36" s="280">
        <f>K36/M36</f>
        <v>3196.7213114754099</v>
      </c>
    </row>
    <row r="37" spans="1:14">
      <c r="A37" s="119" t="s">
        <v>138</v>
      </c>
      <c r="B37" s="869" t="str">
        <f>VLOOKUP(A37,EQUIPOS!A7:D154,3,FALSE)</f>
        <v>Camioneta D-300</v>
      </c>
      <c r="C37" s="870"/>
      <c r="D37" s="870"/>
      <c r="E37" s="870"/>
      <c r="F37" s="870"/>
      <c r="G37" s="870"/>
      <c r="H37" s="871"/>
      <c r="I37" s="429"/>
      <c r="J37" s="430"/>
      <c r="K37" s="277">
        <f>VLOOKUP(A37,EQUIPOS!A7:D164,4,FALSE)</f>
        <v>48000</v>
      </c>
      <c r="L37" s="343"/>
      <c r="M37" s="344">
        <v>6.1</v>
      </c>
      <c r="N37" s="280">
        <f>K37/M37</f>
        <v>7868.8524590163943</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73.252138615307373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11138.825909107112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5950</v>
      </c>
      <c r="N48" s="280">
        <f>K48*M48</f>
        <v>2272.9</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22396.432230458624</v>
      </c>
      <c r="N49" s="280">
        <f>K49*M49</f>
        <v>1119.8216115229313</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77350</v>
      </c>
      <c r="N50" s="280">
        <f>K50*M50</f>
        <v>9282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12674.721611522931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862"/>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7325.2138615307376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31138.761382160781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6227.7522764321566</v>
      </c>
      <c r="M84" s="856"/>
      <c r="N84" s="57"/>
    </row>
    <row r="85" spans="1:14">
      <c r="B85" s="95" t="s">
        <v>1057</v>
      </c>
      <c r="C85" s="96"/>
      <c r="D85" s="96"/>
      <c r="E85" s="96"/>
      <c r="F85" s="96"/>
      <c r="G85" s="96"/>
      <c r="H85" s="96"/>
      <c r="I85" s="93"/>
      <c r="J85" s="94"/>
      <c r="K85" s="312">
        <v>0.05</v>
      </c>
      <c r="L85" s="855">
        <f>N79*K85</f>
        <v>1556.9380691080391</v>
      </c>
      <c r="M85" s="856"/>
      <c r="N85" s="57"/>
    </row>
    <row r="86" spans="1:14" ht="15.75" thickBot="1">
      <c r="B86" s="97" t="s">
        <v>1058</v>
      </c>
      <c r="C86" s="98"/>
      <c r="D86" s="98"/>
      <c r="E86" s="98"/>
      <c r="F86" s="98"/>
      <c r="G86" s="98"/>
      <c r="H86" s="98"/>
      <c r="I86" s="99"/>
      <c r="J86" s="100"/>
      <c r="K86" s="313">
        <v>0.05</v>
      </c>
      <c r="L86" s="857">
        <f>N79*K86</f>
        <v>1556.9380691080391</v>
      </c>
      <c r="M86" s="858"/>
      <c r="N86" s="57"/>
    </row>
    <row r="87" spans="1:14" ht="15.75" thickBot="1">
      <c r="B87" s="820" t="s">
        <v>1037</v>
      </c>
      <c r="C87" s="821"/>
      <c r="D87" s="821"/>
      <c r="E87" s="821"/>
      <c r="F87" s="821"/>
      <c r="G87" s="821"/>
      <c r="H87" s="821"/>
      <c r="I87" s="821"/>
      <c r="J87" s="821"/>
      <c r="K87" s="821"/>
      <c r="L87" s="821"/>
      <c r="M87" s="822"/>
      <c r="N87" s="58">
        <f>L84+L85+L86</f>
        <v>9341.628414648234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40480.389796809017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6</v>
      </c>
      <c r="N36" s="280">
        <f>K36/M36</f>
        <v>8000</v>
      </c>
    </row>
    <row r="37" spans="1:14">
      <c r="A37" s="119" t="s">
        <v>1795</v>
      </c>
      <c r="B37" s="869" t="str">
        <f>VLOOKUP(A37,EQUIPOS!A7:D154,3,FALSE)</f>
        <v>Caldera para pintura termoplástica</v>
      </c>
      <c r="C37" s="870"/>
      <c r="D37" s="870"/>
      <c r="E37" s="870"/>
      <c r="F37" s="870"/>
      <c r="G37" s="870"/>
      <c r="H37" s="871"/>
      <c r="I37" s="429"/>
      <c r="J37" s="430"/>
      <c r="K37" s="277">
        <f>VLOOKUP(A37,EQUIPOS!A7:D164,4,FALSE)</f>
        <v>51323.852277564933</v>
      </c>
      <c r="L37" s="343"/>
      <c r="M37" s="344">
        <v>6</v>
      </c>
      <c r="N37" s="280">
        <f>K37/M37</f>
        <v>8553.975379594156</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85.112008676833327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16639.087388270993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5950</v>
      </c>
      <c r="N48" s="280">
        <f>K48*M48</f>
        <v>5355</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8266.319532332911</v>
      </c>
      <c r="N49" s="280">
        <f>K49*M49</f>
        <v>5373.1076960163928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10728.107696016392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35878.395951970713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7175.679190394143</v>
      </c>
      <c r="M84" s="856"/>
      <c r="N84" s="57"/>
    </row>
    <row r="85" spans="1:14">
      <c r="B85" s="95" t="s">
        <v>1057</v>
      </c>
      <c r="C85" s="96"/>
      <c r="D85" s="96"/>
      <c r="E85" s="96"/>
      <c r="F85" s="96"/>
      <c r="G85" s="96"/>
      <c r="H85" s="96"/>
      <c r="I85" s="93"/>
      <c r="J85" s="94"/>
      <c r="K85" s="312">
        <v>0.05</v>
      </c>
      <c r="L85" s="855">
        <f>N79*K85</f>
        <v>1793.9197975985358</v>
      </c>
      <c r="M85" s="856"/>
      <c r="N85" s="57"/>
    </row>
    <row r="86" spans="1:14" ht="15.75" thickBot="1">
      <c r="B86" s="97" t="s">
        <v>1058</v>
      </c>
      <c r="C86" s="98"/>
      <c r="D86" s="98"/>
      <c r="E86" s="98"/>
      <c r="F86" s="98"/>
      <c r="G86" s="98"/>
      <c r="H86" s="98"/>
      <c r="I86" s="99"/>
      <c r="J86" s="100"/>
      <c r="K86" s="313">
        <v>0.05</v>
      </c>
      <c r="L86" s="857">
        <f>N79*K86</f>
        <v>1793.9197975985358</v>
      </c>
      <c r="M86" s="858"/>
      <c r="N86" s="57"/>
    </row>
    <row r="87" spans="1:14" ht="15.75" thickBot="1">
      <c r="B87" s="820" t="s">
        <v>1037</v>
      </c>
      <c r="C87" s="821"/>
      <c r="D87" s="821"/>
      <c r="E87" s="821"/>
      <c r="F87" s="821"/>
      <c r="G87" s="821"/>
      <c r="H87" s="821"/>
      <c r="I87" s="821"/>
      <c r="J87" s="821"/>
      <c r="K87" s="821"/>
      <c r="L87" s="821"/>
      <c r="M87" s="822"/>
      <c r="N87" s="58">
        <f>L84+L85+L86</f>
        <v>10763.518785591214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46641.914737561929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250</v>
      </c>
      <c r="N36" s="280">
        <f>K36/M36</f>
        <v>192</v>
      </c>
    </row>
    <row r="37" spans="1:14">
      <c r="A37" s="119" t="s">
        <v>251</v>
      </c>
      <c r="B37" s="869" t="str">
        <f>VLOOKUP(A37,EQUIPOS!A7:D154,3,FALSE)</f>
        <v>Maquina térmica pegatachas</v>
      </c>
      <c r="C37" s="870"/>
      <c r="D37" s="870"/>
      <c r="E37" s="870"/>
      <c r="F37" s="870"/>
      <c r="G37" s="870"/>
      <c r="H37" s="871"/>
      <c r="I37" s="429"/>
      <c r="J37" s="430"/>
      <c r="K37" s="277">
        <f>VLOOKUP(A37,EQUIPOS!A7:D164,4,FALSE)</f>
        <v>32924.073648361009</v>
      </c>
      <c r="L37" s="343"/>
      <c r="M37" s="344">
        <v>250</v>
      </c>
      <c r="N37" s="280">
        <f>K37/M37</f>
        <v>131.69629459344404</v>
      </c>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1.0213441041219999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324.71763869756603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8266.319532332911</v>
      </c>
      <c r="N48" s="280">
        <f>K48*M48</f>
        <v>661.30556258663285</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5355</v>
      </c>
      <c r="N49" s="280">
        <f>K49*M49</f>
        <v>5355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6016.3055625866327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6443.1576116963988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1288.6315223392799</v>
      </c>
      <c r="M84" s="856"/>
      <c r="N84" s="57"/>
    </row>
    <row r="85" spans="1:14">
      <c r="B85" s="95" t="s">
        <v>1057</v>
      </c>
      <c r="C85" s="96"/>
      <c r="D85" s="96"/>
      <c r="E85" s="96"/>
      <c r="F85" s="96"/>
      <c r="G85" s="96"/>
      <c r="H85" s="96"/>
      <c r="I85" s="93"/>
      <c r="J85" s="94"/>
      <c r="K85" s="312">
        <v>0.05</v>
      </c>
      <c r="L85" s="855">
        <f>N79*K85</f>
        <v>322.15788058481996</v>
      </c>
      <c r="M85" s="856"/>
      <c r="N85" s="57"/>
    </row>
    <row r="86" spans="1:14" ht="15.75" thickBot="1">
      <c r="B86" s="97" t="s">
        <v>1058</v>
      </c>
      <c r="C86" s="98"/>
      <c r="D86" s="98"/>
      <c r="E86" s="98"/>
      <c r="F86" s="98"/>
      <c r="G86" s="98"/>
      <c r="H86" s="98"/>
      <c r="I86" s="99"/>
      <c r="J86" s="100"/>
      <c r="K86" s="313">
        <v>0.05</v>
      </c>
      <c r="L86" s="857">
        <f>N79*K86</f>
        <v>322.15788058481996</v>
      </c>
      <c r="M86" s="858"/>
      <c r="N86" s="57"/>
    </row>
    <row r="87" spans="1:14" ht="15.75" thickBot="1">
      <c r="B87" s="820" t="s">
        <v>1037</v>
      </c>
      <c r="C87" s="821"/>
      <c r="D87" s="821"/>
      <c r="E87" s="821"/>
      <c r="F87" s="821"/>
      <c r="G87" s="821"/>
      <c r="H87" s="821"/>
      <c r="I87" s="821"/>
      <c r="J87" s="821"/>
      <c r="K87" s="821"/>
      <c r="L87" s="821"/>
      <c r="M87" s="822"/>
      <c r="N87" s="58">
        <f>L84+L85+L86</f>
        <v>1932.9472835089196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8376.1048952053188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3.75</v>
      </c>
      <c r="N36" s="280">
        <f>K36/M36</f>
        <v>12800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85.112008676833327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12885.112008676833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142800</v>
      </c>
      <c r="N48" s="280">
        <f>K48*M48</f>
        <v>142800</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297202.5</v>
      </c>
      <c r="N49" s="280">
        <f>K49*M49</f>
        <v>297202.5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329299.18</v>
      </c>
      <c r="N50" s="280">
        <f>K50*M50</f>
        <v>9878.9753999999994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449881.4754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471277.78827636014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94255.55765527203</v>
      </c>
      <c r="M84" s="856"/>
      <c r="N84" s="57"/>
    </row>
    <row r="85" spans="1:14">
      <c r="B85" s="95" t="s">
        <v>1057</v>
      </c>
      <c r="C85" s="96"/>
      <c r="D85" s="96"/>
      <c r="E85" s="96"/>
      <c r="F85" s="96"/>
      <c r="G85" s="96"/>
      <c r="H85" s="96"/>
      <c r="I85" s="93"/>
      <c r="J85" s="94"/>
      <c r="K85" s="312">
        <v>0.05</v>
      </c>
      <c r="L85" s="855">
        <f>N79*K85</f>
        <v>23563.889413818008</v>
      </c>
      <c r="M85" s="856"/>
      <c r="N85" s="57"/>
    </row>
    <row r="86" spans="1:14" ht="15.75" thickBot="1">
      <c r="B86" s="97" t="s">
        <v>1058</v>
      </c>
      <c r="C86" s="98"/>
      <c r="D86" s="98"/>
      <c r="E86" s="98"/>
      <c r="F86" s="98"/>
      <c r="G86" s="98"/>
      <c r="H86" s="98"/>
      <c r="I86" s="99"/>
      <c r="J86" s="100"/>
      <c r="K86" s="313">
        <v>0.05</v>
      </c>
      <c r="L86" s="857">
        <f>N79*K86</f>
        <v>23563.889413818008</v>
      </c>
      <c r="M86" s="858"/>
      <c r="N86" s="57"/>
    </row>
    <row r="87" spans="1:14" ht="15.75" thickBot="1">
      <c r="B87" s="820" t="s">
        <v>1037</v>
      </c>
      <c r="C87" s="821"/>
      <c r="D87" s="821"/>
      <c r="E87" s="821"/>
      <c r="F87" s="821"/>
      <c r="G87" s="821"/>
      <c r="H87" s="821"/>
      <c r="I87" s="821"/>
      <c r="J87" s="821"/>
      <c r="K87" s="821"/>
      <c r="L87" s="821"/>
      <c r="M87" s="822"/>
      <c r="N87" s="58">
        <f>L84+L85+L86</f>
        <v>141383.33648290805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612661.12475926825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8.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3.75</v>
      </c>
      <c r="N36" s="280">
        <f>K36/M36</f>
        <v>12800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85.112008676833327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12885.112008676833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142800</v>
      </c>
      <c r="N48" s="280">
        <f>K48*M48</f>
        <v>142800</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181772.5</v>
      </c>
      <c r="N49" s="280">
        <f>K49*M49</f>
        <v>181772.5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329299.18</v>
      </c>
      <c r="N50" s="280">
        <f>K50*M50</f>
        <v>9878.9753999999994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334451.4754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355847.78827636014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71169.55765527203</v>
      </c>
      <c r="M84" s="856"/>
      <c r="N84" s="57"/>
    </row>
    <row r="85" spans="1:14">
      <c r="B85" s="95" t="s">
        <v>1057</v>
      </c>
      <c r="C85" s="96"/>
      <c r="D85" s="96"/>
      <c r="E85" s="96"/>
      <c r="F85" s="96"/>
      <c r="G85" s="96"/>
      <c r="H85" s="96"/>
      <c r="I85" s="93"/>
      <c r="J85" s="94"/>
      <c r="K85" s="312">
        <v>0.05</v>
      </c>
      <c r="L85" s="855">
        <f>N79*K85</f>
        <v>17792.389413818008</v>
      </c>
      <c r="M85" s="856"/>
      <c r="N85" s="57"/>
    </row>
    <row r="86" spans="1:14" ht="15.75" thickBot="1">
      <c r="B86" s="97" t="s">
        <v>1058</v>
      </c>
      <c r="C86" s="98"/>
      <c r="D86" s="98"/>
      <c r="E86" s="98"/>
      <c r="F86" s="98"/>
      <c r="G86" s="98"/>
      <c r="H86" s="98"/>
      <c r="I86" s="99"/>
      <c r="J86" s="100"/>
      <c r="K86" s="313">
        <v>0.05</v>
      </c>
      <c r="L86" s="857">
        <f>N79*K86</f>
        <v>17792.389413818008</v>
      </c>
      <c r="M86" s="858"/>
      <c r="N86" s="57"/>
    </row>
    <row r="87" spans="1:14" ht="15.75" thickBot="1">
      <c r="B87" s="820" t="s">
        <v>1037</v>
      </c>
      <c r="C87" s="821"/>
      <c r="D87" s="821"/>
      <c r="E87" s="821"/>
      <c r="F87" s="821"/>
      <c r="G87" s="821"/>
      <c r="H87" s="821"/>
      <c r="I87" s="821"/>
      <c r="J87" s="821"/>
      <c r="K87" s="821"/>
      <c r="L87" s="821"/>
      <c r="M87" s="822"/>
      <c r="N87" s="58">
        <f>L84+L85+L86</f>
        <v>106754.33648290804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462602.12475926819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3</v>
      </c>
      <c r="N36" s="280">
        <f>K36/M36</f>
        <v>16000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42.55600433841667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16042.556004338418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333200</v>
      </c>
      <c r="N48" s="280">
        <f>K48*M48</f>
        <v>333200</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329299.18</v>
      </c>
      <c r="N49" s="280">
        <f>K49*M49</f>
        <v>19757.950799999999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352957.95079999999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373256.10723818006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74651.22144763601</v>
      </c>
      <c r="M84" s="856"/>
      <c r="N84" s="57"/>
    </row>
    <row r="85" spans="1:14">
      <c r="B85" s="95" t="s">
        <v>1057</v>
      </c>
      <c r="C85" s="96"/>
      <c r="D85" s="96"/>
      <c r="E85" s="96"/>
      <c r="F85" s="96"/>
      <c r="G85" s="96"/>
      <c r="H85" s="96"/>
      <c r="I85" s="93"/>
      <c r="J85" s="94"/>
      <c r="K85" s="312">
        <v>0.05</v>
      </c>
      <c r="L85" s="855">
        <f>N79*K85</f>
        <v>18662.805361909002</v>
      </c>
      <c r="M85" s="856"/>
      <c r="N85" s="57"/>
    </row>
    <row r="86" spans="1:14" ht="15.75" thickBot="1">
      <c r="B86" s="97" t="s">
        <v>1058</v>
      </c>
      <c r="C86" s="98"/>
      <c r="D86" s="98"/>
      <c r="E86" s="98"/>
      <c r="F86" s="98"/>
      <c r="G86" s="98"/>
      <c r="H86" s="98"/>
      <c r="I86" s="99"/>
      <c r="J86" s="100"/>
      <c r="K86" s="313">
        <v>0.05</v>
      </c>
      <c r="L86" s="857">
        <f>N79*K86</f>
        <v>18662.805361909002</v>
      </c>
      <c r="M86" s="858"/>
      <c r="N86" s="57"/>
    </row>
    <row r="87" spans="1:14" ht="15.75" thickBot="1">
      <c r="B87" s="820" t="s">
        <v>1037</v>
      </c>
      <c r="C87" s="821"/>
      <c r="D87" s="821"/>
      <c r="E87" s="821"/>
      <c r="F87" s="821"/>
      <c r="G87" s="821"/>
      <c r="H87" s="821"/>
      <c r="I87" s="821"/>
      <c r="J87" s="821"/>
      <c r="K87" s="821"/>
      <c r="L87" s="821"/>
      <c r="M87" s="822"/>
      <c r="N87" s="58">
        <f>L84+L85+L86</f>
        <v>111976.83217145402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485232.9394096341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135</v>
      </c>
      <c r="B36" s="869" t="str">
        <f>VLOOKUP(A36,EQUIPOS!A6:D154,3,FALSE)</f>
        <v>Camión 350</v>
      </c>
      <c r="C36" s="870"/>
      <c r="D36" s="870"/>
      <c r="E36" s="870"/>
      <c r="F36" s="870"/>
      <c r="G36" s="870"/>
      <c r="H36" s="871"/>
      <c r="I36" s="275"/>
      <c r="J36" s="276"/>
      <c r="K36" s="277">
        <f>VLOOKUP(A36,EQUIPOS!A6:D163,4,FALSE)</f>
        <v>35800</v>
      </c>
      <c r="L36" s="278"/>
      <c r="M36" s="344">
        <v>6.25</v>
      </c>
      <c r="N36" s="280">
        <f>K36/M36</f>
        <v>5728</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306.40323123659999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6034.4032312365998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101150</v>
      </c>
      <c r="N48" s="280">
        <f>K48*M48</f>
        <v>25287.5</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235620</v>
      </c>
      <c r="N49" s="280">
        <f>K49*M49</f>
        <v>57050.847457627118</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82338.347457627126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6128.0646247320001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94500.815313595725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18900.163062719144</v>
      </c>
      <c r="M84" s="856"/>
      <c r="N84" s="57"/>
    </row>
    <row r="85" spans="1:14">
      <c r="B85" s="95" t="s">
        <v>1057</v>
      </c>
      <c r="C85" s="96"/>
      <c r="D85" s="96"/>
      <c r="E85" s="96"/>
      <c r="F85" s="96"/>
      <c r="G85" s="96"/>
      <c r="H85" s="96"/>
      <c r="I85" s="93"/>
      <c r="J85" s="94"/>
      <c r="K85" s="312">
        <v>0.05</v>
      </c>
      <c r="L85" s="855">
        <f>N79*K85</f>
        <v>4725.0407656797861</v>
      </c>
      <c r="M85" s="856"/>
      <c r="N85" s="57"/>
    </row>
    <row r="86" spans="1:14" ht="15.75" thickBot="1">
      <c r="B86" s="97" t="s">
        <v>1058</v>
      </c>
      <c r="C86" s="98"/>
      <c r="D86" s="98"/>
      <c r="E86" s="98"/>
      <c r="F86" s="98"/>
      <c r="G86" s="98"/>
      <c r="H86" s="98"/>
      <c r="I86" s="99"/>
      <c r="J86" s="100"/>
      <c r="K86" s="313">
        <v>0.05</v>
      </c>
      <c r="L86" s="857">
        <f>N79*K86</f>
        <v>4725.0407656797861</v>
      </c>
      <c r="M86" s="858"/>
      <c r="N86" s="57"/>
    </row>
    <row r="87" spans="1:14" ht="15.75" thickBot="1">
      <c r="B87" s="820" t="s">
        <v>1037</v>
      </c>
      <c r="C87" s="821"/>
      <c r="D87" s="821"/>
      <c r="E87" s="821"/>
      <c r="F87" s="821"/>
      <c r="G87" s="821"/>
      <c r="H87" s="821"/>
      <c r="I87" s="821"/>
      <c r="J87" s="821"/>
      <c r="K87" s="821"/>
      <c r="L87" s="821"/>
      <c r="M87" s="822"/>
      <c r="N87" s="58">
        <f>L84+L85+L86</f>
        <v>28350.244594078718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122851.05990767444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34.044803470733335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76351.473512927128</v>
      </c>
      <c r="N48" s="280">
        <f>K48*M48</f>
        <v>76351.473512927128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76351.473512927128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3404.4803470733332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79789.998663471197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15957.999732694239</v>
      </c>
      <c r="M84" s="856"/>
      <c r="N84" s="57"/>
    </row>
    <row r="85" spans="1:14">
      <c r="B85" s="95" t="s">
        <v>1057</v>
      </c>
      <c r="C85" s="96"/>
      <c r="D85" s="96"/>
      <c r="E85" s="96"/>
      <c r="F85" s="96"/>
      <c r="G85" s="96"/>
      <c r="H85" s="96"/>
      <c r="I85" s="93"/>
      <c r="J85" s="94"/>
      <c r="K85" s="312">
        <v>0.05</v>
      </c>
      <c r="L85" s="855">
        <f>N79*K85</f>
        <v>3989.4999331735598</v>
      </c>
      <c r="M85" s="856"/>
      <c r="N85" s="57"/>
    </row>
    <row r="86" spans="1:14" ht="15.75" thickBot="1">
      <c r="B86" s="97" t="s">
        <v>1058</v>
      </c>
      <c r="C86" s="98"/>
      <c r="D86" s="98"/>
      <c r="E86" s="98"/>
      <c r="F86" s="98"/>
      <c r="G86" s="98"/>
      <c r="H86" s="98"/>
      <c r="I86" s="99"/>
      <c r="J86" s="100"/>
      <c r="K86" s="313">
        <v>0.05</v>
      </c>
      <c r="L86" s="857">
        <f>N79*K86</f>
        <v>3989.4999331735598</v>
      </c>
      <c r="M86" s="858"/>
      <c r="N86" s="57"/>
    </row>
    <row r="87" spans="1:14" ht="15.75" thickBot="1">
      <c r="B87" s="820" t="s">
        <v>1037</v>
      </c>
      <c r="C87" s="821"/>
      <c r="D87" s="821"/>
      <c r="E87" s="821"/>
      <c r="F87" s="821"/>
      <c r="G87" s="821"/>
      <c r="H87" s="821"/>
      <c r="I87" s="821"/>
      <c r="J87" s="821"/>
      <c r="K87" s="821"/>
      <c r="L87" s="821"/>
      <c r="M87" s="822"/>
      <c r="N87" s="58">
        <f>L84+L85+L86</f>
        <v>23936.999599041359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103726.99826251256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35.218762211103453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69225.335985053927</v>
      </c>
      <c r="N48" s="280">
        <f>K48*M48</f>
        <v>69225.335985053927</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69225.335985053927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72782.430968375382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14556.486193675077</v>
      </c>
      <c r="M84" s="856"/>
      <c r="N84" s="57"/>
    </row>
    <row r="85" spans="1:14">
      <c r="B85" s="95" t="s">
        <v>1057</v>
      </c>
      <c r="C85" s="96"/>
      <c r="D85" s="96"/>
      <c r="E85" s="96"/>
      <c r="F85" s="96"/>
      <c r="G85" s="96"/>
      <c r="H85" s="96"/>
      <c r="I85" s="93"/>
      <c r="J85" s="94"/>
      <c r="K85" s="312">
        <v>0.05</v>
      </c>
      <c r="L85" s="855">
        <f>N79*K85</f>
        <v>3639.1215484187692</v>
      </c>
      <c r="M85" s="856"/>
      <c r="N85" s="57"/>
    </row>
    <row r="86" spans="1:14" ht="15.75" thickBot="1">
      <c r="B86" s="97" t="s">
        <v>1058</v>
      </c>
      <c r="C86" s="98"/>
      <c r="D86" s="98"/>
      <c r="E86" s="98"/>
      <c r="F86" s="98"/>
      <c r="G86" s="98"/>
      <c r="H86" s="98"/>
      <c r="I86" s="99"/>
      <c r="J86" s="100"/>
      <c r="K86" s="313">
        <v>0.05</v>
      </c>
      <c r="L86" s="857">
        <f>N79*K86</f>
        <v>3639.1215484187692</v>
      </c>
      <c r="M86" s="858"/>
      <c r="N86" s="57"/>
    </row>
    <row r="87" spans="1:14" ht="15.75" thickBot="1">
      <c r="B87" s="820" t="s">
        <v>1037</v>
      </c>
      <c r="C87" s="821"/>
      <c r="D87" s="821"/>
      <c r="E87" s="821"/>
      <c r="F87" s="821"/>
      <c r="G87" s="821"/>
      <c r="H87" s="821"/>
      <c r="I87" s="821"/>
      <c r="J87" s="821"/>
      <c r="K87" s="821"/>
      <c r="L87" s="821"/>
      <c r="M87" s="822"/>
      <c r="N87" s="58">
        <f>L84+L85+L86</f>
        <v>21834.729290512616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94617.160258888005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35.218762211103453</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18445</v>
      </c>
      <c r="N48" s="280">
        <f>K48*M48</f>
        <v>18445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18445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22002.094983321451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4400.4189966642907</v>
      </c>
      <c r="M84" s="856"/>
      <c r="N84" s="57"/>
    </row>
    <row r="85" spans="1:14">
      <c r="B85" s="95" t="s">
        <v>1057</v>
      </c>
      <c r="C85" s="96"/>
      <c r="D85" s="96"/>
      <c r="E85" s="96"/>
      <c r="F85" s="96"/>
      <c r="G85" s="96"/>
      <c r="H85" s="96"/>
      <c r="I85" s="93"/>
      <c r="J85" s="94"/>
      <c r="K85" s="312">
        <v>0.05</v>
      </c>
      <c r="L85" s="855">
        <f>N79*K85</f>
        <v>1100.1047491660727</v>
      </c>
      <c r="M85" s="856"/>
      <c r="N85" s="57"/>
    </row>
    <row r="86" spans="1:14" ht="15.75" thickBot="1">
      <c r="B86" s="97" t="s">
        <v>1058</v>
      </c>
      <c r="C86" s="98"/>
      <c r="D86" s="98"/>
      <c r="E86" s="98"/>
      <c r="F86" s="98"/>
      <c r="G86" s="98"/>
      <c r="H86" s="98"/>
      <c r="I86" s="99"/>
      <c r="J86" s="100"/>
      <c r="K86" s="313">
        <v>0.05</v>
      </c>
      <c r="L86" s="857">
        <f>N79*K86</f>
        <v>1100.1047491660727</v>
      </c>
      <c r="M86" s="858"/>
      <c r="N86" s="57"/>
    </row>
    <row r="87" spans="1:14" ht="15.75" thickBot="1">
      <c r="B87" s="820" t="s">
        <v>1037</v>
      </c>
      <c r="C87" s="821"/>
      <c r="D87" s="821"/>
      <c r="E87" s="821"/>
      <c r="F87" s="821"/>
      <c r="G87" s="821"/>
      <c r="H87" s="821"/>
      <c r="I87" s="821"/>
      <c r="J87" s="821"/>
      <c r="K87" s="821"/>
      <c r="L87" s="821"/>
      <c r="M87" s="822"/>
      <c r="N87" s="58">
        <f>L84+L85+L86</f>
        <v>6600.6284949964365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28602.723478317886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5"/>
      <c r="J36" s="276"/>
      <c r="K36" s="277">
        <f>VLOOKUP(A36,EQUIPOS!A6:D163,4,FALSE)</f>
        <v>7675</v>
      </c>
      <c r="L36" s="278"/>
      <c r="M36" s="344">
        <v>1.25</v>
      </c>
      <c r="N36" s="280">
        <f>K36/M36</f>
        <v>6140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0.02</v>
      </c>
      <c r="N41" s="352">
        <f>N77*M41</f>
        <v>510.67205206099999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6650.6720520609997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2700</v>
      </c>
      <c r="N48" s="280">
        <f>K48*M48</f>
        <v>25920</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360030.93</v>
      </c>
      <c r="N49" s="280">
        <f>K49*M49</f>
        <v>43203.711599999995</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24534.273488820581</v>
      </c>
      <c r="N50" s="280">
        <f>K50*M50</f>
        <v>12267.136744410291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81390.848344410289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113575.12299952129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22715.02459990426</v>
      </c>
      <c r="M84" s="856"/>
      <c r="N84" s="57"/>
    </row>
    <row r="85" spans="1:14">
      <c r="B85" s="95" t="s">
        <v>1057</v>
      </c>
      <c r="C85" s="96"/>
      <c r="D85" s="96"/>
      <c r="E85" s="96"/>
      <c r="F85" s="96"/>
      <c r="G85" s="96"/>
      <c r="H85" s="96"/>
      <c r="I85" s="93"/>
      <c r="J85" s="94"/>
      <c r="K85" s="312">
        <v>0.05</v>
      </c>
      <c r="L85" s="855">
        <f>N79*K85</f>
        <v>5678.756149976065</v>
      </c>
      <c r="M85" s="856"/>
      <c r="N85" s="57"/>
    </row>
    <row r="86" spans="1:14" ht="15.75" thickBot="1">
      <c r="B86" s="97" t="s">
        <v>1058</v>
      </c>
      <c r="C86" s="98"/>
      <c r="D86" s="98"/>
      <c r="E86" s="98"/>
      <c r="F86" s="98"/>
      <c r="G86" s="98"/>
      <c r="H86" s="98"/>
      <c r="I86" s="99"/>
      <c r="J86" s="100"/>
      <c r="K86" s="313">
        <v>0.05</v>
      </c>
      <c r="L86" s="857">
        <f>N79*K86</f>
        <v>5678.756149976065</v>
      </c>
      <c r="M86" s="858"/>
      <c r="N86" s="57"/>
    </row>
    <row r="87" spans="1:14" ht="15.75" thickBot="1">
      <c r="B87" s="820" t="s">
        <v>1037</v>
      </c>
      <c r="C87" s="821"/>
      <c r="D87" s="821"/>
      <c r="E87" s="821"/>
      <c r="F87" s="821"/>
      <c r="G87" s="821"/>
      <c r="H87" s="821"/>
      <c r="I87" s="821"/>
      <c r="J87" s="821"/>
      <c r="K87" s="821"/>
      <c r="L87" s="821"/>
      <c r="M87" s="822"/>
      <c r="N87" s="58">
        <f>L84+L85+L86</f>
        <v>34072.536899856386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147647.65989937767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7.2953150294428575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8925</v>
      </c>
      <c r="N48" s="280">
        <f>K48*M48</f>
        <v>8925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8925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9661.8268179737297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1932.365363594746</v>
      </c>
      <c r="M84" s="856"/>
      <c r="N84" s="57"/>
    </row>
    <row r="85" spans="1:14">
      <c r="B85" s="95" t="s">
        <v>1057</v>
      </c>
      <c r="C85" s="96"/>
      <c r="D85" s="96"/>
      <c r="E85" s="96"/>
      <c r="F85" s="96"/>
      <c r="G85" s="96"/>
      <c r="H85" s="96"/>
      <c r="I85" s="93"/>
      <c r="J85" s="94"/>
      <c r="K85" s="312">
        <v>0.05</v>
      </c>
      <c r="L85" s="855">
        <f>N79*K85</f>
        <v>483.0913408986865</v>
      </c>
      <c r="M85" s="856"/>
      <c r="N85" s="57"/>
    </row>
    <row r="86" spans="1:14" ht="15.75" thickBot="1">
      <c r="B86" s="97" t="s">
        <v>1058</v>
      </c>
      <c r="C86" s="98"/>
      <c r="D86" s="98"/>
      <c r="E86" s="98"/>
      <c r="F86" s="98"/>
      <c r="G86" s="98"/>
      <c r="H86" s="98"/>
      <c r="I86" s="99"/>
      <c r="J86" s="100"/>
      <c r="K86" s="313">
        <v>0.05</v>
      </c>
      <c r="L86" s="857">
        <f>N79*K86</f>
        <v>483.0913408986865</v>
      </c>
      <c r="M86" s="858"/>
      <c r="N86" s="57"/>
    </row>
    <row r="87" spans="1:14" ht="15.75" thickBot="1">
      <c r="B87" s="820" t="s">
        <v>1037</v>
      </c>
      <c r="C87" s="821"/>
      <c r="D87" s="821"/>
      <c r="E87" s="821"/>
      <c r="F87" s="821"/>
      <c r="G87" s="821"/>
      <c r="H87" s="821"/>
      <c r="I87" s="821"/>
      <c r="J87" s="821"/>
      <c r="K87" s="821"/>
      <c r="L87" s="821"/>
      <c r="M87" s="822"/>
      <c r="N87" s="58">
        <f>L84+L85+L86</f>
        <v>2898.5480453921191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12560.374863365849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1017</v>
      </c>
      <c r="L1" s="931" t="s">
        <v>2304</v>
      </c>
      <c r="M1" s="932"/>
      <c r="N1" s="933"/>
    </row>
    <row r="2" spans="2:14" ht="24.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160</v>
      </c>
      <c r="N36" s="280">
        <f>K36/M36</f>
        <v>300</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19.1502019522875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319.15020195228749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29013.559934912308</v>
      </c>
      <c r="N48" s="280">
        <f>K48*M48</f>
        <v>29013.559934912308</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329299.18</v>
      </c>
      <c r="N49" s="280">
        <f>K49*M49</f>
        <v>9878.9753999999994</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38892.535334912303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1915.0201952287498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41126.705732093338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8225.3411464186684</v>
      </c>
      <c r="M84" s="856"/>
      <c r="N84" s="57"/>
    </row>
    <row r="85" spans="1:14">
      <c r="B85" s="95" t="s">
        <v>1057</v>
      </c>
      <c r="C85" s="96"/>
      <c r="D85" s="96"/>
      <c r="E85" s="96"/>
      <c r="F85" s="96"/>
      <c r="G85" s="96"/>
      <c r="H85" s="96"/>
      <c r="I85" s="93"/>
      <c r="J85" s="94"/>
      <c r="K85" s="312">
        <v>0.05</v>
      </c>
      <c r="L85" s="855">
        <f>N79*K85</f>
        <v>2056.3352866046671</v>
      </c>
      <c r="M85" s="856"/>
      <c r="N85" s="57"/>
    </row>
    <row r="86" spans="1:14" ht="15.75" thickBot="1">
      <c r="B86" s="97" t="s">
        <v>1058</v>
      </c>
      <c r="C86" s="98"/>
      <c r="D86" s="98"/>
      <c r="E86" s="98"/>
      <c r="F86" s="98"/>
      <c r="G86" s="98"/>
      <c r="H86" s="98"/>
      <c r="I86" s="99"/>
      <c r="J86" s="100"/>
      <c r="K86" s="313">
        <v>0.05</v>
      </c>
      <c r="L86" s="857">
        <f>N79*K86</f>
        <v>2056.3352866046671</v>
      </c>
      <c r="M86" s="858"/>
      <c r="N86" s="57"/>
    </row>
    <row r="87" spans="1:14" ht="15.75" thickBot="1">
      <c r="B87" s="820" t="s">
        <v>1037</v>
      </c>
      <c r="C87" s="821"/>
      <c r="D87" s="821"/>
      <c r="E87" s="821"/>
      <c r="F87" s="821"/>
      <c r="G87" s="821"/>
      <c r="H87" s="821"/>
      <c r="I87" s="821"/>
      <c r="J87" s="821"/>
      <c r="K87" s="821"/>
      <c r="L87" s="821"/>
      <c r="M87" s="822"/>
      <c r="N87" s="58">
        <f>L84+L85+L86</f>
        <v>12338.011719628001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53464.717451721343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68.08960694146667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5598</v>
      </c>
      <c r="N48" s="280">
        <f>K48*M48</f>
        <v>223.92000000000002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8856.7709274995468</v>
      </c>
      <c r="N49" s="280">
        <f>K49*M49</f>
        <v>3542.7083709998187</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291.55</v>
      </c>
      <c r="N50" s="280">
        <f>K50*M50</f>
        <v>874.65000000000009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4641.2783709998184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5390.2640473559513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1078.0528094711904</v>
      </c>
      <c r="M84" s="856"/>
      <c r="N84" s="57"/>
    </row>
    <row r="85" spans="1:14">
      <c r="B85" s="95" t="s">
        <v>1057</v>
      </c>
      <c r="C85" s="96"/>
      <c r="D85" s="96"/>
      <c r="E85" s="96"/>
      <c r="F85" s="96"/>
      <c r="G85" s="96"/>
      <c r="H85" s="96"/>
      <c r="I85" s="93"/>
      <c r="J85" s="94"/>
      <c r="K85" s="312">
        <v>0.05</v>
      </c>
      <c r="L85" s="855">
        <f>N79*K85</f>
        <v>269.51320236779759</v>
      </c>
      <c r="M85" s="856"/>
      <c r="N85" s="57"/>
    </row>
    <row r="86" spans="1:14" ht="15.75" thickBot="1">
      <c r="B86" s="97" t="s">
        <v>1058</v>
      </c>
      <c r="C86" s="98"/>
      <c r="D86" s="98"/>
      <c r="E86" s="98"/>
      <c r="F86" s="98"/>
      <c r="G86" s="98"/>
      <c r="H86" s="98"/>
      <c r="I86" s="99"/>
      <c r="J86" s="100"/>
      <c r="K86" s="313">
        <v>0.05</v>
      </c>
      <c r="L86" s="857">
        <f>N79*K86</f>
        <v>269.51320236779759</v>
      </c>
      <c r="M86" s="858"/>
      <c r="N86" s="57"/>
    </row>
    <row r="87" spans="1:14" ht="15.75" thickBot="1">
      <c r="B87" s="820" t="s">
        <v>1037</v>
      </c>
      <c r="C87" s="821"/>
      <c r="D87" s="821"/>
      <c r="E87" s="821"/>
      <c r="F87" s="821"/>
      <c r="G87" s="821"/>
      <c r="H87" s="821"/>
      <c r="I87" s="821"/>
      <c r="J87" s="821"/>
      <c r="K87" s="821"/>
      <c r="L87" s="821"/>
      <c r="M87" s="822"/>
      <c r="N87" s="58">
        <f>L84+L85+L86</f>
        <v>1617.0792142067853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7007.3432615627371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68.08960694146667</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30987</v>
      </c>
      <c r="N48" s="280">
        <f>K48*M48</f>
        <v>12394.800000000001</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291.55</v>
      </c>
      <c r="N49" s="280">
        <f>K49*M49</f>
        <v>874.65000000000009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13269.45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14018.435676356134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2803.6871352712269</v>
      </c>
      <c r="M84" s="856"/>
      <c r="N84" s="57"/>
    </row>
    <row r="85" spans="1:14">
      <c r="B85" s="95" t="s">
        <v>1057</v>
      </c>
      <c r="C85" s="96"/>
      <c r="D85" s="96"/>
      <c r="E85" s="96"/>
      <c r="F85" s="96"/>
      <c r="G85" s="96"/>
      <c r="H85" s="96"/>
      <c r="I85" s="93"/>
      <c r="J85" s="94"/>
      <c r="K85" s="312">
        <v>0.05</v>
      </c>
      <c r="L85" s="855">
        <f>N79*K85</f>
        <v>700.92178381780673</v>
      </c>
      <c r="M85" s="856"/>
      <c r="N85" s="57"/>
    </row>
    <row r="86" spans="1:14" ht="15.75" thickBot="1">
      <c r="B86" s="97" t="s">
        <v>1058</v>
      </c>
      <c r="C86" s="98"/>
      <c r="D86" s="98"/>
      <c r="E86" s="98"/>
      <c r="F86" s="98"/>
      <c r="G86" s="98"/>
      <c r="H86" s="98"/>
      <c r="I86" s="99"/>
      <c r="J86" s="100"/>
      <c r="K86" s="313">
        <v>0.05</v>
      </c>
      <c r="L86" s="857">
        <f>N79*K86</f>
        <v>700.92178381780673</v>
      </c>
      <c r="M86" s="858"/>
      <c r="N86" s="57"/>
    </row>
    <row r="87" spans="1:14" ht="15.75" thickBot="1">
      <c r="B87" s="820" t="s">
        <v>1037</v>
      </c>
      <c r="C87" s="821"/>
      <c r="D87" s="821"/>
      <c r="E87" s="821"/>
      <c r="F87" s="821"/>
      <c r="G87" s="821"/>
      <c r="H87" s="821"/>
      <c r="I87" s="821"/>
      <c r="J87" s="821"/>
      <c r="K87" s="821"/>
      <c r="L87" s="821"/>
      <c r="M87" s="822"/>
      <c r="N87" s="58">
        <f>L84+L85+L86</f>
        <v>4205.5307029068399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18223.966379262973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272.35842776586668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5598</v>
      </c>
      <c r="N48" s="280">
        <f>K48*M48</f>
        <v>447.84000000000003</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8856.7709274995468</v>
      </c>
      <c r="N49" s="280">
        <f>K49*M49</f>
        <v>3542.7083709998187</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291.55</v>
      </c>
      <c r="N50" s="280">
        <f>K50*M50</f>
        <v>874.65000000000009</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19647.779183993247</v>
      </c>
      <c r="N51" s="280">
        <f>K51*M51</f>
        <v>29471.66877598987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34336.867146989687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51"/>
    </row>
    <row r="77" spans="1:15" ht="15.75" thickBot="1">
      <c r="B77" s="820" t="s">
        <v>1037</v>
      </c>
      <c r="C77" s="821"/>
      <c r="D77" s="821"/>
      <c r="E77" s="821"/>
      <c r="F77" s="821"/>
      <c r="G77" s="821"/>
      <c r="H77" s="821"/>
      <c r="I77" s="821"/>
      <c r="J77" s="821"/>
      <c r="K77" s="821"/>
      <c r="L77" s="821"/>
      <c r="M77" s="822"/>
      <c r="N77" s="309">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37332.809852414219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7466.5619704828441</v>
      </c>
      <c r="M84" s="856"/>
      <c r="N84" s="57"/>
    </row>
    <row r="85" spans="1:14">
      <c r="B85" s="95" t="s">
        <v>1057</v>
      </c>
      <c r="C85" s="96"/>
      <c r="D85" s="96"/>
      <c r="E85" s="96"/>
      <c r="F85" s="96"/>
      <c r="G85" s="96"/>
      <c r="H85" s="96"/>
      <c r="I85" s="93"/>
      <c r="J85" s="94"/>
      <c r="K85" s="312">
        <v>0.05</v>
      </c>
      <c r="L85" s="855">
        <f>N79*K85</f>
        <v>1866.640492620711</v>
      </c>
      <c r="M85" s="856"/>
      <c r="N85" s="57"/>
    </row>
    <row r="86" spans="1:14" ht="15.75" thickBot="1">
      <c r="B86" s="97" t="s">
        <v>1058</v>
      </c>
      <c r="C86" s="98"/>
      <c r="D86" s="98"/>
      <c r="E86" s="98"/>
      <c r="F86" s="98"/>
      <c r="G86" s="98"/>
      <c r="H86" s="98"/>
      <c r="I86" s="99"/>
      <c r="J86" s="100"/>
      <c r="K86" s="313">
        <v>0.05</v>
      </c>
      <c r="L86" s="857">
        <f>N79*K86</f>
        <v>1866.640492620711</v>
      </c>
      <c r="M86" s="858"/>
      <c r="N86" s="57"/>
    </row>
    <row r="87" spans="1:14" ht="15.75" thickBot="1">
      <c r="B87" s="820" t="s">
        <v>1037</v>
      </c>
      <c r="C87" s="821"/>
      <c r="D87" s="821"/>
      <c r="E87" s="821"/>
      <c r="F87" s="821"/>
      <c r="G87" s="821"/>
      <c r="H87" s="821"/>
      <c r="I87" s="821"/>
      <c r="J87" s="821"/>
      <c r="K87" s="821"/>
      <c r="L87" s="821"/>
      <c r="M87" s="822"/>
      <c r="N87" s="58">
        <f>L84+L85+L86</f>
        <v>11199.842955724265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48532.652808138482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272.35842776586668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30987</v>
      </c>
      <c r="N48" s="280">
        <f>K48*M48</f>
        <v>12394.800000000001</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291.55</v>
      </c>
      <c r="N49" s="280">
        <f>K49*M49</f>
        <v>874.65000000000009</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19647.779183993247</v>
      </c>
      <c r="N50" s="280">
        <f>K50*M50</f>
        <v>29471.66877598987</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42741.118775989875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45737.061481414406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9147.4122962828824</v>
      </c>
      <c r="M84" s="856"/>
      <c r="N84" s="57"/>
    </row>
    <row r="85" spans="1:14">
      <c r="B85" s="95" t="s">
        <v>1057</v>
      </c>
      <c r="C85" s="96"/>
      <c r="D85" s="96"/>
      <c r="E85" s="96"/>
      <c r="F85" s="96"/>
      <c r="G85" s="96"/>
      <c r="H85" s="96"/>
      <c r="I85" s="93"/>
      <c r="J85" s="94"/>
      <c r="K85" s="312">
        <v>0.05</v>
      </c>
      <c r="L85" s="855">
        <f>N79*K85</f>
        <v>2286.8530740707206</v>
      </c>
      <c r="M85" s="856"/>
      <c r="N85" s="57"/>
    </row>
    <row r="86" spans="1:14" ht="15.75" thickBot="1">
      <c r="B86" s="97" t="s">
        <v>1058</v>
      </c>
      <c r="C86" s="98"/>
      <c r="D86" s="98"/>
      <c r="E86" s="98"/>
      <c r="F86" s="98"/>
      <c r="G86" s="98"/>
      <c r="H86" s="98"/>
      <c r="I86" s="99"/>
      <c r="J86" s="100"/>
      <c r="K86" s="313">
        <v>0.05</v>
      </c>
      <c r="L86" s="857">
        <f>N79*K86</f>
        <v>2286.8530740707206</v>
      </c>
      <c r="M86" s="858"/>
      <c r="N86" s="57"/>
    </row>
    <row r="87" spans="1:14" ht="15.75" thickBot="1">
      <c r="B87" s="820" t="s">
        <v>1037</v>
      </c>
      <c r="C87" s="821"/>
      <c r="D87" s="821"/>
      <c r="E87" s="821"/>
      <c r="F87" s="821"/>
      <c r="G87" s="821"/>
      <c r="H87" s="821"/>
      <c r="I87" s="821"/>
      <c r="J87" s="821"/>
      <c r="K87" s="821"/>
      <c r="L87" s="821"/>
      <c r="M87" s="822"/>
      <c r="N87" s="58">
        <f>L84+L85+L86</f>
        <v>13721.118444424324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59458.179925838733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241</v>
      </c>
      <c r="B36" s="869" t="str">
        <f>VLOOKUP(A36,EQUIPOS!A6:D154,3,FALSE)</f>
        <v>Grúa (capacidad 15 ton)</v>
      </c>
      <c r="C36" s="870"/>
      <c r="D36" s="870"/>
      <c r="E36" s="870"/>
      <c r="F36" s="870"/>
      <c r="G36" s="870"/>
      <c r="H36" s="871"/>
      <c r="I36" s="275"/>
      <c r="J36" s="276"/>
      <c r="K36" s="277">
        <f>VLOOKUP(A36,EQUIPOS!A6:D163,4,FALSE)</f>
        <v>194132.98424861647</v>
      </c>
      <c r="L36" s="278"/>
      <c r="M36" s="344">
        <v>0.75</v>
      </c>
      <c r="N36" s="280">
        <f>K36/M36</f>
        <v>258843.9789981553</v>
      </c>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0.2</v>
      </c>
      <c r="N41" s="352">
        <f>N77*M41</f>
        <v>8511.2008676833339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267355.17986583861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19397</v>
      </c>
      <c r="N48" s="280">
        <f>K48*M48</f>
        <v>19397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19397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42556.004338416664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329308.18420425529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65861.636840851061</v>
      </c>
      <c r="M84" s="856"/>
      <c r="N84" s="57"/>
    </row>
    <row r="85" spans="1:14">
      <c r="B85" s="95" t="s">
        <v>1057</v>
      </c>
      <c r="C85" s="96"/>
      <c r="D85" s="96"/>
      <c r="E85" s="96"/>
      <c r="F85" s="96"/>
      <c r="G85" s="96"/>
      <c r="H85" s="96"/>
      <c r="I85" s="93"/>
      <c r="J85" s="94"/>
      <c r="K85" s="312">
        <v>0.05</v>
      </c>
      <c r="L85" s="855">
        <f>N79*K85</f>
        <v>16465.409210212765</v>
      </c>
      <c r="M85" s="856"/>
      <c r="N85" s="57"/>
    </row>
    <row r="86" spans="1:14" ht="15.75" thickBot="1">
      <c r="B86" s="97" t="s">
        <v>1058</v>
      </c>
      <c r="C86" s="98"/>
      <c r="D86" s="98"/>
      <c r="E86" s="98"/>
      <c r="F86" s="98"/>
      <c r="G86" s="98"/>
      <c r="H86" s="98"/>
      <c r="I86" s="99"/>
      <c r="J86" s="100"/>
      <c r="K86" s="313">
        <v>0.05</v>
      </c>
      <c r="L86" s="857">
        <f>N79*K86</f>
        <v>16465.409210212765</v>
      </c>
      <c r="M86" s="858"/>
      <c r="N86" s="57"/>
    </row>
    <row r="87" spans="1:14" ht="15.75" thickBot="1">
      <c r="B87" s="820" t="s">
        <v>1037</v>
      </c>
      <c r="C87" s="821"/>
      <c r="D87" s="821"/>
      <c r="E87" s="821"/>
      <c r="F87" s="821"/>
      <c r="G87" s="821"/>
      <c r="H87" s="821"/>
      <c r="I87" s="821"/>
      <c r="J87" s="821"/>
      <c r="K87" s="821"/>
      <c r="L87" s="821"/>
      <c r="M87" s="822"/>
      <c r="N87" s="58">
        <f>L84+L85+L86</f>
        <v>98792.455261276584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428100.63946553186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0.2</v>
      </c>
      <c r="N41" s="352">
        <f>N77*M41</f>
        <v>6383.4006507624999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19397</v>
      </c>
      <c r="N48" s="280">
        <f>K48*M48</f>
        <v>19397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19397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51"/>
    </row>
    <row r="77" spans="1:15" ht="15.75" thickBot="1">
      <c r="B77" s="820" t="s">
        <v>1037</v>
      </c>
      <c r="C77" s="821"/>
      <c r="D77" s="821"/>
      <c r="E77" s="821"/>
      <c r="F77" s="821"/>
      <c r="G77" s="821"/>
      <c r="H77" s="821"/>
      <c r="I77" s="821"/>
      <c r="J77" s="821"/>
      <c r="K77" s="821"/>
      <c r="L77" s="821"/>
      <c r="M77" s="822"/>
      <c r="N77" s="309">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57697.403904574996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11539.480780915001</v>
      </c>
      <c r="M84" s="856"/>
      <c r="N84" s="57"/>
    </row>
    <row r="85" spans="1:14">
      <c r="B85" s="95" t="s">
        <v>1057</v>
      </c>
      <c r="C85" s="96"/>
      <c r="D85" s="96"/>
      <c r="E85" s="96"/>
      <c r="F85" s="96"/>
      <c r="G85" s="96"/>
      <c r="H85" s="96"/>
      <c r="I85" s="93"/>
      <c r="J85" s="94"/>
      <c r="K85" s="312">
        <v>0.05</v>
      </c>
      <c r="L85" s="855">
        <f>N79*K85</f>
        <v>2884.8701952287502</v>
      </c>
      <c r="M85" s="856"/>
      <c r="N85" s="57"/>
    </row>
    <row r="86" spans="1:14" ht="15.75" thickBot="1">
      <c r="B86" s="97" t="s">
        <v>1058</v>
      </c>
      <c r="C86" s="98"/>
      <c r="D86" s="98"/>
      <c r="E86" s="98"/>
      <c r="F86" s="98"/>
      <c r="G86" s="98"/>
      <c r="H86" s="98"/>
      <c r="I86" s="99"/>
      <c r="J86" s="100"/>
      <c r="K86" s="313">
        <v>0.05</v>
      </c>
      <c r="L86" s="857">
        <f>N79*K86</f>
        <v>2884.8701952287502</v>
      </c>
      <c r="M86" s="858"/>
      <c r="N86" s="57"/>
    </row>
    <row r="87" spans="1:14" ht="15.75" thickBot="1">
      <c r="B87" s="820" t="s">
        <v>1037</v>
      </c>
      <c r="C87" s="821"/>
      <c r="D87" s="821"/>
      <c r="E87" s="821"/>
      <c r="F87" s="821"/>
      <c r="G87" s="821"/>
      <c r="H87" s="821"/>
      <c r="I87" s="821"/>
      <c r="J87" s="821"/>
      <c r="K87" s="821"/>
      <c r="L87" s="821"/>
      <c r="M87" s="822"/>
      <c r="N87" s="58">
        <f>L84+L85+L86</f>
        <v>17309.221171372501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75006.625075947493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0.15</v>
      </c>
      <c r="N41" s="352">
        <f>N77*M41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19397</v>
      </c>
      <c r="N48" s="280">
        <f>K48*M48</f>
        <v>19397</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19397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51"/>
    </row>
    <row r="77" spans="1:15" ht="15.75" thickBot="1">
      <c r="B77" s="820" t="s">
        <v>1037</v>
      </c>
      <c r="C77" s="821"/>
      <c r="D77" s="821"/>
      <c r="E77" s="821"/>
      <c r="F77" s="821"/>
      <c r="G77" s="821"/>
      <c r="H77" s="821"/>
      <c r="I77" s="821"/>
      <c r="J77" s="821"/>
      <c r="K77" s="821"/>
      <c r="L77" s="821"/>
      <c r="M77" s="822"/>
      <c r="N77" s="309">
        <f>SUM(N71:N76)</f>
        <v>17022.401735366668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38972.761995671666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7794.5523991343334</v>
      </c>
      <c r="M84" s="856"/>
      <c r="N84" s="57"/>
    </row>
    <row r="85" spans="1:14">
      <c r="B85" s="95" t="s">
        <v>1057</v>
      </c>
      <c r="C85" s="96"/>
      <c r="D85" s="96"/>
      <c r="E85" s="96"/>
      <c r="F85" s="96"/>
      <c r="G85" s="96"/>
      <c r="H85" s="96"/>
      <c r="I85" s="93"/>
      <c r="J85" s="94"/>
      <c r="K85" s="312">
        <v>0.05</v>
      </c>
      <c r="L85" s="855">
        <f>N79*K85</f>
        <v>1948.6380997835834</v>
      </c>
      <c r="M85" s="856"/>
      <c r="N85" s="57"/>
    </row>
    <row r="86" spans="1:14" ht="15.75" thickBot="1">
      <c r="B86" s="97" t="s">
        <v>1058</v>
      </c>
      <c r="C86" s="98"/>
      <c r="D86" s="98"/>
      <c r="E86" s="98"/>
      <c r="F86" s="98"/>
      <c r="G86" s="98"/>
      <c r="H86" s="98"/>
      <c r="I86" s="99"/>
      <c r="J86" s="100"/>
      <c r="K86" s="313">
        <v>0.05</v>
      </c>
      <c r="L86" s="857">
        <f>N79*K86</f>
        <v>1948.6380997835834</v>
      </c>
      <c r="M86" s="858"/>
      <c r="N86" s="57"/>
    </row>
    <row r="87" spans="1:14" ht="15.75" thickBot="1">
      <c r="B87" s="820" t="s">
        <v>1037</v>
      </c>
      <c r="C87" s="821"/>
      <c r="D87" s="821"/>
      <c r="E87" s="821"/>
      <c r="F87" s="821"/>
      <c r="G87" s="821"/>
      <c r="H87" s="821"/>
      <c r="I87" s="821"/>
      <c r="J87" s="821"/>
      <c r="K87" s="821"/>
      <c r="L87" s="821"/>
      <c r="M87" s="822"/>
      <c r="N87" s="58">
        <f>L84+L85+L86</f>
        <v>11691.828598701501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50664.590594373163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0.15</v>
      </c>
      <c r="N41" s="352">
        <f>N77*M41</f>
        <v>1915.0201952287498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19397</v>
      </c>
      <c r="N48" s="280">
        <f>K48*M48</f>
        <v>19397</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19397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12766.801301525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34078.82149675375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6815.7642993507507</v>
      </c>
      <c r="M84" s="856"/>
      <c r="N84" s="57"/>
    </row>
    <row r="85" spans="1:14">
      <c r="B85" s="95" t="s">
        <v>1057</v>
      </c>
      <c r="C85" s="96"/>
      <c r="D85" s="96"/>
      <c r="E85" s="96"/>
      <c r="F85" s="96"/>
      <c r="G85" s="96"/>
      <c r="H85" s="96"/>
      <c r="I85" s="93"/>
      <c r="J85" s="94"/>
      <c r="K85" s="312">
        <v>0.05</v>
      </c>
      <c r="L85" s="855">
        <f>N79*K85</f>
        <v>1703.9410748376877</v>
      </c>
      <c r="M85" s="856"/>
      <c r="N85" s="57"/>
    </row>
    <row r="86" spans="1:14" ht="15.75" thickBot="1">
      <c r="B86" s="97" t="s">
        <v>1058</v>
      </c>
      <c r="C86" s="98"/>
      <c r="D86" s="98"/>
      <c r="E86" s="98"/>
      <c r="F86" s="98"/>
      <c r="G86" s="98"/>
      <c r="H86" s="98"/>
      <c r="I86" s="99"/>
      <c r="J86" s="100"/>
      <c r="K86" s="313">
        <v>0.05</v>
      </c>
      <c r="L86" s="857">
        <f>N79*K86</f>
        <v>1703.9410748376877</v>
      </c>
      <c r="M86" s="858"/>
      <c r="N86" s="57"/>
    </row>
    <row r="87" spans="1:14" ht="15.75" thickBot="1">
      <c r="B87" s="820" t="s">
        <v>1037</v>
      </c>
      <c r="C87" s="821"/>
      <c r="D87" s="821"/>
      <c r="E87" s="821"/>
      <c r="F87" s="821"/>
      <c r="G87" s="821"/>
      <c r="H87" s="821"/>
      <c r="I87" s="821"/>
      <c r="J87" s="821"/>
      <c r="K87" s="821"/>
      <c r="L87" s="821"/>
      <c r="M87" s="822"/>
      <c r="N87" s="58">
        <f>L84+L85+L86</f>
        <v>10223.646449026124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44302.467945779877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0.15</v>
      </c>
      <c r="N41" s="352">
        <f>N77*M41</f>
        <v>10728.404455063024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142522.75055746397</v>
      </c>
      <c r="N48" s="280">
        <f>K48*M48</f>
        <v>299297.77617067436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19397</v>
      </c>
      <c r="N49" s="280">
        <f>K49*M49</f>
        <v>19397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318694.77617067436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400945.87699282425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80189.175398564854</v>
      </c>
      <c r="M84" s="856"/>
      <c r="N84" s="57"/>
    </row>
    <row r="85" spans="1:14">
      <c r="B85" s="95" t="s">
        <v>1057</v>
      </c>
      <c r="C85" s="96"/>
      <c r="D85" s="96"/>
      <c r="E85" s="96"/>
      <c r="F85" s="96"/>
      <c r="G85" s="96"/>
      <c r="H85" s="96"/>
      <c r="I85" s="93"/>
      <c r="J85" s="94"/>
      <c r="K85" s="312">
        <v>0.05</v>
      </c>
      <c r="L85" s="855">
        <f>N79*K85</f>
        <v>20047.293849641213</v>
      </c>
      <c r="M85" s="856"/>
      <c r="N85" s="57"/>
    </row>
    <row r="86" spans="1:14" ht="15.75" thickBot="1">
      <c r="B86" s="97" t="s">
        <v>1058</v>
      </c>
      <c r="C86" s="98"/>
      <c r="D86" s="98"/>
      <c r="E86" s="98"/>
      <c r="F86" s="98"/>
      <c r="G86" s="98"/>
      <c r="H86" s="98"/>
      <c r="I86" s="99"/>
      <c r="J86" s="100"/>
      <c r="K86" s="313">
        <v>0.05</v>
      </c>
      <c r="L86" s="857">
        <f>N79*K86</f>
        <v>20047.293849641213</v>
      </c>
      <c r="M86" s="858"/>
      <c r="N86" s="57"/>
    </row>
    <row r="87" spans="1:14" ht="15.75" thickBot="1">
      <c r="B87" s="820" t="s">
        <v>1037</v>
      </c>
      <c r="C87" s="821"/>
      <c r="D87" s="821"/>
      <c r="E87" s="821"/>
      <c r="F87" s="821"/>
      <c r="G87" s="821"/>
      <c r="H87" s="821"/>
      <c r="I87" s="821"/>
      <c r="J87" s="821"/>
      <c r="K87" s="821"/>
      <c r="L87" s="821"/>
      <c r="M87" s="822"/>
      <c r="N87" s="58">
        <f>L84+L85+L86</f>
        <v>120283.76309784727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521229.64009067154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0.15</v>
      </c>
      <c r="N41" s="352">
        <f>N77*M41</f>
        <v>10728.404455063024</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142522.75055746397</v>
      </c>
      <c r="N48" s="280">
        <f>K48*M48</f>
        <v>285045.50111492793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19397</v>
      </c>
      <c r="N49" s="280">
        <f>K49*M49</f>
        <v>19397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304442.50111492793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386693.60193707782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77338.720387415568</v>
      </c>
      <c r="M84" s="856"/>
      <c r="N84" s="57"/>
    </row>
    <row r="85" spans="1:14">
      <c r="B85" s="95" t="s">
        <v>1057</v>
      </c>
      <c r="C85" s="96"/>
      <c r="D85" s="96"/>
      <c r="E85" s="96"/>
      <c r="F85" s="96"/>
      <c r="G85" s="96"/>
      <c r="H85" s="96"/>
      <c r="I85" s="93"/>
      <c r="J85" s="94"/>
      <c r="K85" s="312">
        <v>0.05</v>
      </c>
      <c r="L85" s="855">
        <f>N79*K85</f>
        <v>19334.680096853892</v>
      </c>
      <c r="M85" s="856"/>
      <c r="N85" s="57"/>
    </row>
    <row r="86" spans="1:14" ht="15.75" thickBot="1">
      <c r="B86" s="97" t="s">
        <v>1058</v>
      </c>
      <c r="C86" s="98"/>
      <c r="D86" s="98"/>
      <c r="E86" s="98"/>
      <c r="F86" s="98"/>
      <c r="G86" s="98"/>
      <c r="H86" s="98"/>
      <c r="I86" s="99"/>
      <c r="J86" s="100"/>
      <c r="K86" s="313">
        <v>0.05</v>
      </c>
      <c r="L86" s="857">
        <f>N79*K86</f>
        <v>19334.680096853892</v>
      </c>
      <c r="M86" s="858"/>
      <c r="N86" s="57"/>
    </row>
    <row r="87" spans="1:14" ht="15.75" thickBot="1">
      <c r="B87" s="820" t="s">
        <v>1037</v>
      </c>
      <c r="C87" s="821"/>
      <c r="D87" s="821"/>
      <c r="E87" s="821"/>
      <c r="F87" s="821"/>
      <c r="G87" s="821"/>
      <c r="H87" s="821"/>
      <c r="I87" s="821"/>
      <c r="J87" s="821"/>
      <c r="K87" s="821"/>
      <c r="L87" s="821"/>
      <c r="M87" s="822"/>
      <c r="N87" s="58">
        <f>L84+L85+L86</f>
        <v>116008.08058112334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502701.68251820118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4479.5794040438586</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142522.75055746397</v>
      </c>
      <c r="N48" s="280">
        <f>K48*M48</f>
        <v>186704.80323027782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19397</v>
      </c>
      <c r="N49" s="280">
        <f>K49*M49</f>
        <v>19397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206101.80323027782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44795.794040438588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255377.17667476024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51075.435334952053</v>
      </c>
      <c r="M84" s="856"/>
      <c r="N84" s="57"/>
    </row>
    <row r="85" spans="1:14">
      <c r="B85" s="95" t="s">
        <v>1057</v>
      </c>
      <c r="C85" s="96"/>
      <c r="D85" s="96"/>
      <c r="E85" s="96"/>
      <c r="F85" s="96"/>
      <c r="G85" s="96"/>
      <c r="H85" s="96"/>
      <c r="I85" s="93"/>
      <c r="J85" s="94"/>
      <c r="K85" s="312">
        <v>0.05</v>
      </c>
      <c r="L85" s="855">
        <f>N79*K85</f>
        <v>12768.858833738013</v>
      </c>
      <c r="M85" s="856"/>
      <c r="N85" s="57"/>
    </row>
    <row r="86" spans="1:14" ht="15.75" thickBot="1">
      <c r="B86" s="97" t="s">
        <v>1058</v>
      </c>
      <c r="C86" s="98"/>
      <c r="D86" s="98"/>
      <c r="E86" s="98"/>
      <c r="F86" s="98"/>
      <c r="G86" s="98"/>
      <c r="H86" s="98"/>
      <c r="I86" s="99"/>
      <c r="J86" s="100"/>
      <c r="K86" s="313">
        <v>0.05</v>
      </c>
      <c r="L86" s="857">
        <f>N79*K86</f>
        <v>12768.858833738013</v>
      </c>
      <c r="M86" s="858"/>
      <c r="N86" s="57"/>
    </row>
    <row r="87" spans="1:14" ht="15.75" thickBot="1">
      <c r="B87" s="820" t="s">
        <v>1037</v>
      </c>
      <c r="C87" s="821"/>
      <c r="D87" s="821"/>
      <c r="E87" s="821"/>
      <c r="F87" s="821"/>
      <c r="G87" s="821"/>
      <c r="H87" s="821"/>
      <c r="I87" s="821"/>
      <c r="J87" s="821"/>
      <c r="K87" s="821"/>
      <c r="L87" s="821"/>
      <c r="M87" s="822"/>
      <c r="N87" s="58">
        <f>L84+L85+L86</f>
        <v>76613.15300242808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331990.3296771883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3754.9415592720588</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142522.75055746397</v>
      </c>
      <c r="N48" s="280">
        <f>K48*M48</f>
        <v>156775.02561321037</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19397</v>
      </c>
      <c r="N49" s="280">
        <f>K49*M49</f>
        <v>19397</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176172.02561321037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37549.415592720587</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217476.38276520302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43495.276553040603</v>
      </c>
      <c r="M84" s="856"/>
      <c r="N84" s="57"/>
    </row>
    <row r="85" spans="1:14">
      <c r="B85" s="95" t="s">
        <v>1057</v>
      </c>
      <c r="C85" s="96"/>
      <c r="D85" s="96"/>
      <c r="E85" s="96"/>
      <c r="F85" s="96"/>
      <c r="G85" s="96"/>
      <c r="H85" s="96"/>
      <c r="I85" s="93"/>
      <c r="J85" s="94"/>
      <c r="K85" s="312">
        <v>0.05</v>
      </c>
      <c r="L85" s="855">
        <f>N79*K85</f>
        <v>10873.819138260151</v>
      </c>
      <c r="M85" s="856"/>
      <c r="N85" s="57"/>
    </row>
    <row r="86" spans="1:14" ht="15.75" thickBot="1">
      <c r="B86" s="97" t="s">
        <v>1058</v>
      </c>
      <c r="C86" s="98"/>
      <c r="D86" s="98"/>
      <c r="E86" s="98"/>
      <c r="F86" s="98"/>
      <c r="G86" s="98"/>
      <c r="H86" s="98"/>
      <c r="I86" s="99"/>
      <c r="J86" s="100"/>
      <c r="K86" s="313">
        <v>0.05</v>
      </c>
      <c r="L86" s="857">
        <f>N79*K86</f>
        <v>10873.819138260151</v>
      </c>
      <c r="M86" s="858"/>
      <c r="N86" s="57"/>
    </row>
    <row r="87" spans="1:14" ht="15.75" thickBot="1">
      <c r="B87" s="820" t="s">
        <v>1037</v>
      </c>
      <c r="C87" s="821"/>
      <c r="D87" s="821"/>
      <c r="E87" s="821"/>
      <c r="F87" s="821"/>
      <c r="G87" s="821"/>
      <c r="H87" s="821"/>
      <c r="I87" s="821"/>
      <c r="J87" s="821"/>
      <c r="K87" s="821"/>
      <c r="L87" s="821"/>
      <c r="M87" s="822"/>
      <c r="N87" s="58">
        <f>L84+L85+L86</f>
        <v>65242.914829560905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282719.29759476392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A38" s="119"/>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142522.75055746397</v>
      </c>
      <c r="N48" s="280">
        <f>K48*M48</f>
        <v>7126.1375278731985</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68.207316338214895</v>
      </c>
      <c r="N49" s="280">
        <f>K49*M49</f>
        <v>341.0365816910745</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10353</v>
      </c>
      <c r="N50" s="280">
        <f>K50*M50</f>
        <v>10353</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17820.174109564272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20628.870395899772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4125.7740791799542</v>
      </c>
      <c r="M84" s="856"/>
      <c r="N84" s="57"/>
    </row>
    <row r="85" spans="1:14">
      <c r="B85" s="95" t="s">
        <v>1057</v>
      </c>
      <c r="C85" s="96"/>
      <c r="D85" s="96"/>
      <c r="E85" s="96"/>
      <c r="F85" s="96"/>
      <c r="G85" s="96"/>
      <c r="H85" s="96"/>
      <c r="I85" s="93"/>
      <c r="J85" s="94"/>
      <c r="K85" s="312">
        <v>0.05</v>
      </c>
      <c r="L85" s="855">
        <f>N79*K85</f>
        <v>1031.4435197949886</v>
      </c>
      <c r="M85" s="856"/>
      <c r="N85" s="57"/>
    </row>
    <row r="86" spans="1:14" ht="15.75" thickBot="1">
      <c r="B86" s="97" t="s">
        <v>1058</v>
      </c>
      <c r="C86" s="98"/>
      <c r="D86" s="98"/>
      <c r="E86" s="98"/>
      <c r="F86" s="98"/>
      <c r="G86" s="98"/>
      <c r="H86" s="98"/>
      <c r="I86" s="99"/>
      <c r="J86" s="100"/>
      <c r="K86" s="313">
        <v>0.05</v>
      </c>
      <c r="L86" s="857">
        <f>N79*K86</f>
        <v>1031.4435197949886</v>
      </c>
      <c r="M86" s="858"/>
      <c r="N86" s="57"/>
    </row>
    <row r="87" spans="1:14" ht="15.75" thickBot="1">
      <c r="B87" s="820" t="s">
        <v>1037</v>
      </c>
      <c r="C87" s="821"/>
      <c r="D87" s="821"/>
      <c r="E87" s="821"/>
      <c r="F87" s="821"/>
      <c r="G87" s="821"/>
      <c r="H87" s="821"/>
      <c r="I87" s="821"/>
      <c r="J87" s="821"/>
      <c r="K87" s="821"/>
      <c r="L87" s="821"/>
      <c r="M87" s="822"/>
      <c r="N87" s="58">
        <f>L84+L85+L86</f>
        <v>6188.6611187699318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26817.531514669703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0.1</v>
      </c>
      <c r="N41" s="352">
        <f>N77*M41</f>
        <v>102.1344104122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7735</v>
      </c>
      <c r="N48" s="280">
        <f>K48*M48</f>
        <v>7735</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57120</v>
      </c>
      <c r="N49" s="280">
        <f>K49*M49</f>
        <v>2856</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142522.75055746397</v>
      </c>
      <c r="N50" s="280">
        <f>K50*M50</f>
        <v>10689.206291809796</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68.207316338214895</v>
      </c>
      <c r="N51" s="280">
        <f>K51*M51</f>
        <v>341.0365816910745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21621.242873500869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22744.721388035068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4548.9442776070136</v>
      </c>
      <c r="M84" s="856"/>
      <c r="N84" s="57"/>
    </row>
    <row r="85" spans="1:14">
      <c r="B85" s="95" t="s">
        <v>1057</v>
      </c>
      <c r="C85" s="96"/>
      <c r="D85" s="96"/>
      <c r="E85" s="96"/>
      <c r="F85" s="96"/>
      <c r="G85" s="96"/>
      <c r="H85" s="96"/>
      <c r="I85" s="93"/>
      <c r="J85" s="94"/>
      <c r="K85" s="312">
        <v>0.05</v>
      </c>
      <c r="L85" s="855">
        <f>N79*K85</f>
        <v>1137.2360694017534</v>
      </c>
      <c r="M85" s="856"/>
      <c r="N85" s="57"/>
    </row>
    <row r="86" spans="1:14" ht="15.75" thickBot="1">
      <c r="B86" s="97" t="s">
        <v>1058</v>
      </c>
      <c r="C86" s="98"/>
      <c r="D86" s="98"/>
      <c r="E86" s="98"/>
      <c r="F86" s="98"/>
      <c r="G86" s="98"/>
      <c r="H86" s="98"/>
      <c r="I86" s="99"/>
      <c r="J86" s="100"/>
      <c r="K86" s="313">
        <v>0.05</v>
      </c>
      <c r="L86" s="857">
        <f>N79*K86</f>
        <v>1137.2360694017534</v>
      </c>
      <c r="M86" s="858"/>
      <c r="N86" s="57"/>
    </row>
    <row r="87" spans="1:14" ht="15.75" thickBot="1">
      <c r="B87" s="820" t="s">
        <v>1037</v>
      </c>
      <c r="C87" s="821"/>
      <c r="D87" s="821"/>
      <c r="E87" s="821"/>
      <c r="F87" s="821"/>
      <c r="G87" s="821"/>
      <c r="H87" s="821"/>
      <c r="I87" s="821"/>
      <c r="J87" s="821"/>
      <c r="K87" s="821"/>
      <c r="L87" s="821"/>
      <c r="M87" s="822"/>
      <c r="N87" s="58">
        <f>L84+L85+L86</f>
        <v>6823.4164164105205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29568.137804445589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253</v>
      </c>
      <c r="B36" s="869" t="str">
        <f>VLOOKUP(A36,EQUIPOS!A6:D154,3,FALSE)</f>
        <v>Máquina hidrosembradora</v>
      </c>
      <c r="C36" s="870"/>
      <c r="D36" s="870"/>
      <c r="E36" s="870"/>
      <c r="F36" s="870"/>
      <c r="G36" s="870"/>
      <c r="H36" s="871"/>
      <c r="I36" s="275"/>
      <c r="J36" s="276"/>
      <c r="K36" s="277">
        <f>VLOOKUP(A36,EQUIPOS!A6:D163,4,FALSE)</f>
        <v>19865.633035334191</v>
      </c>
      <c r="L36" s="278"/>
      <c r="M36" s="344">
        <v>350</v>
      </c>
      <c r="N36" s="280">
        <f>K36/M36</f>
        <v>56.758951529526257</v>
      </c>
    </row>
    <row r="37" spans="1:14">
      <c r="A37" s="119" t="s">
        <v>138</v>
      </c>
      <c r="B37" s="869" t="str">
        <f>VLOOKUP(A37,EQUIPOS!A7:D154,3,FALSE)</f>
        <v>Camioneta D-300</v>
      </c>
      <c r="C37" s="870"/>
      <c r="D37" s="870"/>
      <c r="E37" s="870"/>
      <c r="F37" s="870"/>
      <c r="G37" s="870"/>
      <c r="H37" s="871"/>
      <c r="I37" s="429"/>
      <c r="J37" s="430"/>
      <c r="K37" s="277">
        <f>VLOOKUP(A37,EQUIPOS!A7:D164,4,FALSE)</f>
        <v>48000</v>
      </c>
      <c r="L37" s="343"/>
      <c r="M37" s="344">
        <v>350</v>
      </c>
      <c r="N37" s="280">
        <f>K37/M37</f>
        <v>137.14285714285714</v>
      </c>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4.5595718934017855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198.46138056578519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7735</v>
      </c>
      <c r="N48" s="280">
        <f>K48*M48</f>
        <v>7735</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1954.5977219309343</v>
      </c>
      <c r="N49" s="280">
        <f>K49*M49</f>
        <v>781.83908877237377</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68.207316338214895</v>
      </c>
      <c r="N50" s="280">
        <f>K50*M50</f>
        <v>341.0365816910745</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57120</v>
      </c>
      <c r="N51" s="280">
        <f>K51*M51</f>
        <v>2856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11713.875670463449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91.191437868035706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12003.528488897269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2400.7056977794541</v>
      </c>
      <c r="M84" s="856"/>
      <c r="N84" s="57"/>
    </row>
    <row r="85" spans="1:14">
      <c r="B85" s="95" t="s">
        <v>1057</v>
      </c>
      <c r="C85" s="96"/>
      <c r="D85" s="96"/>
      <c r="E85" s="96"/>
      <c r="F85" s="96"/>
      <c r="G85" s="96"/>
      <c r="H85" s="96"/>
      <c r="I85" s="93"/>
      <c r="J85" s="94"/>
      <c r="K85" s="312">
        <v>0.05</v>
      </c>
      <c r="L85" s="855">
        <f>N79*K85</f>
        <v>600.17642444486353</v>
      </c>
      <c r="M85" s="856"/>
      <c r="N85" s="57"/>
    </row>
    <row r="86" spans="1:14" ht="15.75" thickBot="1">
      <c r="B86" s="97" t="s">
        <v>1058</v>
      </c>
      <c r="C86" s="98"/>
      <c r="D86" s="98"/>
      <c r="E86" s="98"/>
      <c r="F86" s="98"/>
      <c r="G86" s="98"/>
      <c r="H86" s="98"/>
      <c r="I86" s="99"/>
      <c r="J86" s="100"/>
      <c r="K86" s="313">
        <v>0.05</v>
      </c>
      <c r="L86" s="857">
        <f>N79*K86</f>
        <v>600.17642444486353</v>
      </c>
      <c r="M86" s="858"/>
      <c r="N86" s="57"/>
    </row>
    <row r="87" spans="1:14" ht="15.75" thickBot="1">
      <c r="B87" s="820" t="s">
        <v>1037</v>
      </c>
      <c r="C87" s="821"/>
      <c r="D87" s="821"/>
      <c r="E87" s="821"/>
      <c r="F87" s="821"/>
      <c r="G87" s="821"/>
      <c r="H87" s="821"/>
      <c r="I87" s="821"/>
      <c r="J87" s="821"/>
      <c r="K87" s="821"/>
      <c r="L87" s="821"/>
      <c r="M87" s="822"/>
      <c r="N87" s="58">
        <f>L84+L85+L86</f>
        <v>3601.0585466691814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15604.58703556645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9.25" customHeight="1" thickBot="1">
      <c r="A31" t="s">
        <v>1929</v>
      </c>
      <c r="B31" s="86" t="s">
        <v>1810</v>
      </c>
      <c r="C31" s="962" t="s">
        <v>2155</v>
      </c>
      <c r="D31" s="963"/>
      <c r="E31" s="963"/>
      <c r="F31" s="963"/>
      <c r="G31" s="963"/>
      <c r="H31" s="963"/>
      <c r="I31" s="963"/>
      <c r="J31" s="963"/>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8000</v>
      </c>
      <c r="N36" s="280">
        <f>K36/M36</f>
        <v>6</v>
      </c>
    </row>
    <row r="37" spans="1:14">
      <c r="A37" s="119"/>
      <c r="B37" s="869"/>
      <c r="C37" s="870"/>
      <c r="D37" s="870"/>
      <c r="E37" s="870"/>
      <c r="F37" s="870"/>
      <c r="G37" s="870"/>
      <c r="H37" s="871"/>
      <c r="I37" s="429"/>
      <c r="J37" s="430"/>
      <c r="K37" s="277"/>
      <c r="L37" s="343"/>
      <c r="M37" s="344"/>
      <c r="N37" s="280"/>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4864</v>
      </c>
      <c r="N48" s="280">
        <f>K48*M48</f>
        <v>5107.2</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14455.878985114203</v>
      </c>
      <c r="N49" s="280">
        <f>K49*M49</f>
        <v>14455.878985114203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995.6232146085697</v>
      </c>
      <c r="N50" s="280">
        <f>K50*M50</f>
        <v>1991.2464292171394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21554.325414331342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24139.21927723939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4827.843855447878</v>
      </c>
      <c r="M84" s="856"/>
      <c r="N84" s="57"/>
    </row>
    <row r="85" spans="1:14">
      <c r="B85" s="95" t="s">
        <v>1057</v>
      </c>
      <c r="C85" s="96"/>
      <c r="D85" s="96"/>
      <c r="E85" s="96"/>
      <c r="F85" s="96"/>
      <c r="G85" s="96"/>
      <c r="H85" s="96"/>
      <c r="I85" s="93"/>
      <c r="J85" s="94"/>
      <c r="K85" s="312">
        <v>0.05</v>
      </c>
      <c r="L85" s="855">
        <f>N79*K85</f>
        <v>1206.9609638619695</v>
      </c>
      <c r="M85" s="856"/>
      <c r="N85" s="57"/>
    </row>
    <row r="86" spans="1:14" ht="15.75" thickBot="1">
      <c r="B86" s="97" t="s">
        <v>1058</v>
      </c>
      <c r="C86" s="98"/>
      <c r="D86" s="98"/>
      <c r="E86" s="98"/>
      <c r="F86" s="98"/>
      <c r="G86" s="98"/>
      <c r="H86" s="98"/>
      <c r="I86" s="99"/>
      <c r="J86" s="100"/>
      <c r="K86" s="313">
        <v>0.05</v>
      </c>
      <c r="L86" s="857">
        <f>N79*K86</f>
        <v>1206.9609638619695</v>
      </c>
      <c r="M86" s="858"/>
      <c r="N86" s="57"/>
    </row>
    <row r="87" spans="1:14" ht="15.75" thickBot="1">
      <c r="B87" s="820" t="s">
        <v>1037</v>
      </c>
      <c r="C87" s="821"/>
      <c r="D87" s="821"/>
      <c r="E87" s="821"/>
      <c r="F87" s="821"/>
      <c r="G87" s="821"/>
      <c r="H87" s="821"/>
      <c r="I87" s="821"/>
      <c r="J87" s="821"/>
      <c r="K87" s="821"/>
      <c r="L87" s="821"/>
      <c r="M87" s="822"/>
      <c r="N87" s="58">
        <f>L84+L85+L86</f>
        <v>7241.765783171817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31380.985060411207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28.5" customHeight="1" thickBot="1">
      <c r="A31" t="s">
        <v>1929</v>
      </c>
      <c r="B31" s="86" t="s">
        <v>1811</v>
      </c>
      <c r="C31" s="962" t="s">
        <v>2158</v>
      </c>
      <c r="D31" s="963"/>
      <c r="E31" s="963"/>
      <c r="F31" s="963"/>
      <c r="G31" s="963"/>
      <c r="H31" s="963"/>
      <c r="I31" s="963"/>
      <c r="J31" s="963"/>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5"/>
      <c r="J36" s="276"/>
      <c r="K36" s="277">
        <f>VLOOKUP(A36,EQUIPOS!A6:D163,4,FALSE)</f>
        <v>48000</v>
      </c>
      <c r="L36" s="278"/>
      <c r="M36" s="344">
        <v>8000</v>
      </c>
      <c r="N36" s="280">
        <f>K36/M36</f>
        <v>6</v>
      </c>
    </row>
    <row r="37" spans="1:14">
      <c r="A37" s="119"/>
      <c r="B37" s="869"/>
      <c r="C37" s="870"/>
      <c r="D37" s="870"/>
      <c r="E37" s="870"/>
      <c r="F37" s="870"/>
      <c r="G37" s="870"/>
      <c r="H37" s="871"/>
      <c r="I37" s="429"/>
      <c r="J37" s="430"/>
      <c r="K37" s="277"/>
      <c r="L37" s="343"/>
      <c r="M37" s="344"/>
      <c r="N37" s="280"/>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31.533602603049999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11716</v>
      </c>
      <c r="N48" s="280">
        <f>K48*M48</f>
        <v>12301.800000000001</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14455.878985114203</v>
      </c>
      <c r="N49" s="280">
        <f>K49*M49</f>
        <v>14455.878985114203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995.6232146085697</v>
      </c>
      <c r="N50" s="280">
        <f>K50*M50</f>
        <v>1991.2464292171394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28748.925414331341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31333.819277239389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6266.7638554478781</v>
      </c>
      <c r="M84" s="856"/>
      <c r="N84" s="57"/>
    </row>
    <row r="85" spans="1:14">
      <c r="B85" s="95" t="s">
        <v>1057</v>
      </c>
      <c r="C85" s="96"/>
      <c r="D85" s="96"/>
      <c r="E85" s="96"/>
      <c r="F85" s="96"/>
      <c r="G85" s="96"/>
      <c r="H85" s="96"/>
      <c r="I85" s="93"/>
      <c r="J85" s="94"/>
      <c r="K85" s="312">
        <v>0.05</v>
      </c>
      <c r="L85" s="855">
        <f>N79*K85</f>
        <v>1566.6909638619695</v>
      </c>
      <c r="M85" s="856"/>
      <c r="N85" s="57"/>
    </row>
    <row r="86" spans="1:14" ht="15.75" thickBot="1">
      <c r="B86" s="97" t="s">
        <v>1058</v>
      </c>
      <c r="C86" s="98"/>
      <c r="D86" s="98"/>
      <c r="E86" s="98"/>
      <c r="F86" s="98"/>
      <c r="G86" s="98"/>
      <c r="H86" s="98"/>
      <c r="I86" s="99"/>
      <c r="J86" s="100"/>
      <c r="K86" s="313">
        <v>0.05</v>
      </c>
      <c r="L86" s="857">
        <f>N79*K86</f>
        <v>1566.6909638619695</v>
      </c>
      <c r="M86" s="858"/>
      <c r="N86" s="57"/>
    </row>
    <row r="87" spans="1:14" ht="15.75" thickBot="1">
      <c r="B87" s="820" t="s">
        <v>1037</v>
      </c>
      <c r="C87" s="821"/>
      <c r="D87" s="821"/>
      <c r="E87" s="821"/>
      <c r="F87" s="821"/>
      <c r="G87" s="821"/>
      <c r="H87" s="821"/>
      <c r="I87" s="821"/>
      <c r="J87" s="821"/>
      <c r="K87" s="821"/>
      <c r="L87" s="821"/>
      <c r="M87" s="822"/>
      <c r="N87" s="58">
        <f>L84+L85+L86</f>
        <v>9400.1457831718162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40733.965060411203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119</v>
      </c>
      <c r="B36" s="869" t="str">
        <f>VLOOKUP(A36,EQUIPOS!A6:D154,3,FALSE)</f>
        <v xml:space="preserve">Bomba de concreto, Producción: 30 m3/h, POTENCIA: 67 HP, MAX PRESION DE CONCRETO: 1150 PSI
</v>
      </c>
      <c r="C36" s="870"/>
      <c r="D36" s="870"/>
      <c r="E36" s="870"/>
      <c r="F36" s="870"/>
      <c r="G36" s="870"/>
      <c r="H36" s="871"/>
      <c r="I36" s="275"/>
      <c r="J36" s="276"/>
      <c r="K36" s="277">
        <f>VLOOKUP(A36,EQUIPOS!A6:D163,4,FALSE)</f>
        <v>90000</v>
      </c>
      <c r="L36" s="278"/>
      <c r="M36" s="344">
        <v>100</v>
      </c>
      <c r="N36" s="280">
        <f>K36/M36</f>
        <v>900</v>
      </c>
    </row>
    <row r="37" spans="1:14">
      <c r="A37" s="119" t="s">
        <v>138</v>
      </c>
      <c r="B37" s="869" t="str">
        <f>VLOOKUP(A37,EQUIPOS!A7:D154,3,FALSE)</f>
        <v>Camioneta D-300</v>
      </c>
      <c r="C37" s="870"/>
      <c r="D37" s="870"/>
      <c r="E37" s="870"/>
      <c r="F37" s="870"/>
      <c r="G37" s="870"/>
      <c r="H37" s="871"/>
      <c r="I37" s="429"/>
      <c r="J37" s="430"/>
      <c r="K37" s="277">
        <f>VLOOKUP(A37,EQUIPOS!A7:D164,4,FALSE)</f>
        <v>48000</v>
      </c>
      <c r="L37" s="343"/>
      <c r="M37" s="344">
        <v>1000</v>
      </c>
      <c r="N37" s="280">
        <f>K37/M37</f>
        <v>48</v>
      </c>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0.01</v>
      </c>
      <c r="N41" s="352">
        <f>N77*M41</f>
        <v>3.8300403904575</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951.8300403904575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317622.12981377682</v>
      </c>
      <c r="N48" s="280">
        <f>K48*M48</f>
        <v>31762.212981377685</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4900</v>
      </c>
      <c r="N49" s="280">
        <f>K49*M49</f>
        <v>5390</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3035</v>
      </c>
      <c r="N50" s="280">
        <f>K50*M50</f>
        <v>3035</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40187.212981377685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383.00403904575001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41522.047060813893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8304.4094121627786</v>
      </c>
      <c r="M84" s="856"/>
      <c r="N84" s="57"/>
    </row>
    <row r="85" spans="1:14">
      <c r="B85" s="95" t="s">
        <v>1057</v>
      </c>
      <c r="C85" s="96"/>
      <c r="D85" s="96"/>
      <c r="E85" s="96"/>
      <c r="F85" s="96"/>
      <c r="G85" s="96"/>
      <c r="H85" s="96"/>
      <c r="I85" s="93"/>
      <c r="J85" s="94"/>
      <c r="K85" s="312">
        <v>0.05</v>
      </c>
      <c r="L85" s="855">
        <f>N79*K85</f>
        <v>2076.1023530406947</v>
      </c>
      <c r="M85" s="856"/>
      <c r="N85" s="57"/>
    </row>
    <row r="86" spans="1:14" ht="15.75" thickBot="1">
      <c r="B86" s="97" t="s">
        <v>1058</v>
      </c>
      <c r="C86" s="98"/>
      <c r="D86" s="98"/>
      <c r="E86" s="98"/>
      <c r="F86" s="98"/>
      <c r="G86" s="98"/>
      <c r="H86" s="98"/>
      <c r="I86" s="99"/>
      <c r="J86" s="100"/>
      <c r="K86" s="313">
        <v>0.05</v>
      </c>
      <c r="L86" s="857">
        <f>N79*K86</f>
        <v>2076.1023530406947</v>
      </c>
      <c r="M86" s="858"/>
      <c r="N86" s="57"/>
    </row>
    <row r="87" spans="1:14" ht="15.75" thickBot="1">
      <c r="B87" s="820" t="s">
        <v>1037</v>
      </c>
      <c r="C87" s="821"/>
      <c r="D87" s="821"/>
      <c r="E87" s="821"/>
      <c r="F87" s="821"/>
      <c r="G87" s="821"/>
      <c r="H87" s="821"/>
      <c r="I87" s="821"/>
      <c r="J87" s="821"/>
      <c r="K87" s="821"/>
      <c r="L87" s="821"/>
      <c r="M87" s="822"/>
      <c r="N87" s="58">
        <f>L84+L85+L86</f>
        <v>12456.614118244168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53978.661179058065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0" t="s">
        <v>2321</v>
      </c>
      <c r="L29" s="796" t="s">
        <v>1029</v>
      </c>
      <c r="M29" s="797"/>
      <c r="N29" s="77" t="s">
        <v>1030</v>
      </c>
    </row>
    <row r="30" spans="1:14" ht="17.25" hidden="1" customHeight="1">
      <c r="B30" s="77" t="s">
        <v>1027</v>
      </c>
      <c r="C30" s="799" t="s">
        <v>1028</v>
      </c>
      <c r="D30" s="800"/>
      <c r="E30" s="800"/>
      <c r="F30" s="800"/>
      <c r="G30" s="800"/>
      <c r="H30" s="800"/>
      <c r="I30" s="800"/>
      <c r="J30" s="78"/>
      <c r="K30" s="315"/>
      <c r="L30" s="796" t="s">
        <v>1029</v>
      </c>
      <c r="M30" s="797"/>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N77*M41</f>
        <v>255.33602603049999</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142522.75055746397</v>
      </c>
      <c r="N48" s="280">
        <f>K48*M48</f>
        <v>71261.375278731983</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3000</v>
      </c>
      <c r="N49" s="280">
        <f>K49*M49</f>
        <v>3000</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74261.375278731983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6" t="s">
        <v>1045</v>
      </c>
      <c r="M59" s="885"/>
      <c r="N59" s="82" t="s">
        <v>1035</v>
      </c>
    </row>
    <row r="60" spans="1:14">
      <c r="B60" s="52"/>
      <c r="C60" s="325"/>
      <c r="D60" s="325"/>
      <c r="E60" s="325"/>
      <c r="F60" s="325"/>
      <c r="G60" s="325"/>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319"/>
      <c r="I63" s="287"/>
      <c r="J63" s="294"/>
      <c r="K63" s="287"/>
      <c r="L63" s="907"/>
      <c r="M63" s="908"/>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0"/>
      <c r="M65" s="991"/>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9" t="s">
        <v>1047</v>
      </c>
      <c r="C70" s="860"/>
      <c r="D70" s="860"/>
      <c r="E70" s="860"/>
      <c r="F70" s="860"/>
      <c r="G70" s="860"/>
      <c r="H70" s="860"/>
      <c r="I70" s="79" t="s">
        <v>1048</v>
      </c>
      <c r="J70" s="81" t="s">
        <v>1494</v>
      </c>
      <c r="K70" s="80" t="s">
        <v>1050</v>
      </c>
      <c r="L70" s="861" t="s">
        <v>1034</v>
      </c>
      <c r="M70" s="974"/>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2"/>
      <c r="C76" s="993"/>
      <c r="D76" s="993"/>
      <c r="E76" s="993"/>
      <c r="F76" s="993"/>
      <c r="G76" s="993"/>
      <c r="H76" s="993"/>
      <c r="I76" s="175"/>
      <c r="J76" s="175"/>
      <c r="K76" s="175"/>
      <c r="L76" s="994"/>
      <c r="M76" s="995"/>
      <c r="N76" s="493"/>
    </row>
    <row r="77" spans="1:15" ht="15.75" thickBot="1">
      <c r="B77" s="820" t="s">
        <v>1037</v>
      </c>
      <c r="C77" s="821"/>
      <c r="D77" s="821"/>
      <c r="E77" s="821"/>
      <c r="F77" s="821"/>
      <c r="G77" s="821"/>
      <c r="H77" s="821"/>
      <c r="I77" s="821"/>
      <c r="J77" s="821"/>
      <c r="K77" s="821"/>
      <c r="L77" s="821"/>
      <c r="M77" s="822"/>
      <c r="N77" s="309">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79623.431825372492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2"/>
      <c r="J83" s="342"/>
      <c r="K83" s="310" t="s">
        <v>1054</v>
      </c>
      <c r="L83" s="867" t="s">
        <v>1055</v>
      </c>
      <c r="M83" s="868"/>
      <c r="N83" s="311"/>
    </row>
    <row r="84" spans="1:14">
      <c r="B84" s="853" t="s">
        <v>1056</v>
      </c>
      <c r="C84" s="854"/>
      <c r="D84" s="854"/>
      <c r="E84" s="854"/>
      <c r="F84" s="854"/>
      <c r="G84" s="854"/>
      <c r="H84" s="854"/>
      <c r="I84" s="93"/>
      <c r="J84" s="94"/>
      <c r="K84" s="312">
        <v>0.2</v>
      </c>
      <c r="L84" s="855">
        <f>N79*K84</f>
        <v>15924.6863650745</v>
      </c>
      <c r="M84" s="856"/>
      <c r="N84" s="57"/>
    </row>
    <row r="85" spans="1:14">
      <c r="B85" s="95" t="s">
        <v>1057</v>
      </c>
      <c r="C85" s="96"/>
      <c r="D85" s="96"/>
      <c r="E85" s="96"/>
      <c r="F85" s="96"/>
      <c r="G85" s="96"/>
      <c r="H85" s="96"/>
      <c r="I85" s="93"/>
      <c r="J85" s="94"/>
      <c r="K85" s="312">
        <v>0.05</v>
      </c>
      <c r="L85" s="855">
        <f>N79*K85</f>
        <v>3981.171591268625</v>
      </c>
      <c r="M85" s="856"/>
      <c r="N85" s="57"/>
    </row>
    <row r="86" spans="1:14" ht="15.75" thickBot="1">
      <c r="B86" s="97" t="s">
        <v>1058</v>
      </c>
      <c r="C86" s="98"/>
      <c r="D86" s="98"/>
      <c r="E86" s="98"/>
      <c r="F86" s="98"/>
      <c r="G86" s="98"/>
      <c r="H86" s="98"/>
      <c r="I86" s="99"/>
      <c r="J86" s="100"/>
      <c r="K86" s="313">
        <v>0.05</v>
      </c>
      <c r="L86" s="857">
        <f>N79*K86</f>
        <v>3981.171591268625</v>
      </c>
      <c r="M86" s="858"/>
      <c r="N86" s="57"/>
    </row>
    <row r="87" spans="1:14" ht="15.75" thickBot="1">
      <c r="B87" s="820" t="s">
        <v>1037</v>
      </c>
      <c r="C87" s="821"/>
      <c r="D87" s="821"/>
      <c r="E87" s="821"/>
      <c r="F87" s="821"/>
      <c r="G87" s="821"/>
      <c r="H87" s="821"/>
      <c r="I87" s="821"/>
      <c r="J87" s="821"/>
      <c r="K87" s="821"/>
      <c r="L87" s="821"/>
      <c r="M87" s="822"/>
      <c r="N87" s="58">
        <f>L84+L85+L86</f>
        <v>23887.029547611754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103510.46137298425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0"/>
      <c r="K119" s="970"/>
      <c r="L119" s="970"/>
      <c r="M119" s="970"/>
      <c r="N119" s="971"/>
    </row>
    <row r="120" spans="2:14" ht="15.75" thickBot="1">
      <c r="B120" s="427" t="s">
        <v>2327</v>
      </c>
      <c r="C120" s="428"/>
      <c r="D120" s="428"/>
      <c r="E120" s="267"/>
      <c r="F120" s="267"/>
      <c r="G120" s="267"/>
      <c r="H120" s="267"/>
      <c r="I120" s="267"/>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t="17.25" hidden="1" customHeight="1" thickBot="1">
      <c r="B30" s="77" t="s">
        <v>1027</v>
      </c>
      <c r="C30" s="799" t="s">
        <v>1028</v>
      </c>
      <c r="D30" s="800"/>
      <c r="E30" s="800"/>
      <c r="F30" s="800"/>
      <c r="G30" s="800"/>
      <c r="H30" s="800"/>
      <c r="I30" s="800"/>
      <c r="J30" s="78"/>
      <c r="K30" s="315"/>
      <c r="L30" s="796" t="s">
        <v>1029</v>
      </c>
      <c r="M30" s="797"/>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5"/>
      <c r="J36" s="276"/>
      <c r="K36" s="277"/>
      <c r="L36" s="278"/>
      <c r="M36" s="344"/>
      <c r="N36" s="280"/>
    </row>
    <row r="37" spans="1:14">
      <c r="A37" s="119"/>
      <c r="B37" s="869"/>
      <c r="C37" s="870"/>
      <c r="D37" s="870"/>
      <c r="E37" s="870"/>
      <c r="F37" s="870"/>
      <c r="G37" s="870"/>
      <c r="H37" s="871"/>
      <c r="I37" s="429"/>
      <c r="J37" s="430"/>
      <c r="K37" s="277"/>
      <c r="L37" s="343"/>
      <c r="M37" s="344"/>
      <c r="N37" s="280"/>
    </row>
    <row r="38" spans="1:14">
      <c r="B38" s="869"/>
      <c r="C38" s="870"/>
      <c r="D38" s="870"/>
      <c r="E38" s="870"/>
      <c r="F38" s="870"/>
      <c r="G38" s="870"/>
      <c r="H38" s="871"/>
      <c r="I38" s="336"/>
      <c r="J38" s="338"/>
      <c r="K38" s="277"/>
      <c r="L38" s="431"/>
      <c r="M38" s="432"/>
      <c r="N38" s="280"/>
    </row>
    <row r="39" spans="1:14">
      <c r="B39" s="869"/>
      <c r="C39" s="870"/>
      <c r="D39" s="870"/>
      <c r="E39" s="870"/>
      <c r="F39" s="870"/>
      <c r="G39" s="870"/>
      <c r="H39" s="871"/>
      <c r="I39" s="42"/>
      <c r="J39" s="43"/>
      <c r="K39" s="277"/>
      <c r="L39" s="284"/>
      <c r="M39" s="344"/>
      <c r="N39" s="280"/>
    </row>
    <row r="40" spans="1:14">
      <c r="B40" s="328"/>
      <c r="C40" s="329"/>
      <c r="D40" s="329"/>
      <c r="E40" s="329"/>
      <c r="F40" s="331"/>
      <c r="G40" s="331"/>
      <c r="H40" s="131"/>
      <c r="I40" s="42"/>
      <c r="J40" s="43"/>
      <c r="K40" s="277"/>
      <c r="L40" s="284"/>
      <c r="M40" s="285"/>
      <c r="N40" s="281"/>
    </row>
    <row r="41" spans="1:14">
      <c r="B41" s="877" t="s">
        <v>1036</v>
      </c>
      <c r="C41" s="878"/>
      <c r="D41" s="878"/>
      <c r="E41" s="44"/>
      <c r="F41" s="45"/>
      <c r="G41" s="45"/>
      <c r="H41" s="46"/>
      <c r="I41" s="42"/>
      <c r="J41" s="43"/>
      <c r="K41" s="287"/>
      <c r="L41" s="284"/>
      <c r="M41" s="409">
        <v>0.05</v>
      </c>
      <c r="N41" s="352">
        <f>N76*M41</f>
        <v>85112.008676833342</v>
      </c>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2500</v>
      </c>
      <c r="N48" s="280">
        <f>K48*M48</f>
        <v>2750000</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20" t="s">
        <v>1037</v>
      </c>
      <c r="C54" s="821"/>
      <c r="D54" s="821"/>
      <c r="E54" s="821"/>
      <c r="F54" s="821"/>
      <c r="G54" s="821"/>
      <c r="H54" s="821"/>
      <c r="I54" s="821"/>
      <c r="J54" s="821"/>
      <c r="K54" s="821"/>
      <c r="L54" s="821"/>
      <c r="M54" s="822"/>
      <c r="N54" s="402">
        <f>SUM(N48:N53)</f>
        <v>2750000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6" t="s">
        <v>1045</v>
      </c>
      <c r="M58" s="885"/>
      <c r="N58" s="82" t="s">
        <v>1035</v>
      </c>
    </row>
    <row r="59" spans="1:14">
      <c r="B59" s="52"/>
      <c r="C59" s="325"/>
      <c r="D59" s="325"/>
      <c r="E59" s="325"/>
      <c r="F59" s="325"/>
      <c r="G59" s="325"/>
      <c r="H59" s="319"/>
      <c r="I59" s="287"/>
      <c r="J59" s="294"/>
      <c r="K59" s="287"/>
      <c r="L59" s="907"/>
      <c r="M59" s="908"/>
      <c r="N59" s="295"/>
    </row>
    <row r="60" spans="1:14">
      <c r="B60" s="52"/>
      <c r="C60" s="53"/>
      <c r="D60" s="53"/>
      <c r="E60" s="53"/>
      <c r="F60" s="53"/>
      <c r="G60" s="53"/>
      <c r="H60" s="319"/>
      <c r="I60" s="287"/>
      <c r="J60" s="294"/>
      <c r="K60" s="287"/>
      <c r="L60" s="907"/>
      <c r="M60" s="908"/>
      <c r="N60" s="295"/>
    </row>
    <row r="61" spans="1:14">
      <c r="B61" s="52"/>
      <c r="C61" s="53"/>
      <c r="D61" s="53"/>
      <c r="E61" s="53"/>
      <c r="F61" s="53"/>
      <c r="G61" s="53"/>
      <c r="H61" s="319"/>
      <c r="I61" s="287"/>
      <c r="J61" s="294"/>
      <c r="K61" s="287"/>
      <c r="L61" s="907"/>
      <c r="M61" s="908"/>
      <c r="N61" s="295"/>
    </row>
    <row r="62" spans="1:14">
      <c r="B62" s="52"/>
      <c r="C62" s="53"/>
      <c r="D62" s="53"/>
      <c r="E62" s="53"/>
      <c r="F62" s="53"/>
      <c r="G62" s="53"/>
      <c r="H62" s="319"/>
      <c r="I62" s="287"/>
      <c r="J62" s="294"/>
      <c r="K62" s="287"/>
      <c r="L62" s="907"/>
      <c r="M62" s="908"/>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90"/>
      <c r="M64" s="991"/>
      <c r="N64" s="493"/>
    </row>
    <row r="65" spans="1:15" ht="15.75" thickBot="1">
      <c r="B65" s="820" t="s">
        <v>1037</v>
      </c>
      <c r="C65" s="821"/>
      <c r="D65" s="821"/>
      <c r="E65" s="821"/>
      <c r="F65" s="821"/>
      <c r="G65" s="821"/>
      <c r="H65" s="821"/>
      <c r="I65" s="821"/>
      <c r="J65" s="821"/>
      <c r="K65" s="821"/>
      <c r="L65" s="821"/>
      <c r="M65" s="822"/>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9" t="s">
        <v>1047</v>
      </c>
      <c r="C69" s="860"/>
      <c r="D69" s="860"/>
      <c r="E69" s="860"/>
      <c r="F69" s="860"/>
      <c r="G69" s="860"/>
      <c r="H69" s="860"/>
      <c r="I69" s="79" t="s">
        <v>1048</v>
      </c>
      <c r="J69" s="81" t="s">
        <v>1494</v>
      </c>
      <c r="K69" s="80" t="s">
        <v>1050</v>
      </c>
      <c r="L69" s="861" t="s">
        <v>1034</v>
      </c>
      <c r="M69" s="974"/>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92"/>
      <c r="C75" s="993"/>
      <c r="D75" s="993"/>
      <c r="E75" s="993"/>
      <c r="F75" s="993"/>
      <c r="G75" s="993"/>
      <c r="H75" s="993"/>
      <c r="I75" s="175"/>
      <c r="J75" s="175"/>
      <c r="K75" s="175"/>
      <c r="L75" s="994"/>
      <c r="M75" s="995"/>
      <c r="N75" s="51"/>
    </row>
    <row r="76" spans="1:15" ht="15.75" thickBot="1">
      <c r="B76" s="820" t="s">
        <v>1037</v>
      </c>
      <c r="C76" s="821"/>
      <c r="D76" s="821"/>
      <c r="E76" s="821"/>
      <c r="F76" s="821"/>
      <c r="G76" s="821"/>
      <c r="H76" s="821"/>
      <c r="I76" s="821"/>
      <c r="J76" s="821"/>
      <c r="K76" s="821"/>
      <c r="L76" s="821"/>
      <c r="M76" s="822"/>
      <c r="N76" s="309">
        <f>SUM(N70:N75)</f>
        <v>1702240.1735366667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4537352.1822135001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907470.4364427001</v>
      </c>
      <c r="M83" s="856"/>
      <c r="N83" s="57"/>
    </row>
    <row r="84" spans="1:14">
      <c r="B84" s="95" t="s">
        <v>1057</v>
      </c>
      <c r="C84" s="96"/>
      <c r="D84" s="96"/>
      <c r="E84" s="96"/>
      <c r="F84" s="96"/>
      <c r="G84" s="96"/>
      <c r="H84" s="96"/>
      <c r="I84" s="93"/>
      <c r="J84" s="94"/>
      <c r="K84" s="312">
        <v>0.05</v>
      </c>
      <c r="L84" s="855">
        <f>N78*K84</f>
        <v>226867.60911067502</v>
      </c>
      <c r="M84" s="856"/>
      <c r="N84" s="57"/>
    </row>
    <row r="85" spans="1:14" ht="15.75" thickBot="1">
      <c r="B85" s="97" t="s">
        <v>1058</v>
      </c>
      <c r="C85" s="98"/>
      <c r="D85" s="98"/>
      <c r="E85" s="98"/>
      <c r="F85" s="98"/>
      <c r="G85" s="98"/>
      <c r="H85" s="98"/>
      <c r="I85" s="99"/>
      <c r="J85" s="100"/>
      <c r="K85" s="313">
        <v>0.05</v>
      </c>
      <c r="L85" s="857">
        <f>N78*K85</f>
        <v>226867.60911067502</v>
      </c>
      <c r="M85" s="858"/>
      <c r="N85" s="57"/>
    </row>
    <row r="86" spans="1:14" ht="15.75" thickBot="1">
      <c r="B86" s="820" t="s">
        <v>1037</v>
      </c>
      <c r="C86" s="821"/>
      <c r="D86" s="821"/>
      <c r="E86" s="821"/>
      <c r="F86" s="821"/>
      <c r="G86" s="821"/>
      <c r="H86" s="821"/>
      <c r="I86" s="821"/>
      <c r="J86" s="821"/>
      <c r="K86" s="821"/>
      <c r="L86" s="821"/>
      <c r="M86" s="822"/>
      <c r="N86" s="58">
        <f>L83+L84+L85</f>
        <v>1361205.6546640501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5898557.83687755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28.5" customHeight="1" thickBot="1">
      <c r="A31" t="s">
        <v>1929</v>
      </c>
      <c r="B31" s="113" t="s">
        <v>1250</v>
      </c>
      <c r="C31" s="996" t="s">
        <v>2299</v>
      </c>
      <c r="D31" s="997"/>
      <c r="E31" s="997"/>
      <c r="F31" s="997"/>
      <c r="G31" s="997"/>
      <c r="H31" s="997"/>
      <c r="I31" s="997"/>
      <c r="J31" s="997"/>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77" t="s">
        <v>373</v>
      </c>
      <c r="B36" s="869" t="str">
        <f>VLOOKUP(A36,EQUIPOS!A6:D154,3,FALSE)</f>
        <v>Volqueta 6 m3</v>
      </c>
      <c r="C36" s="870"/>
      <c r="D36" s="870"/>
      <c r="E36" s="870"/>
      <c r="F36" s="870"/>
      <c r="G36" s="870"/>
      <c r="H36" s="871"/>
      <c r="I36" s="275"/>
      <c r="J36" s="276"/>
      <c r="K36" s="277">
        <f>VLOOKUP(A36,EQUIPOS!A6:D161,4,FALSE)</f>
        <v>56000</v>
      </c>
      <c r="L36" s="278"/>
      <c r="M36" s="463">
        <v>81</v>
      </c>
      <c r="N36" s="280">
        <f>K36/M36</f>
        <v>691.35802469135797</v>
      </c>
    </row>
    <row r="37" span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1"/>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105">
        <f>SUM(N36:N42)</f>
        <v>691.35802469135797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2"/>
      <c r="C53" s="903"/>
      <c r="D53" s="903"/>
      <c r="E53" s="903"/>
      <c r="F53" s="903"/>
      <c r="G53" s="903"/>
      <c r="H53" s="903"/>
      <c r="I53" s="873"/>
      <c r="J53" s="48"/>
      <c r="K53" s="50"/>
      <c r="L53" s="904"/>
      <c r="M53" s="905"/>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6" t="s">
        <v>1045</v>
      </c>
      <c r="M58" s="885"/>
      <c r="N58" s="82" t="s">
        <v>1035</v>
      </c>
    </row>
    <row r="59" spans="2:14">
      <c r="B59" s="52"/>
      <c r="C59" s="325"/>
      <c r="D59" s="325"/>
      <c r="E59" s="325"/>
      <c r="F59" s="325"/>
      <c r="G59" s="325"/>
      <c r="H59" s="319"/>
      <c r="I59" s="287"/>
      <c r="J59" s="294"/>
      <c r="K59" s="287"/>
      <c r="L59" s="907"/>
      <c r="M59" s="908"/>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0"/>
      <c r="M64" s="991"/>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2"/>
      <c r="C75" s="993"/>
      <c r="D75" s="993"/>
      <c r="E75" s="993"/>
      <c r="F75" s="993"/>
      <c r="G75" s="993"/>
      <c r="H75" s="993"/>
      <c r="I75" s="175"/>
      <c r="J75" s="175"/>
      <c r="K75" s="175"/>
      <c r="L75" s="994"/>
      <c r="M75" s="995"/>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691.35802469135797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138.27160493827159</v>
      </c>
      <c r="M83" s="856"/>
      <c r="N83" s="57"/>
    </row>
    <row r="84" spans="1:14">
      <c r="B84" s="95" t="s">
        <v>1057</v>
      </c>
      <c r="C84" s="96"/>
      <c r="D84" s="96"/>
      <c r="E84" s="96"/>
      <c r="F84" s="96"/>
      <c r="G84" s="96"/>
      <c r="H84" s="96"/>
      <c r="I84" s="93"/>
      <c r="J84" s="94"/>
      <c r="K84" s="312">
        <v>0.05</v>
      </c>
      <c r="L84" s="855">
        <f>N78*K84</f>
        <v>34.567901234567898</v>
      </c>
      <c r="M84" s="856"/>
      <c r="N84" s="57"/>
    </row>
    <row r="85" spans="1:14" ht="15.75" thickBot="1">
      <c r="B85" s="97" t="s">
        <v>1058</v>
      </c>
      <c r="C85" s="98"/>
      <c r="D85" s="98"/>
      <c r="E85" s="98"/>
      <c r="F85" s="98"/>
      <c r="G85" s="98"/>
      <c r="H85" s="98"/>
      <c r="I85" s="99"/>
      <c r="J85" s="100"/>
      <c r="K85" s="313">
        <v>0.05</v>
      </c>
      <c r="L85" s="857">
        <f>N78*K85</f>
        <v>34.567901234567898</v>
      </c>
      <c r="M85" s="858"/>
      <c r="N85" s="57"/>
    </row>
    <row r="86" spans="1:14" ht="15.75" thickBot="1">
      <c r="B86" s="820" t="s">
        <v>1037</v>
      </c>
      <c r="C86" s="821"/>
      <c r="D86" s="821"/>
      <c r="E86" s="821"/>
      <c r="F86" s="821"/>
      <c r="G86" s="821"/>
      <c r="H86" s="821"/>
      <c r="I86" s="821"/>
      <c r="J86" s="821"/>
      <c r="K86" s="821"/>
      <c r="L86" s="821"/>
      <c r="M86" s="822"/>
      <c r="N86" s="58">
        <f>L83+L84+L85</f>
        <v>207.40740740740739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898.76543209876536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4"/>
      <c r="H25" s="814"/>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75" thickBot="1">
      <c r="B28" s="39"/>
      <c r="C28" s="40"/>
      <c r="D28" s="40"/>
      <c r="E28" s="40"/>
      <c r="F28" s="40"/>
      <c r="G28" s="40"/>
      <c r="H28" s="40"/>
      <c r="I28" s="40"/>
      <c r="J28" s="40"/>
      <c r="K28" s="40"/>
      <c r="L28" s="40"/>
      <c r="M28" s="40"/>
      <c r="N28" s="41"/>
    </row>
    <row r="29" spans="1:14" ht="26.25" thickBot="1">
      <c r="B29" s="77" t="s">
        <v>1027</v>
      </c>
      <c r="C29" s="799" t="s">
        <v>1028</v>
      </c>
      <c r="D29" s="800"/>
      <c r="E29" s="800"/>
      <c r="F29" s="800"/>
      <c r="G29" s="800"/>
      <c r="H29" s="800"/>
      <c r="I29" s="800"/>
      <c r="J29" s="78"/>
      <c r="K29" s="350" t="s">
        <v>2321</v>
      </c>
      <c r="L29" s="796" t="s">
        <v>1029</v>
      </c>
      <c r="M29" s="797"/>
      <c r="N29" s="77" t="s">
        <v>1030</v>
      </c>
    </row>
    <row r="30" spans="1:14" hidden="1">
      <c r="B30" s="77" t="s">
        <v>1027</v>
      </c>
      <c r="C30" s="799" t="s">
        <v>1028</v>
      </c>
      <c r="D30" s="800"/>
      <c r="E30" s="800"/>
      <c r="F30" s="800"/>
      <c r="G30" s="800"/>
      <c r="H30" s="800"/>
      <c r="I30" s="800"/>
      <c r="J30" s="78"/>
      <c r="K30" s="315"/>
      <c r="L30" s="796" t="s">
        <v>1029</v>
      </c>
      <c r="M30" s="797"/>
      <c r="N30" s="77" t="s">
        <v>1030</v>
      </c>
    </row>
    <row r="31" spans="1:14" ht="41.25" customHeight="1" thickBot="1">
      <c r="A31" t="s">
        <v>1929</v>
      </c>
      <c r="B31" s="113" t="s">
        <v>1251</v>
      </c>
      <c r="C31" s="996" t="s">
        <v>2302</v>
      </c>
      <c r="D31" s="997"/>
      <c r="E31" s="997"/>
      <c r="F31" s="997"/>
      <c r="G31" s="997"/>
      <c r="H31" s="997"/>
      <c r="I31" s="997"/>
      <c r="J31" s="997"/>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5"/>
      <c r="J36" s="276"/>
      <c r="K36" s="277">
        <f>VLOOKUP(A36,EQUIPOS!A6:D161,4,FALSE)</f>
        <v>56000</v>
      </c>
      <c r="L36" s="278"/>
      <c r="M36" s="291">
        <v>66</v>
      </c>
      <c r="N36" s="280">
        <f>K36/M36</f>
        <v>848.4848484848485</v>
      </c>
    </row>
    <row r="37" span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1"/>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105">
        <f>SUM(N36:N42)</f>
        <v>848.4848484848485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2"/>
      <c r="C53" s="903"/>
      <c r="D53" s="903"/>
      <c r="E53" s="903"/>
      <c r="F53" s="903"/>
      <c r="G53" s="903"/>
      <c r="H53" s="903"/>
      <c r="I53" s="873"/>
      <c r="J53" s="48"/>
      <c r="K53" s="50"/>
      <c r="L53" s="904"/>
      <c r="M53" s="905"/>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6" t="s">
        <v>1045</v>
      </c>
      <c r="M58" s="885"/>
      <c r="N58" s="82" t="s">
        <v>1035</v>
      </c>
    </row>
    <row r="59" spans="2:14">
      <c r="B59" s="52"/>
      <c r="C59" s="325"/>
      <c r="D59" s="325"/>
      <c r="E59" s="325"/>
      <c r="F59" s="325"/>
      <c r="G59" s="325"/>
      <c r="H59" s="319"/>
      <c r="I59" s="287"/>
      <c r="J59" s="294"/>
      <c r="K59" s="287"/>
      <c r="L59" s="907"/>
      <c r="M59" s="908"/>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0"/>
      <c r="M64" s="991"/>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2"/>
      <c r="C75" s="993"/>
      <c r="D75" s="993"/>
      <c r="E75" s="993"/>
      <c r="F75" s="993"/>
      <c r="G75" s="993"/>
      <c r="H75" s="993"/>
      <c r="I75" s="175"/>
      <c r="J75" s="175"/>
      <c r="K75" s="175"/>
      <c r="L75" s="994"/>
      <c r="M75" s="995"/>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848.4848484848485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169.69696969696972</v>
      </c>
      <c r="M83" s="856"/>
      <c r="N83" s="57"/>
    </row>
    <row r="84" spans="1:14">
      <c r="B84" s="95" t="s">
        <v>1057</v>
      </c>
      <c r="C84" s="96"/>
      <c r="D84" s="96"/>
      <c r="E84" s="96"/>
      <c r="F84" s="96"/>
      <c r="G84" s="96"/>
      <c r="H84" s="96"/>
      <c r="I84" s="93"/>
      <c r="J84" s="94"/>
      <c r="K84" s="312">
        <v>0.05</v>
      </c>
      <c r="L84" s="855">
        <f>N78*K84</f>
        <v>42.424242424242429</v>
      </c>
      <c r="M84" s="856"/>
      <c r="N84" s="57"/>
    </row>
    <row r="85" spans="1:14" ht="15.75" thickBot="1">
      <c r="B85" s="97" t="s">
        <v>1058</v>
      </c>
      <c r="C85" s="98"/>
      <c r="D85" s="98"/>
      <c r="E85" s="98"/>
      <c r="F85" s="98"/>
      <c r="G85" s="98"/>
      <c r="H85" s="98"/>
      <c r="I85" s="99"/>
      <c r="J85" s="100"/>
      <c r="K85" s="313">
        <v>0.05</v>
      </c>
      <c r="L85" s="857">
        <f>N78*K85</f>
        <v>42.424242424242429</v>
      </c>
      <c r="M85" s="858"/>
      <c r="N85" s="57"/>
    </row>
    <row r="86" spans="1:14" ht="15.75" thickBot="1">
      <c r="B86" s="820" t="s">
        <v>1037</v>
      </c>
      <c r="C86" s="821"/>
      <c r="D86" s="821"/>
      <c r="E86" s="821"/>
      <c r="F86" s="821"/>
      <c r="G86" s="821"/>
      <c r="H86" s="821"/>
      <c r="I86" s="821"/>
      <c r="J86" s="821"/>
      <c r="K86" s="821"/>
      <c r="L86" s="821"/>
      <c r="M86" s="822"/>
      <c r="N86" s="58">
        <f>L83+L84+L85</f>
        <v>254.54545454545459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1103.030303030303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75" thickBot="1">
      <c r="B6" s="916"/>
      <c r="C6" s="923"/>
      <c r="D6" s="924"/>
      <c r="E6" s="924"/>
      <c r="F6" s="924"/>
      <c r="G6" s="924"/>
      <c r="H6" s="924"/>
      <c r="I6" s="924"/>
      <c r="J6" s="925"/>
      <c r="K6" s="918"/>
      <c r="L6" s="920"/>
      <c r="M6" s="920"/>
      <c r="N6" s="922"/>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1" t="s">
        <v>2311</v>
      </c>
      <c r="C10" s="912"/>
      <c r="D10" s="912"/>
      <c r="E10" s="912"/>
      <c r="F10" s="396" t="s">
        <v>2312</v>
      </c>
      <c r="G10" s="391"/>
      <c r="H10" s="397"/>
      <c r="I10" s="913" t="s">
        <v>2313</v>
      </c>
      <c r="J10" s="913"/>
      <c r="K10" s="398" t="s">
        <v>2312</v>
      </c>
      <c r="L10" s="394"/>
      <c r="M10" s="394"/>
      <c r="N10" s="395"/>
    </row>
    <row r="11" spans="2:14">
      <c r="B11" s="369" t="s">
        <v>1023</v>
      </c>
      <c r="C11" s="370"/>
      <c r="D11" s="798"/>
      <c r="E11" s="79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3" t="s">
        <v>2328</v>
      </c>
      <c r="G25" s="813"/>
      <c r="H25" s="813"/>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75" thickBot="1">
      <c r="B28" s="39"/>
      <c r="C28" s="40"/>
      <c r="D28" s="40"/>
      <c r="E28" s="40"/>
      <c r="F28" s="40"/>
      <c r="G28" s="40"/>
      <c r="H28" s="40"/>
      <c r="I28" s="40"/>
      <c r="J28" s="40"/>
      <c r="K28" s="40"/>
      <c r="L28" s="40"/>
      <c r="M28" s="40"/>
      <c r="N28" s="41"/>
    </row>
    <row r="29" spans="1:14" ht="26.25" thickBot="1">
      <c r="B29" s="77" t="s">
        <v>1027</v>
      </c>
      <c r="C29" s="1003" t="s">
        <v>1028</v>
      </c>
      <c r="D29" s="1004"/>
      <c r="E29" s="1004"/>
      <c r="F29" s="1004"/>
      <c r="G29" s="1004"/>
      <c r="H29" s="1004"/>
      <c r="I29" s="1004"/>
      <c r="J29" s="78"/>
      <c r="K29" s="350" t="s">
        <v>2321</v>
      </c>
      <c r="L29" s="1001" t="s">
        <v>1029</v>
      </c>
      <c r="M29" s="1002"/>
      <c r="N29" s="77" t="s">
        <v>1030</v>
      </c>
    </row>
    <row r="30" spans="1:14" hidden="1">
      <c r="B30" s="77" t="s">
        <v>1027</v>
      </c>
      <c r="C30" s="799" t="s">
        <v>1028</v>
      </c>
      <c r="D30" s="800"/>
      <c r="E30" s="800"/>
      <c r="F30" s="800"/>
      <c r="G30" s="800"/>
      <c r="H30" s="800"/>
      <c r="I30" s="800"/>
      <c r="J30" s="78"/>
      <c r="K30" s="315"/>
      <c r="L30" s="796" t="s">
        <v>1029</v>
      </c>
      <c r="M30" s="797"/>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5"/>
      <c r="J36" s="276"/>
      <c r="K36" s="277">
        <f>VLOOKUP(A36,EQUIPOS!A6:D161,4,FALSE)</f>
        <v>56000</v>
      </c>
      <c r="L36" s="278"/>
      <c r="M36" s="291">
        <v>66</v>
      </c>
      <c r="N36" s="280">
        <f>K36/M36</f>
        <v>848.4848484848485</v>
      </c>
    </row>
    <row r="37" spans="1:14">
      <c r="B37" s="869"/>
      <c r="C37" s="870"/>
      <c r="D37" s="870"/>
      <c r="E37" s="870"/>
      <c r="F37" s="870"/>
      <c r="G37" s="870"/>
      <c r="H37" s="871"/>
      <c r="I37" s="275"/>
      <c r="J37" s="276"/>
      <c r="K37" s="277"/>
      <c r="L37" s="278"/>
      <c r="M37" s="279"/>
      <c r="N37" s="280"/>
    </row>
    <row r="38" spans="1:14">
      <c r="B38" s="869"/>
      <c r="C38" s="870"/>
      <c r="D38" s="870"/>
      <c r="E38" s="870"/>
      <c r="F38" s="870"/>
      <c r="G38" s="870"/>
      <c r="H38" s="871"/>
      <c r="I38" s="275"/>
      <c r="J38" s="276"/>
      <c r="K38" s="277"/>
      <c r="L38" s="278"/>
      <c r="M38" s="279"/>
      <c r="N38" s="281"/>
    </row>
    <row r="39" spans="1:14">
      <c r="B39" s="869"/>
      <c r="C39" s="870"/>
      <c r="D39" s="870"/>
      <c r="E39" s="870"/>
      <c r="F39" s="870"/>
      <c r="G39" s="870"/>
      <c r="H39" s="871"/>
      <c r="I39" s="872"/>
      <c r="J39" s="873"/>
      <c r="K39" s="282"/>
      <c r="L39" s="874"/>
      <c r="M39" s="875"/>
      <c r="N39" s="283"/>
    </row>
    <row r="40" spans="1:14">
      <c r="B40" s="869"/>
      <c r="C40" s="870"/>
      <c r="D40" s="870"/>
      <c r="E40" s="876"/>
      <c r="F40" s="870"/>
      <c r="G40" s="870"/>
      <c r="H40" s="871"/>
      <c r="I40" s="42"/>
      <c r="J40" s="43"/>
      <c r="K40" s="282"/>
      <c r="L40" s="284"/>
      <c r="M40" s="285"/>
      <c r="N40" s="286"/>
    </row>
    <row r="41" spans="1:14">
      <c r="B41" s="877"/>
      <c r="C41" s="878"/>
      <c r="D41" s="878"/>
      <c r="E41" s="44"/>
      <c r="F41" s="45"/>
      <c r="G41" s="45"/>
      <c r="H41" s="46"/>
      <c r="I41" s="42"/>
      <c r="J41" s="43"/>
      <c r="K41" s="287"/>
      <c r="L41" s="284"/>
      <c r="M41" s="285"/>
      <c r="N41" s="352"/>
    </row>
    <row r="42" spans="1:14" ht="15.75" thickBot="1">
      <c r="B42" s="869"/>
      <c r="C42" s="870"/>
      <c r="D42" s="870"/>
      <c r="E42" s="870"/>
      <c r="F42" s="870"/>
      <c r="G42" s="870"/>
      <c r="H42" s="871"/>
      <c r="I42" s="879"/>
      <c r="J42" s="880"/>
      <c r="K42" s="47"/>
      <c r="L42" s="881"/>
      <c r="M42" s="882"/>
      <c r="N42" s="111"/>
    </row>
    <row r="43" spans="1:14" ht="15.75" thickBot="1">
      <c r="B43" s="820" t="s">
        <v>1037</v>
      </c>
      <c r="C43" s="821"/>
      <c r="D43" s="821"/>
      <c r="E43" s="821"/>
      <c r="F43" s="821"/>
      <c r="G43" s="821"/>
      <c r="H43" s="821"/>
      <c r="I43" s="821"/>
      <c r="J43" s="821"/>
      <c r="K43" s="821"/>
      <c r="L43" s="821"/>
      <c r="M43" s="822"/>
      <c r="N43" s="105">
        <f>SUM(N36:N42)</f>
        <v>848.4848484848485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3" t="s">
        <v>1029</v>
      </c>
      <c r="K47" s="91" t="s">
        <v>1030</v>
      </c>
      <c r="L47" s="901" t="s">
        <v>1039</v>
      </c>
      <c r="M47" s="90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2"/>
      <c r="C53" s="903"/>
      <c r="D53" s="903"/>
      <c r="E53" s="903"/>
      <c r="F53" s="903"/>
      <c r="G53" s="903"/>
      <c r="H53" s="903"/>
      <c r="I53" s="873"/>
      <c r="J53" s="48"/>
      <c r="K53" s="50"/>
      <c r="L53" s="904"/>
      <c r="M53" s="905"/>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6" t="s">
        <v>1045</v>
      </c>
      <c r="M58" s="885"/>
      <c r="N58" s="82" t="s">
        <v>1035</v>
      </c>
    </row>
    <row r="59" spans="2:14">
      <c r="B59" s="52"/>
      <c r="C59" s="325"/>
      <c r="D59" s="325"/>
      <c r="E59" s="325"/>
      <c r="F59" s="325"/>
      <c r="G59" s="325"/>
      <c r="H59" s="319"/>
      <c r="I59" s="287"/>
      <c r="J59" s="294"/>
      <c r="K59" s="287"/>
      <c r="L59" s="907"/>
      <c r="M59" s="908"/>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0"/>
      <c r="M64" s="991"/>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2"/>
      <c r="C75" s="993"/>
      <c r="D75" s="993"/>
      <c r="E75" s="993"/>
      <c r="F75" s="993"/>
      <c r="G75" s="993"/>
      <c r="H75" s="993"/>
      <c r="I75" s="175"/>
      <c r="J75" s="175"/>
      <c r="K75" s="175"/>
      <c r="L75" s="994"/>
      <c r="M75" s="995"/>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848.4848484848485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2"/>
      <c r="J82" s="342"/>
      <c r="K82" s="310" t="s">
        <v>1054</v>
      </c>
      <c r="L82" s="867" t="s">
        <v>1055</v>
      </c>
      <c r="M82" s="868"/>
      <c r="N82" s="311"/>
    </row>
    <row r="83" spans="1:14">
      <c r="B83" s="853" t="s">
        <v>1056</v>
      </c>
      <c r="C83" s="854"/>
      <c r="D83" s="854"/>
      <c r="E83" s="854"/>
      <c r="F83" s="854"/>
      <c r="G83" s="854"/>
      <c r="H83" s="854"/>
      <c r="I83" s="93"/>
      <c r="J83" s="94"/>
      <c r="K83" s="312">
        <v>0.2</v>
      </c>
      <c r="L83" s="855">
        <f>N78*K83</f>
        <v>169.69696969696972</v>
      </c>
      <c r="M83" s="856"/>
      <c r="N83" s="57"/>
    </row>
    <row r="84" spans="1:14">
      <c r="B84" s="95" t="s">
        <v>1057</v>
      </c>
      <c r="C84" s="96"/>
      <c r="D84" s="96"/>
      <c r="E84" s="96"/>
      <c r="F84" s="96"/>
      <c r="G84" s="96"/>
      <c r="H84" s="96"/>
      <c r="I84" s="93"/>
      <c r="J84" s="94"/>
      <c r="K84" s="312">
        <v>0.05</v>
      </c>
      <c r="L84" s="855">
        <f>N78*K84</f>
        <v>42.424242424242429</v>
      </c>
      <c r="M84" s="856"/>
      <c r="N84" s="57"/>
    </row>
    <row r="85" spans="1:14" ht="15.75" thickBot="1">
      <c r="B85" s="97" t="s">
        <v>1058</v>
      </c>
      <c r="C85" s="98"/>
      <c r="D85" s="98"/>
      <c r="E85" s="98"/>
      <c r="F85" s="98"/>
      <c r="G85" s="98"/>
      <c r="H85" s="98"/>
      <c r="I85" s="99"/>
      <c r="J85" s="100"/>
      <c r="K85" s="313">
        <v>0.05</v>
      </c>
      <c r="L85" s="857">
        <f>N78*K85</f>
        <v>42.424242424242429</v>
      </c>
      <c r="M85" s="858"/>
      <c r="N85" s="57"/>
    </row>
    <row r="86" spans="1:14" ht="15.75" thickBot="1">
      <c r="B86" s="820" t="s">
        <v>1037</v>
      </c>
      <c r="C86" s="821"/>
      <c r="D86" s="821"/>
      <c r="E86" s="821"/>
      <c r="F86" s="821"/>
      <c r="G86" s="821"/>
      <c r="H86" s="821"/>
      <c r="I86" s="821"/>
      <c r="J86" s="821"/>
      <c r="K86" s="821"/>
      <c r="L86" s="821"/>
      <c r="M86" s="822"/>
      <c r="N86" s="58">
        <f>L83+L84+L85</f>
        <v>254.54545454545459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1103.030303030303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0"/>
      <c r="K118" s="970"/>
      <c r="L118" s="970"/>
      <c r="M118" s="970"/>
      <c r="N118" s="971"/>
    </row>
    <row r="119" spans="2:14" ht="15.75" thickBot="1">
      <c r="B119" s="427" t="s">
        <v>2327</v>
      </c>
      <c r="C119" s="428"/>
      <c r="D119" s="428"/>
      <c r="E119" s="267"/>
      <c r="F119" s="267"/>
      <c r="G119" s="267"/>
      <c r="H119" s="267"/>
      <c r="I119" s="267"/>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2019-12-12T16:05:12Z</dcterms:modified>
</cp:coreProperties>
</file>